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ela dinâmica 1" sheetId="2" r:id="rId5"/>
    <sheet state="visible" name="Página1" sheetId="3" r:id="rId6"/>
    <sheet state="visible" name="Página2" sheetId="4" r:id="rId7"/>
    <sheet state="visible" name="Página3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<sst xmlns="http://schemas.openxmlformats.org/spreadsheetml/2006/main" count="1204" uniqueCount="317">
  <si>
    <t>Data da Venda</t>
  </si>
  <si>
    <t>ID do Cliente</t>
  </si>
  <si>
    <t>Nome do Cliente</t>
  </si>
  <si>
    <t>Estado</t>
  </si>
  <si>
    <t>Categoria</t>
  </si>
  <si>
    <t>Produto</t>
  </si>
  <si>
    <t>Quantidade</t>
  </si>
  <si>
    <t>Preço Unitário</t>
  </si>
  <si>
    <t>Total da Venda</t>
  </si>
  <si>
    <t>Ano</t>
  </si>
  <si>
    <t>Mes</t>
  </si>
  <si>
    <t>Dia</t>
  </si>
  <si>
    <t>Dia da Semana</t>
  </si>
  <si>
    <t>Lucro</t>
  </si>
  <si>
    <t>Gasto</t>
  </si>
  <si>
    <t>Ano_mês</t>
  </si>
  <si>
    <t>Vip</t>
  </si>
  <si>
    <t>Brenda Monteiro</t>
  </si>
  <si>
    <t>RS</t>
  </si>
  <si>
    <t>Eletrônicos</t>
  </si>
  <si>
    <t>Tablet</t>
  </si>
  <si>
    <t>Nathan Mendes</t>
  </si>
  <si>
    <t>PR</t>
  </si>
  <si>
    <t>Alimentos</t>
  </si>
  <si>
    <t>Café</t>
  </si>
  <si>
    <t>Dra. Mariana da Paz</t>
  </si>
  <si>
    <t>BA</t>
  </si>
  <si>
    <t>Leite</t>
  </si>
  <si>
    <t>Pedro das Neves</t>
  </si>
  <si>
    <t>Brinquedos</t>
  </si>
  <si>
    <t>Jogo de Tabuleiro</t>
  </si>
  <si>
    <t>Dr. João Miguel Oliveira</t>
  </si>
  <si>
    <t>SP</t>
  </si>
  <si>
    <t>Bola</t>
  </si>
  <si>
    <t>Sr. Breno Farias</t>
  </si>
  <si>
    <t>Monitor</t>
  </si>
  <si>
    <t>Emanuel Costela</t>
  </si>
  <si>
    <t>RJ</t>
  </si>
  <si>
    <t>Notebook</t>
  </si>
  <si>
    <t>Marcela Rezende</t>
  </si>
  <si>
    <t>Feijão</t>
  </si>
  <si>
    <t>Srta. Brenda Cunha</t>
  </si>
  <si>
    <t>Quebra-Cabeça</t>
  </si>
  <si>
    <t>Alícia da Cunha</t>
  </si>
  <si>
    <t>Davi Luiz da Cunha</t>
  </si>
  <si>
    <t>Camila Cardoso</t>
  </si>
  <si>
    <t>Dr. Anthony Pires</t>
  </si>
  <si>
    <t>PE</t>
  </si>
  <si>
    <t>Vitor Ribeiro</t>
  </si>
  <si>
    <t>Maitê da Cruz</t>
  </si>
  <si>
    <t>Vestuário</t>
  </si>
  <si>
    <t>Calça Jeans</t>
  </si>
  <si>
    <t>Maria Clara Caldeira</t>
  </si>
  <si>
    <t>Fone de Ouvido</t>
  </si>
  <si>
    <t>Sofia Mendes</t>
  </si>
  <si>
    <t>Jaqueta</t>
  </si>
  <si>
    <t>João Felipe Cardoso</t>
  </si>
  <si>
    <t>Carrinho</t>
  </si>
  <si>
    <t>Maria Fernanda Jesus</t>
  </si>
  <si>
    <t>Alana Peixoto</t>
  </si>
  <si>
    <t>Dra. Catarina Castro</t>
  </si>
  <si>
    <t>Thiago Souza</t>
  </si>
  <si>
    <t>Móveis</t>
  </si>
  <si>
    <t>Cadeira</t>
  </si>
  <si>
    <t>João Miguel Pires</t>
  </si>
  <si>
    <t>Rafael Alves</t>
  </si>
  <si>
    <t>Pão</t>
  </si>
  <si>
    <t>Eduarda Teixeira</t>
  </si>
  <si>
    <t>Dr. Caio Silveira</t>
  </si>
  <si>
    <t>Otávio Duarte</t>
  </si>
  <si>
    <t>Lívia Caldeira</t>
  </si>
  <si>
    <t>Camiseta</t>
  </si>
  <si>
    <t>Sra. Isabella Porto</t>
  </si>
  <si>
    <t>MG</t>
  </si>
  <si>
    <t>Arroz</t>
  </si>
  <si>
    <t>Lucas Teixeira</t>
  </si>
  <si>
    <t>Sofá</t>
  </si>
  <si>
    <t>Luiza Barbosa</t>
  </si>
  <si>
    <t>Maria Eduarda da Costa</t>
  </si>
  <si>
    <t>Natália da Rosa</t>
  </si>
  <si>
    <t>Boné</t>
  </si>
  <si>
    <t>João Vitor da Mota</t>
  </si>
  <si>
    <t>Cama</t>
  </si>
  <si>
    <t>Caio Moura</t>
  </si>
  <si>
    <t>Vitor Gabriel Aragão</t>
  </si>
  <si>
    <t>Boneca</t>
  </si>
  <si>
    <t>Daniel Nunes</t>
  </si>
  <si>
    <t>André Dias</t>
  </si>
  <si>
    <t>Ana Luiza Cavalcanti</t>
  </si>
  <si>
    <t>Emanuella Alves</t>
  </si>
  <si>
    <t>Matheus Viana</t>
  </si>
  <si>
    <t>João Felipe Nunes</t>
  </si>
  <si>
    <t>Estante</t>
  </si>
  <si>
    <t>Antônio Gonçalves</t>
  </si>
  <si>
    <t>Pedro Lucas Cunha</t>
  </si>
  <si>
    <t>Tênis</t>
  </si>
  <si>
    <t>Maria Sophia Alves</t>
  </si>
  <si>
    <t>Dra. Marina Cavalcanti</t>
  </si>
  <si>
    <t>Gustavo Henrique Vieira</t>
  </si>
  <si>
    <t>Alexandre Sales</t>
  </si>
  <si>
    <t>Pedro Lucas Barbosa</t>
  </si>
  <si>
    <t>Lorena Pereira</t>
  </si>
  <si>
    <t>Davi Silva</t>
  </si>
  <si>
    <t>Caroline da Paz</t>
  </si>
  <si>
    <t>João Miguel Melo</t>
  </si>
  <si>
    <t>Gabriel Azevedo</t>
  </si>
  <si>
    <t>Renan Vieira</t>
  </si>
  <si>
    <t>Mesa</t>
  </si>
  <si>
    <t>João Pedro Alves</t>
  </si>
  <si>
    <t>Clara Viana</t>
  </si>
  <si>
    <t>Isadora Ferreira</t>
  </si>
  <si>
    <t>Mirella da Cruz</t>
  </si>
  <si>
    <t>Smartphone</t>
  </si>
  <si>
    <t>Vitor Gabriel Moraes</t>
  </si>
  <si>
    <t>Luiz Otávio Silva</t>
  </si>
  <si>
    <t>Vinicius Fernandes</t>
  </si>
  <si>
    <t>Benício Alves</t>
  </si>
  <si>
    <t>João Vitor da Costa</t>
  </si>
  <si>
    <t>Giovanna Caldeira</t>
  </si>
  <si>
    <t>Sr. Arthur Silveira</t>
  </si>
  <si>
    <t>Julia Cardoso</t>
  </si>
  <si>
    <t>Vicente Teixeira</t>
  </si>
  <si>
    <t>Dr. Henrique Pereira</t>
  </si>
  <si>
    <t>Lorena Caldeira</t>
  </si>
  <si>
    <t>Miguel Gonçalves</t>
  </si>
  <si>
    <t>Carolina Araújo</t>
  </si>
  <si>
    <t>João Felipe Moura</t>
  </si>
  <si>
    <t>Sarah Farias</t>
  </si>
  <si>
    <t>Stephany Almeida</t>
  </si>
  <si>
    <t>Dra. Brenda Gonçalves</t>
  </si>
  <si>
    <t>Helena Dias</t>
  </si>
  <si>
    <t>Ryan Costa</t>
  </si>
  <si>
    <t>Bianca Fogaça</t>
  </si>
  <si>
    <t>Heitor Cardoso</t>
  </si>
  <si>
    <t>Marcelo Cardoso</t>
  </si>
  <si>
    <t>Dr. Thales da Mata</t>
  </si>
  <si>
    <t>Sra. Gabriela Moreira</t>
  </si>
  <si>
    <t>Emanuelly Moreira</t>
  </si>
  <si>
    <t>Amanda Barbosa</t>
  </si>
  <si>
    <t>Lucca Oliveira</t>
  </si>
  <si>
    <t>Laís Pires</t>
  </si>
  <si>
    <t>Matheus Peixoto</t>
  </si>
  <si>
    <t>Bárbara Nascimento</t>
  </si>
  <si>
    <t>Rafael Jesus</t>
  </si>
  <si>
    <t>Vitor Hugo da Conceição</t>
  </si>
  <si>
    <t>Matheus Melo</t>
  </si>
  <si>
    <t>Davi Lucca Cardoso</t>
  </si>
  <si>
    <t>Guilherme da Rocha</t>
  </si>
  <si>
    <t>Luiz Gustavo Freitas</t>
  </si>
  <si>
    <t>Calebe Araújo</t>
  </si>
  <si>
    <t>Renan da Paz</t>
  </si>
  <si>
    <t>Emanuelly Correia</t>
  </si>
  <si>
    <t>Sofia Monteiro</t>
  </si>
  <si>
    <t>Yuri Almeida</t>
  </si>
  <si>
    <t>Kaique Peixoto</t>
  </si>
  <si>
    <t>Nicole Fogaça</t>
  </si>
  <si>
    <t>Cauã da Luz</t>
  </si>
  <si>
    <t>Bernardo Gomes</t>
  </si>
  <si>
    <t>Maria Julia Almeida</t>
  </si>
  <si>
    <t>Luiz Otávio Cavalcanti</t>
  </si>
  <si>
    <t>Matheus Cavalcanti</t>
  </si>
  <si>
    <t>Levi Correia</t>
  </si>
  <si>
    <t>Alexia Viana</t>
  </si>
  <si>
    <t>Srta. Raquel Moura</t>
  </si>
  <si>
    <t>Luna Porto</t>
  </si>
  <si>
    <t>Arthur Peixoto</t>
  </si>
  <si>
    <t>Dr. Yuri da Rocha</t>
  </si>
  <si>
    <t>André Sales</t>
  </si>
  <si>
    <t>Maitê Souza</t>
  </si>
  <si>
    <t>Bárbara Correia</t>
  </si>
  <si>
    <t>Kaique Gonçalves</t>
  </si>
  <si>
    <t>Sra. Lívia Lopes</t>
  </si>
  <si>
    <t>Lorena Vieira</t>
  </si>
  <si>
    <t>Giovanna Costa</t>
  </si>
  <si>
    <t>Daniela Rocha</t>
  </si>
  <si>
    <t>Carolina Martins</t>
  </si>
  <si>
    <t>Francisco Monteiro</t>
  </si>
  <si>
    <t>Nathan Teixeira</t>
  </si>
  <si>
    <t>Erick Silveira</t>
  </si>
  <si>
    <t>Paulo Mendes</t>
  </si>
  <si>
    <t>Srta. Alice Martins</t>
  </si>
  <si>
    <t>Dra. Pietra Souza</t>
  </si>
  <si>
    <t>Cecília Duarte</t>
  </si>
  <si>
    <t>Ana Clara Costela</t>
  </si>
  <si>
    <t>Dra. Emanuella Gonçalves</t>
  </si>
  <si>
    <t>Lucca Melo</t>
  </si>
  <si>
    <t>Sr. Benício da Cunha</t>
  </si>
  <si>
    <t>Valentina Ramos</t>
  </si>
  <si>
    <t>Lucca Castro</t>
  </si>
  <si>
    <t>Rafaela Vieira</t>
  </si>
  <si>
    <t>Gabrielly Dias</t>
  </si>
  <si>
    <t>João Lucas Ribeiro</t>
  </si>
  <si>
    <t>Luiz Henrique Pereira</t>
  </si>
  <si>
    <t>Thiago Azevedo</t>
  </si>
  <si>
    <t>Fernando Nascimento</t>
  </si>
  <si>
    <t>Ian Pereira</t>
  </si>
  <si>
    <t>Luigi Pires</t>
  </si>
  <si>
    <t>Dr. Caio Viana</t>
  </si>
  <si>
    <t>Benjamin Duarte</t>
  </si>
  <si>
    <t>Sra. Ana Laura da Conceição</t>
  </si>
  <si>
    <t>Juan da Mata</t>
  </si>
  <si>
    <t>Lucca Nascimento</t>
  </si>
  <si>
    <t>Ana Júlia Melo</t>
  </si>
  <si>
    <t>Dr. Lucas Sales</t>
  </si>
  <si>
    <t>Maria Clara Rodrigues</t>
  </si>
  <si>
    <t>Thiago Sales</t>
  </si>
  <si>
    <t>Nicolas Souza</t>
  </si>
  <si>
    <t>Daniela da Costa</t>
  </si>
  <si>
    <t>Levi Gomes</t>
  </si>
  <si>
    <t>Diogo Cavalcanti</t>
  </si>
  <si>
    <t>Pedro Henrique das Neves</t>
  </si>
  <si>
    <t>Ana Beatriz Martins</t>
  </si>
  <si>
    <t>Ian Santos</t>
  </si>
  <si>
    <t>Raquel Novaes</t>
  </si>
  <si>
    <t>Ana Luiza Castro</t>
  </si>
  <si>
    <t>Rafaela Silva</t>
  </si>
  <si>
    <t>Dr. João Miguel Monteiro</t>
  </si>
  <si>
    <t>Heloísa da Rosa</t>
  </si>
  <si>
    <t>Sofia Lima</t>
  </si>
  <si>
    <t>Stephany Rodrigues</t>
  </si>
  <si>
    <t>Vitor Gabriel da Paz</t>
  </si>
  <si>
    <t>Benjamin Alves</t>
  </si>
  <si>
    <t>Dr. Ryan Santos</t>
  </si>
  <si>
    <t>Elisa Ramos</t>
  </si>
  <si>
    <t>Pedro Sales</t>
  </si>
  <si>
    <t>Milena Cavalcanti</t>
  </si>
  <si>
    <t>Dr. Vitor Rezende</t>
  </si>
  <si>
    <t>Sra. Yasmin Freitas</t>
  </si>
  <si>
    <t>Luiza Carvalho</t>
  </si>
  <si>
    <t>Eduardo Alves</t>
  </si>
  <si>
    <t>Renan Nogueira</t>
  </si>
  <si>
    <t>Dr. André Cunha</t>
  </si>
  <si>
    <t>Ryan Moraes</t>
  </si>
  <si>
    <t>Vitória Oliveira</t>
  </si>
  <si>
    <t>Catarina Costa</t>
  </si>
  <si>
    <t>Sr. Igor da Mota</t>
  </si>
  <si>
    <t>Ana Julia Gonçalves</t>
  </si>
  <si>
    <t>Heloísa Vieira</t>
  </si>
  <si>
    <t>Alexandre Novaes</t>
  </si>
  <si>
    <t>Sr. João Felipe Castro</t>
  </si>
  <si>
    <t>Amanda Costela</t>
  </si>
  <si>
    <t>Dr. Cauê Novaes</t>
  </si>
  <si>
    <t>Maria Vitória Gonçalves</t>
  </si>
  <si>
    <t>Augusto Aragão</t>
  </si>
  <si>
    <t>Maria Vitória Aragão</t>
  </si>
  <si>
    <t>Thales Pereira</t>
  </si>
  <si>
    <t>Rebeca Moreira</t>
  </si>
  <si>
    <t>Mirella Gonçalves</t>
  </si>
  <si>
    <t>Cauê Dias</t>
  </si>
  <si>
    <t>Matheus Caldeira</t>
  </si>
  <si>
    <t>Gabrielly Freitas</t>
  </si>
  <si>
    <t>Sra. Maria Alice das Neves</t>
  </si>
  <si>
    <t>Dra. Lívia Ferreira</t>
  </si>
  <si>
    <t>SUM de Total da Venda</t>
  </si>
  <si>
    <t>Total geral</t>
  </si>
  <si>
    <t>NÃOVIP</t>
  </si>
  <si>
    <t>VIP</t>
  </si>
  <si>
    <t>EVOLUÇÃO MENSAL DE VENDAS</t>
  </si>
  <si>
    <t>2024_12</t>
  </si>
  <si>
    <t>2024_12 Total</t>
  </si>
  <si>
    <t>2025_1</t>
  </si>
  <si>
    <t>2025_1 Total</t>
  </si>
  <si>
    <t>2025_2</t>
  </si>
  <si>
    <t>2025_2 Total</t>
  </si>
  <si>
    <t>2025_3</t>
  </si>
  <si>
    <t>2025_3 Total</t>
  </si>
  <si>
    <t>2025_4</t>
  </si>
  <si>
    <t>2025_4 Total</t>
  </si>
  <si>
    <t>2025_5</t>
  </si>
  <si>
    <t>2025_5 Total</t>
  </si>
  <si>
    <t>2025_6</t>
  </si>
  <si>
    <t>2025_6 Total</t>
  </si>
  <si>
    <t>COUNT de Quantidade</t>
  </si>
  <si>
    <t>EVOLUÇÃO MENSAL DE VENDAS POR CATEGORIA</t>
  </si>
  <si>
    <t>EVOLUÇÃO MENSAL DE VENDAS POR PRODUTO</t>
  </si>
  <si>
    <t>EVOLUÇÃO MENSAL DE VENDAS POR DIA</t>
  </si>
  <si>
    <t>]</t>
  </si>
  <si>
    <t>% DE VENDA MES</t>
  </si>
  <si>
    <t>SUM de Quantidade</t>
  </si>
  <si>
    <t>VALOR MEDIO DE VENDAS</t>
  </si>
  <si>
    <t>Comportamento de venda por  grupo</t>
  </si>
  <si>
    <t>Alimentos e vestuario com a maior concentração de vendas</t>
  </si>
  <si>
    <t>Loja com custo elevado</t>
  </si>
  <si>
    <t>Comportamento de venda por  produto</t>
  </si>
  <si>
    <t>Queda de vendas em janeiro</t>
  </si>
  <si>
    <t>Melhor mes de venda em fevereiro</t>
  </si>
  <si>
    <t>Diferença de unudades vendidas 8</t>
  </si>
  <si>
    <t>Quantidade vendida nao interfere no valor  vendido</t>
  </si>
  <si>
    <t>Top 5 produtos  tem  relação com jogos de tabuleiro 3 deles</t>
  </si>
  <si>
    <t>concentração no nordeste , sul , sudeste</t>
  </si>
  <si>
    <t>Vendas por estados</t>
  </si>
  <si>
    <t>Seguimentação de clientes para promoçoes e sinaliações diferentes</t>
  </si>
  <si>
    <t>Analise inicial</t>
  </si>
  <si>
    <t>Analise de vendas  no tempo</t>
  </si>
  <si>
    <t xml:space="preserve">Foi contruido um grafico qe mostram as vendas totais por mês </t>
  </si>
  <si>
    <t xml:space="preserve">Neste grafico conseguimos indentificar que tivemos um vale de vendas em dezembro, menos valor da historia </t>
  </si>
  <si>
    <t>Em fevereiro tivemos o maior valor vendido , sendo mantido altos valores nos meses posteriores , com leve variação</t>
  </si>
  <si>
    <t>De dezembro a janeiro, tivemos  um aumento de 65% de vendas e apenas  8 unidadesde item  vendidas na loja  ou seja,</t>
  </si>
  <si>
    <t>o mix de produtos variou  bastante de um mes para outro , sendo itens essencial na composição dos valores</t>
  </si>
  <si>
    <t>Quantidade Vendida mês</t>
  </si>
  <si>
    <t xml:space="preserve">Categorias </t>
  </si>
  <si>
    <t>Em relação a categoria de produtos temos, uma concentração de vendas de Alimentos e estuario em 44,1%</t>
  </si>
  <si>
    <t>Esses itens possui um alto custo unitario</t>
  </si>
  <si>
    <t>Produtos</t>
  </si>
  <si>
    <t xml:space="preserve">Dentro da categoria temos uma concentração de vendas  em 5 produtos abaixo </t>
  </si>
  <si>
    <t>Estados e Região</t>
  </si>
  <si>
    <t>Concentramos as vendas por regial , sendo Nordeste , Sul e Suldeste</t>
  </si>
  <si>
    <t>Seguimentação de clientes Vips por dia da semana</t>
  </si>
  <si>
    <t>Oportunidades</t>
  </si>
  <si>
    <t xml:space="preserve">Manter o nivel de vendas do ultimo trismeste </t>
  </si>
  <si>
    <t>Focar nos itens de maior lucro</t>
  </si>
  <si>
    <t>Aumentar vendas no Sudeste</t>
  </si>
  <si>
    <t>Aumentar vendas nas segundas , terças e quarta.</t>
  </si>
  <si>
    <t xml:space="preserve">Ação estrategicas </t>
  </si>
  <si>
    <t xml:space="preserve">Focar estrategias de temperaturas frias e venda de jogos e alimentos  e roupas de inverno </t>
  </si>
  <si>
    <t xml:space="preserve">Cupoum promocional para clientes Vips de quarta feira </t>
  </si>
  <si>
    <t>Cupoum promocional para clientes Não  Vips  para , segundas , terças e quartas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</si>
</sst>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b/>
      <sz val="18.0"/>
      <color theme="1"/>
      <name val="Calibri"/>
      <scheme val="minor"/>
    </font>
    <font>
      <b/>
      <sz val="13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shrinkToFit="0" vertical="top" wrapText="0"/>
    </xf>
    <xf borderId="2" fillId="0" fontId="1" numFmtId="3" xfId="0" applyAlignment="1" applyBorder="1" applyFont="1" applyNumberForma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165" xfId="0" applyAlignment="1" applyBorder="1" applyFont="1" applyNumberFormat="1">
      <alignment horizontal="center" readingOrder="0" shrinkToFit="0" vertical="top" wrapText="0"/>
    </xf>
    <xf borderId="2" fillId="0" fontId="1" numFmtId="49" xfId="0" applyAlignment="1" applyBorder="1" applyFont="1" applyNumberFormat="1">
      <alignment horizontal="center" readingOrder="0" shrinkToFit="0" vertical="top" wrapText="0"/>
    </xf>
    <xf borderId="3" fillId="0" fontId="1" numFmtId="49" xfId="0" applyAlignment="1" applyBorder="1" applyFont="1" applyNumberFormat="1">
      <alignment horizontal="center" readingOrder="0" shrinkToFit="0" vertical="top" wrapText="0"/>
    </xf>
    <xf borderId="4" fillId="0" fontId="2" numFmtId="164" xfId="0" applyAlignment="1" applyBorder="1" applyFont="1" applyNumberFormat="1">
      <alignment shrinkToFit="0" vertical="center" wrapText="0"/>
    </xf>
    <xf borderId="5" fillId="0" fontId="3" numFmtId="3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165" xfId="0" applyAlignment="1" applyBorder="1" applyFont="1" applyNumberFormat="1">
      <alignment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8" fillId="0" fontId="3" numFmtId="3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165" xfId="0" applyAlignment="1" applyBorder="1" applyFont="1" applyNumberFormat="1">
      <alignment shrinkToFit="0" vertical="center" wrapText="0"/>
    </xf>
    <xf borderId="8" fillId="0" fontId="4" numFmtId="165" xfId="0" applyAlignment="1" applyBorder="1" applyFont="1" applyNumberForma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8" fillId="0" fontId="3" numFmtId="165" xfId="0" applyAlignment="1" applyBorder="1" applyFont="1" applyNumberFormat="1">
      <alignment readingOrder="0" shrinkToFit="0" vertical="center" wrapText="0"/>
    </xf>
    <xf borderId="5" fillId="0" fontId="3" numFmtId="165" xfId="0" applyAlignment="1" applyBorder="1" applyFont="1" applyNumberFormat="1">
      <alignment readingOrder="0"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1" fillId="0" fontId="3" numFmtId="3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165" xfId="0" applyAlignment="1" applyBorder="1" applyFont="1" applyNumberFormat="1">
      <alignment shrinkToFit="0" vertical="center" wrapText="0"/>
    </xf>
    <xf borderId="11" fillId="0" fontId="4" numFmtId="165" xfId="0" applyAlignment="1" applyBorder="1" applyFont="1" applyNumberForma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  <xf borderId="0" fillId="0" fontId="4" numFmtId="164" xfId="0" applyFont="1" applyNumberFormat="1"/>
    <xf borderId="0" fillId="0" fontId="4" numFmtId="3" xfId="0" applyFont="1" applyNumberFormat="1"/>
    <xf borderId="0" fillId="0" fontId="4" numFmtId="165" xfId="0" applyFont="1" applyNumberFormat="1"/>
    <xf borderId="0" fillId="0" fontId="4" numFmtId="0" xfId="0" applyFont="1"/>
    <xf borderId="0" fillId="0" fontId="4" numFmtId="49" xfId="0" applyFont="1" applyNumberFormat="1"/>
    <xf borderId="0" fillId="0" fontId="4" numFmtId="0" xfId="0" applyAlignment="1" applyFont="1">
      <alignment readingOrder="0"/>
    </xf>
    <xf borderId="0" fillId="0" fontId="4" numFmtId="10" xfId="0" applyFont="1" applyNumberFormat="1"/>
    <xf borderId="0" fillId="0" fontId="4" numFmtId="10" xfId="0" applyAlignment="1" applyFont="1" applyNumberFormat="1">
      <alignment readingOrder="0"/>
    </xf>
    <xf borderId="0" fillId="2" fontId="4" numFmtId="165" xfId="0" applyFill="1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 Total da Venda Mês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'Página2'!$A$3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'Página2'!$B$3:$H$3</c:f>
              <c:numCache/>
            </c:numRef>
          </c:val>
        </c:ser>
        <c:axId val="2144433475"/>
        <c:axId val="1020902152"/>
      </c:barChart>
      <c:catAx>
        <c:axId val="2144433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902152"/>
      </c:catAx>
      <c:valAx>
        <c:axId val="1020902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Total da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433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sedimentadas por dia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'Página2'!$A$65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'Página2'!$B$64:$H$64</c:f>
            </c:strRef>
          </c:cat>
          <c:val>
            <c:numRef>
              <c:f>'Página2'!$B$65:$H$65</c:f>
              <c:numCache/>
            </c:numRef>
          </c:val>
        </c:ser>
        <c:ser>
          <c:idx val="1"/>
          <c:order val="1"/>
          <c:tx>
            <c:strRef>
              <c:f>'Página2'!$A$66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'Página2'!$B$64:$H$64</c:f>
            </c:strRef>
          </c:cat>
          <c:val>
            <c:numRef>
              <c:f>'Página2'!$B$66:$H$66</c:f>
              <c:numCache/>
            </c:numRef>
          </c:val>
        </c:ser>
        <c:axId val="1138685836"/>
        <c:axId val="1123851441"/>
      </c:bar3DChart>
      <c:catAx>
        <c:axId val="1138685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851441"/>
      </c:catAx>
      <c:valAx>
        <c:axId val="1123851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685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Vendas por produto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'Página2'!$B$10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'Página2'!$A$11:$A$15</c:f>
            </c:strRef>
          </c:cat>
          <c:val>
            <c:numRef>
              <c:f>'Página2'!$B$11:$B$15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Total da Venda por Estado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'Página2'!$B$47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'Página2'!$A$48:$A$54</c:f>
            </c:strRef>
          </c:cat>
          <c:val>
            <c:numRef>
              <c:f>'Página2'!$B$48:$B$54</c:f>
              <c:numCache/>
            </c:numRef>
          </c:val>
        </c:ser>
        <c:axId val="228469068"/>
        <c:axId val="2137023161"/>
      </c:barChart>
      <c:catAx>
        <c:axId val="2284690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023161"/>
      </c:catAx>
      <c:valAx>
        <c:axId val="21370231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Total da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4690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venda por produto ( To 5 produtos 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'Página2'!$B$19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'Página2'!$A$20:$A$24</c:f>
            </c:strRef>
          </c:cat>
          <c:val>
            <c:numRef>
              <c:f>'Página2'!$B$20:$B$24</c:f>
              <c:numCache/>
            </c:numRef>
          </c:val>
        </c:ser>
        <c:axId val="1643444957"/>
        <c:axId val="864320271"/>
      </c:barChart>
      <c:catAx>
        <c:axId val="16434449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320271"/>
      </c:catAx>
      <c:valAx>
        <c:axId val="864320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Total da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4449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sedimentadas por dia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'Página2'!$A$65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'Página2'!$B$64:$H$64</c:f>
            </c:strRef>
          </c:cat>
          <c:val>
            <c:numRef>
              <c:f>'Página2'!$B$65:$H$65</c:f>
              <c:numCache/>
            </c:numRef>
          </c:val>
        </c:ser>
        <c:ser>
          <c:idx val="1"/>
          <c:order val="1"/>
          <c:tx>
            <c:strRef>
              <c:f>'Página2'!$A$66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'Página2'!$B$64:$H$64</c:f>
            </c:strRef>
          </c:cat>
          <c:val>
            <c:numRef>
              <c:f>'Página2'!$B$66:$H$66</c:f>
              <c:numCache/>
            </c:numRef>
          </c:val>
        </c:ser>
        <c:axId val="1785314"/>
        <c:axId val="1013363366"/>
      </c:bar3DChart>
      <c:catAx>
        <c:axId val="1785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363366"/>
      </c:catAx>
      <c:valAx>
        <c:axId val="1013363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 Total da Venda Mês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'Página2'!$A$3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'Página2'!$B$3:$H$3</c:f>
              <c:numCache/>
            </c:numRef>
          </c:val>
        </c:ser>
        <c:axId val="136571450"/>
        <c:axId val="317171803"/>
      </c:barChart>
      <c:catAx>
        <c:axId val="136571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171803"/>
      </c:catAx>
      <c:valAx>
        <c:axId val="317171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Total da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71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Vendas por produto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'Página2'!$B$10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'Página2'!$A$11:$A$15</c:f>
            </c:strRef>
          </c:cat>
          <c:val>
            <c:numRef>
              <c:f>'Página2'!$B$11:$B$15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venda por produto ( To 5 produtos 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'Página2'!$B$19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'Página2'!$A$20:$A$24</c:f>
            </c:strRef>
          </c:cat>
          <c:val>
            <c:numRef>
              <c:f>'Página2'!$B$20:$B$24</c:f>
              <c:numCache/>
            </c:numRef>
          </c:val>
        </c:ser>
        <c:axId val="1744004568"/>
        <c:axId val="258451100"/>
      </c:barChart>
      <c:catAx>
        <c:axId val="17440045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451100"/>
      </c:catAx>
      <c:valAx>
        <c:axId val="2584511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Total da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0045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Total da Venda por Estado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'Página2'!$B$47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'Página2'!$A$48:$A$54</c:f>
            </c:strRef>
          </c:cat>
          <c:val>
            <c:numRef>
              <c:f>'Página2'!$B$48:$B$54</c:f>
              <c:numCache/>
            </c:numRef>
          </c:val>
        </c:ser>
        <c:axId val="305574567"/>
        <c:axId val="1982719064"/>
      </c:barChart>
      <c:catAx>
        <c:axId val="3055745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719064"/>
      </c:catAx>
      <c:valAx>
        <c:axId val="1982719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Total da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5745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523875</xdr:colOff>
      <xdr:row>11</xdr:row>
      <xdr:rowOff>57150</xdr:rowOff>
    </xdr:from>
    <xdr:ext cx="3933825" cy="2390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38100</xdr:colOff>
      <xdr:row>27</xdr:row>
      <xdr:rowOff>38100</xdr:rowOff>
    </xdr:from>
    <xdr:ext cx="4495800" cy="27813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38100</xdr:colOff>
      <xdr:row>25</xdr:row>
      <xdr:rowOff>152400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742950</xdr:colOff>
      <xdr:row>48</xdr:row>
      <xdr:rowOff>95250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12</xdr:row>
      <xdr:rowOff>9525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171450</xdr:rowOff>
    </xdr:from>
    <xdr:ext cx="3933825" cy="2390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190500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83</xdr:row>
      <xdr:rowOff>19050</xdr:rowOff>
    </xdr:from>
    <xdr:ext cx="4495800" cy="27813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180975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01" sheet="Sheet1"/>
  </cacheSource>
  <cacheFields>
    <cacheField name="Data da Venda" numFmtId="164">
      <sharedItems containsSemiMixedTypes="0" containsDate="1" containsString="0">
        <d v="2025-02-14T00:00:00Z"/>
        <d v="2025-04-19T00:00:00Z"/>
        <d v="2025-05-11T00:00:00Z"/>
        <d v="2025-01-13T00:00:00Z"/>
        <d v="2025-01-23T00:00:00Z"/>
        <d v="2025-04-07T00:00:00Z"/>
        <d v="2025-06-08T00:00:00Z"/>
        <d v="2025-03-14T00:00:00Z"/>
        <d v="2025-04-18T00:00:00Z"/>
        <d v="2025-02-02T00:00:00Z"/>
        <d v="2025-02-18T00:00:00Z"/>
        <d v="2025-06-02T00:00:00Z"/>
        <d v="2025-01-20T00:00:00Z"/>
        <d v="2025-01-09T00:00:00Z"/>
        <d v="2025-05-20T00:00:00Z"/>
        <d v="2025-02-09T00:00:00Z"/>
        <d v="2024-12-25T00:00:00Z"/>
        <d v="2025-04-10T00:00:00Z"/>
        <d v="2025-02-22T00:00:00Z"/>
        <d v="2025-04-04T00:00:00Z"/>
        <d v="2025-01-05T00:00:00Z"/>
        <d v="2025-04-26T00:00:00Z"/>
        <d v="2025-03-13T00:00:00Z"/>
        <d v="2025-02-04T00:00:00Z"/>
        <d v="2025-01-18T00:00:00Z"/>
        <d v="2025-05-08T00:00:00Z"/>
        <d v="2025-01-27T00:00:00Z"/>
        <d v="2025-02-28T00:00:00Z"/>
        <d v="2024-12-23T00:00:00Z"/>
        <d v="2025-04-13T00:00:00Z"/>
        <d v="2025-06-01T00:00:00Z"/>
        <d v="2024-12-14T00:00:00Z"/>
        <d v="2025-01-19T00:00:00Z"/>
        <d v="2025-02-17T00:00:00Z"/>
        <d v="2025-02-06T00:00:00Z"/>
        <d v="2025-05-05T00:00:00Z"/>
        <d v="2025-04-30T00:00:00Z"/>
        <d v="2025-04-01T00:00:00Z"/>
        <d v="2025-02-12T00:00:00Z"/>
        <d v="2025-02-23T00:00:00Z"/>
        <d v="2024-12-16T00:00:00Z"/>
        <d v="2025-03-18T00:00:00Z"/>
        <d v="2025-04-28T00:00:00Z"/>
        <d v="2025-04-17T00:00:00Z"/>
        <d v="2025-04-22T00:00:00Z"/>
        <d v="2024-12-27T00:00:00Z"/>
        <d v="2024-12-21T00:00:00Z"/>
        <d v="2025-03-07T00:00:00Z"/>
        <d v="2025-02-24T00:00:00Z"/>
        <d v="2025-05-26T00:00:00Z"/>
        <d v="2024-12-26T00:00:00Z"/>
        <d v="2025-03-10T00:00:00Z"/>
        <d v="2025-05-06T00:00:00Z"/>
        <d v="2024-12-13T00:00:00Z"/>
        <d v="2025-06-10T00:00:00Z"/>
        <d v="2025-04-12T00:00:00Z"/>
        <d v="2024-12-20T00:00:00Z"/>
        <d v="2025-05-29T00:00:00Z"/>
        <d v="2024-12-19T00:00:00Z"/>
        <d v="2024-12-22T00:00:00Z"/>
        <d v="2025-03-12T00:00:00Z"/>
        <d v="2025-03-03T00:00:00Z"/>
        <d v="2024-12-17T00:00:00Z"/>
        <d v="2025-02-19T00:00:00Z"/>
        <d v="2024-12-15T00:00:00Z"/>
        <d v="2025-04-11T00:00:00Z"/>
        <d v="2025-05-10T00:00:00Z"/>
        <d v="2025-05-09T00:00:00Z"/>
        <d v="2025-03-21T00:00:00Z"/>
        <d v="2025-04-27T00:00:00Z"/>
        <d v="2025-03-15T00:00:00Z"/>
        <d v="2025-05-30T00:00:00Z"/>
        <d v="2025-05-04T00:00:00Z"/>
        <d v="2025-01-12T00:00:00Z"/>
        <d v="2025-03-30T00:00:00Z"/>
        <d v="2025-05-27T00:00:00Z"/>
        <d v="2025-06-07T00:00:00Z"/>
        <d v="2025-05-28T00:00:00Z"/>
        <d v="2025-01-17T00:00:00Z"/>
        <d v="2025-02-15T00:00:00Z"/>
        <d v="2025-03-09T00:00:00Z"/>
        <d v="2025-02-05T00:00:00Z"/>
        <d v="2025-01-04T00:00:00Z"/>
        <d v="2025-04-03T00:00:00Z"/>
        <d v="2025-02-26T00:00:00Z"/>
        <d v="2024-12-24T00:00:00Z"/>
        <d v="2025-03-17T00:00:00Z"/>
        <d v="2025-01-28T00:00:00Z"/>
        <d v="2025-04-06T00:00:00Z"/>
        <d v="2025-04-02T00:00:00Z"/>
        <d v="2025-01-26T00:00:00Z"/>
        <d v="2025-03-02T00:00:00Z"/>
        <d v="2025-04-05T00:00:00Z"/>
        <d v="2025-02-21T00:00:00Z"/>
        <d v="2025-03-16T00:00:00Z"/>
        <d v="2025-03-28T00:00:00Z"/>
        <d v="2025-05-19T00:00:00Z"/>
        <d v="2025-02-20T00:00:00Z"/>
        <d v="2025-03-31T00:00:00Z"/>
        <d v="2025-01-24T00:00:00Z"/>
        <d v="2025-05-01T00:00:00Z"/>
        <d v="2025-01-03T00:00:00Z"/>
        <d v="2024-12-12T00:00:00Z"/>
        <d v="2025-01-22T00:00:00Z"/>
        <d v="2025-05-03T00:00:00Z"/>
        <d v="2025-01-11T00:00:00Z"/>
        <d v="2025-03-25T00:00:00Z"/>
        <d v="2025-01-10T00:00:00Z"/>
        <d v="2025-04-25T00:00:00Z"/>
        <d v="2025-05-07T00:00:00Z"/>
        <d v="2025-04-24T00:00:00Z"/>
        <d v="2024-12-30T00:00:00Z"/>
        <d v="2025-01-25T00:00:00Z"/>
        <d v="2025-03-04T00:00:00Z"/>
        <d v="2024-12-29T00:00:00Z"/>
        <d v="2025-06-06T00:00:00Z"/>
        <d v="2025-03-29T00:00:00Z"/>
        <d v="2025-05-23T00:00:00Z"/>
        <d v="2025-05-24T00:00:00Z"/>
        <d v="2025-01-06T00:00:00Z"/>
        <d v="2025-05-31T00:00:00Z"/>
        <d v="2025-05-18T00:00:00Z"/>
        <d v="2025-05-16T00:00:00Z"/>
        <d v="2024-12-28T00:00:00Z"/>
        <d v="2025-02-08T00:00:00Z"/>
      </sharedItems>
    </cacheField>
    <cacheField name="ID do Cliente" numFmtId="3">
      <sharedItems containsSemiMixedTypes="0" containsString="0" containsNumber="1" containsInteger="1">
        <n v="5627.0"/>
        <n v="1368.0"/>
        <n v="3170.0"/>
        <n v="7689.0"/>
        <n v="1722.0"/>
        <n v="1825.0"/>
        <n v="5689.0"/>
        <n v="9320.0"/>
        <n v="3027.0"/>
        <n v="7359.0"/>
        <n v="2585.0"/>
        <n v="7884.0"/>
        <n v="7981.0"/>
        <n v="1322.0"/>
        <n v="3537.0"/>
        <n v="2982.0"/>
        <n v="5593.0"/>
        <n v="1305.0"/>
        <n v="6303.0"/>
        <n v="6700.0"/>
        <n v="4907.0"/>
        <n v="5746.0"/>
        <n v="1307.0"/>
        <n v="6638.0"/>
        <n v="7698.0"/>
        <n v="1583.0"/>
        <n v="8542.0"/>
        <n v="3301.0"/>
        <n v="2628.0"/>
        <n v="7453.0"/>
        <n v="6357.0"/>
        <n v="6125.0"/>
        <n v="1162.0"/>
        <n v="8716.0"/>
        <n v="7947.0"/>
        <n v="3819.0"/>
        <n v="9305.0"/>
        <n v="5748.0"/>
        <n v="8410.0"/>
        <n v="4047.0"/>
        <n v="1215.0"/>
        <n v="6946.0"/>
        <n v="2931.0"/>
        <n v="7503.0"/>
        <n v="8478.0"/>
        <n v="9631.0"/>
        <n v="9239.0"/>
        <n v="6714.0"/>
        <n v="8085.0"/>
        <n v="8963.0"/>
        <n v="9585.0"/>
        <n v="2587.0"/>
        <n v="5130.0"/>
        <n v="8290.0"/>
        <n v="7951.0"/>
        <n v="2340.0"/>
        <n v="3003.0"/>
        <n v="7341.0"/>
        <n v="7331.0"/>
        <n v="3189.0"/>
        <n v="2183.0"/>
        <n v="8421.0"/>
        <n v="4392.0"/>
        <n v="8413.0"/>
        <n v="9812.0"/>
        <n v="4562.0"/>
        <n v="5156.0"/>
        <n v="4693.0"/>
        <n v="6741.0"/>
        <n v="5124.0"/>
        <n v="2031.0"/>
        <n v="4729.0"/>
        <n v="6804.0"/>
        <n v="4011.0"/>
        <n v="8053.0"/>
        <n v="6284.0"/>
        <n v="9988.0"/>
        <n v="7336.0"/>
        <n v="1956.0"/>
        <n v="3703.0"/>
        <n v="2482.0"/>
        <n v="1070.0"/>
        <n v="7166.0"/>
        <n v="4924.0"/>
        <n v="3280.0"/>
        <n v="6397.0"/>
        <n v="5032.0"/>
        <n v="4658.0"/>
        <n v="7919.0"/>
        <n v="2848.0"/>
        <n v="4728.0"/>
        <n v="4288.0"/>
        <n v="8035.0"/>
        <n v="9915.0"/>
        <n v="2378.0"/>
        <n v="2903.0"/>
        <n v="7620.0"/>
        <n v="7232.0"/>
        <n v="9149.0"/>
        <n v="8798.0"/>
        <n v="4708.0"/>
        <n v="1138.0"/>
        <n v="1498.0"/>
        <n v="5553.0"/>
        <n v="9583.0"/>
        <n v="7054.0"/>
        <n v="2731.0"/>
        <n v="3868.0"/>
        <n v="1273.0"/>
        <n v="3384.0"/>
        <n v="3608.0"/>
        <n v="2612.0"/>
        <n v="2229.0"/>
        <n v="8924.0"/>
        <n v="7345.0"/>
        <n v="3138.0"/>
        <n v="2132.0"/>
        <n v="9202.0"/>
        <n v="7029.0"/>
        <n v="6444.0"/>
        <n v="7530.0"/>
        <n v="8128.0"/>
        <n v="9002.0"/>
        <n v="3349.0"/>
        <n v="2961.0"/>
        <n v="3360.0"/>
        <n v="4010.0"/>
        <n v="5327.0"/>
        <n v="6186.0"/>
        <n v="5556.0"/>
        <n v="3774.0"/>
        <n v="4450.0"/>
        <n v="3110.0"/>
        <n v="5571.0"/>
        <n v="3463.0"/>
        <n v="3696.0"/>
        <n v="6151.0"/>
        <n v="2197.0"/>
        <n v="8825.0"/>
        <n v="8380.0"/>
        <n v="3485.0"/>
        <n v="1712.0"/>
        <n v="4059.0"/>
        <n v="9550.0"/>
        <n v="9365.0"/>
        <n v="9652.0"/>
        <n v="1619.0"/>
        <n v="5970.0"/>
        <n v="3831.0"/>
        <n v="8894.0"/>
        <n v="2199.0"/>
        <n v="5200.0"/>
        <n v="1087.0"/>
        <n v="4340.0"/>
        <n v="6399.0"/>
        <n v="5784.0"/>
        <n v="5293.0"/>
        <n v="9898.0"/>
        <n v="5554.0"/>
        <n v="9471.0"/>
        <n v="1960.0"/>
        <n v="1639.0"/>
        <n v="5978.0"/>
        <n v="6117.0"/>
        <n v="2994.0"/>
        <n v="2405.0"/>
        <n v="9128.0"/>
        <n v="7030.0"/>
        <n v="3470.0"/>
        <n v="6695.0"/>
        <n v="7831.0"/>
        <n v="2219.0"/>
        <n v="4959.0"/>
        <n v="6541.0"/>
        <n v="5607.0"/>
        <n v="6352.0"/>
        <n v="9109.0"/>
        <n v="4273.0"/>
        <n v="4776.0"/>
        <n v="1549.0"/>
        <n v="3228.0"/>
        <n v="3543.0"/>
        <n v="3895.0"/>
        <n v="2976.0"/>
        <n v="8984.0"/>
        <n v="8251.0"/>
        <n v="9968.0"/>
        <n v="4023.0"/>
        <n v="6139.0"/>
        <n v="2699.0"/>
        <n v="4323.0"/>
        <n v="6078.0"/>
        <n v="6901.0"/>
        <n v="5178.0"/>
        <n v="8312.0"/>
        <n v="3091.0"/>
        <n v="3476.0"/>
        <n v="8707.0"/>
        <n v="9562.0"/>
        <n v="8349.0"/>
      </sharedItems>
    </cacheField>
    <cacheField name="Nome do Cliente" numFmtId="0">
      <sharedItems>
        <s v="Brenda Monteiro"/>
        <s v="Nathan Mendes"/>
        <s v="Dra. Mariana da Paz"/>
        <s v="Pedro das Neves"/>
        <s v="Dr. João Miguel Oliveira"/>
        <s v="Sr. Breno Farias"/>
        <s v="Emanuel Costela"/>
        <s v="Marcela Rezende"/>
        <s v="Srta. Brenda Cunha"/>
        <s v="Alícia da Cunha"/>
        <s v="Davi Luiz da Cunha"/>
        <s v="Camila Cardoso"/>
        <s v="Dr. Anthony Pires"/>
        <s v="Vitor Ribeiro"/>
        <s v="Maitê da Cruz"/>
        <s v="Maria Clara Caldeira"/>
        <s v="Sofia Mendes"/>
        <s v="João Felipe Cardoso"/>
        <s v="Maria Fernanda Jesus"/>
        <s v="Alana Peixoto"/>
        <s v="Dra. Catarina Castro"/>
        <s v="Thiago Souza"/>
        <s v="João Miguel Pires"/>
        <s v="Rafael Alves"/>
        <s v="Eduarda Teixeira"/>
        <s v="Dr. Caio Silveira"/>
        <s v="Otávio Duarte"/>
        <s v="Lívia Caldeira"/>
        <s v="Sra. Isabella Porto"/>
        <s v="Lucas Teixeira"/>
        <s v="Luiza Barbosa"/>
        <s v="Maria Eduarda da Costa"/>
        <s v="Natália da Rosa"/>
        <s v="João Vitor da Mota"/>
        <s v="Caio Moura"/>
        <s v="Vitor Gabriel Aragão"/>
        <s v="Daniel Nunes"/>
        <s v="André Dias"/>
        <s v="Ana Luiza Cavalcanti"/>
        <s v="Emanuella Alves"/>
        <s v="Matheus Viana"/>
        <s v="João Felipe Nunes"/>
        <s v="Antônio Gonçalves"/>
        <s v="Pedro Lucas Cunha"/>
        <s v="Maria Sophia Alves"/>
        <s v="Dra. Marina Cavalcanti"/>
        <s v="Gustavo Henrique Vieira"/>
        <s v="Alexandre Sales"/>
        <s v="Pedro Lucas Barbosa"/>
        <s v="Lorena Pereira"/>
        <s v="Davi Silva"/>
        <s v="Caroline da Paz"/>
        <s v="João Miguel Melo"/>
        <s v="Gabriel Azevedo"/>
        <s v="Renan Vieira"/>
        <s v="João Pedro Alves"/>
        <s v="Clara Viana"/>
        <s v="Isadora Ferreira"/>
        <s v="Mirella da Cruz"/>
        <s v="Vitor Gabriel Moraes"/>
        <s v="Luiz Otávio Silva"/>
        <s v="Vinicius Fernandes"/>
        <s v="Benício Alves"/>
        <s v="João Vitor da Costa"/>
        <s v="Giovanna Caldeira"/>
        <s v="Sr. Arthur Silveira"/>
        <s v="Julia Cardoso"/>
        <s v="Vicente Teixeira"/>
        <s v="Dr. Henrique Pereira"/>
        <s v="Lorena Caldeira"/>
        <s v="Miguel Gonçalves"/>
        <s v="Carolina Araújo"/>
        <s v="João Felipe Moura"/>
        <s v="Sarah Farias"/>
        <s v="Stephany Almeida"/>
        <s v="Dra. Brenda Gonçalves"/>
        <s v="Helena Dias"/>
        <s v="Ryan Costa"/>
        <s v="Bianca Fogaça"/>
        <s v="Heitor Cardoso"/>
        <s v="Marcelo Cardoso"/>
        <s v="Dr. Thales da Mata"/>
        <s v="Sra. Gabriela Moreira"/>
        <s v="Emanuelly Moreira"/>
        <s v="Amanda Barbosa"/>
        <s v="Lucca Oliveira"/>
        <s v="Laís Pires"/>
        <s v="Matheus Peixoto"/>
        <s v="Bárbara Nascimento"/>
        <s v="Rafael Jesus"/>
        <s v="Vitor Hugo da Conceição"/>
        <s v="Matheus Melo"/>
        <s v="Davi Lucca Cardoso"/>
        <s v="Guilherme da Rocha"/>
        <s v="Luiz Gustavo Freitas"/>
        <s v="Calebe Araújo"/>
        <s v="Renan da Paz"/>
        <s v="Emanuelly Correia"/>
        <s v="Sofia Monteiro"/>
        <s v="Yuri Almeida"/>
        <s v="Kaique Peixoto"/>
        <s v="Nicole Fogaça"/>
        <s v="Cauã da Luz"/>
        <s v="Bernardo Gomes"/>
        <s v="Maria Julia Almeida"/>
        <s v="Luiz Otávio Cavalcanti"/>
        <s v="Matheus Cavalcanti"/>
        <s v="Levi Correia"/>
        <s v="Alexia Viana"/>
        <s v="Srta. Raquel Moura"/>
        <s v="Luna Porto"/>
        <s v="Arthur Peixoto"/>
        <s v="Dr. Yuri da Rocha"/>
        <s v="André Sales"/>
        <s v="Maitê Souza"/>
        <s v="Bárbara Correia"/>
        <s v="Kaique Gonçalves"/>
        <s v="Sra. Lívia Lopes"/>
        <s v="Lorena Vieira"/>
        <s v="Giovanna Costa"/>
        <s v="Daniela Rocha"/>
        <s v="Carolina Martins"/>
        <s v="Francisco Monteiro"/>
        <s v="Nathan Teixeira"/>
        <s v="Erick Silveira"/>
        <s v="Paulo Mendes"/>
        <s v="Srta. Alice Martins"/>
        <s v="Dra. Pietra Souza"/>
        <s v="Cecília Duarte"/>
        <s v="Ana Clara Costela"/>
        <s v="Dra. Emanuella Gonçalves"/>
        <s v="Lucca Melo"/>
        <s v="Sr. Benício da Cunha"/>
        <s v="Valentina Ramos"/>
        <s v="Lucca Castro"/>
        <s v="Rafaela Vieira"/>
        <s v="Gabrielly Dias"/>
        <s v="João Lucas Ribeiro"/>
        <s v="Luiz Henrique Pereira"/>
        <s v="Thiago Azevedo"/>
        <s v="Fernando Nascimento"/>
        <s v="Ian Pereira"/>
        <s v="Luigi Pires"/>
        <s v="Dr. Caio Viana"/>
        <s v="Benjamin Duarte"/>
        <s v="Sra. Ana Laura da Conceição"/>
        <s v="Juan da Mata"/>
        <s v="Lucca Nascimento"/>
        <s v="Ana Júlia Melo"/>
        <s v="Dr. Lucas Sales"/>
        <s v="Maria Clara Rodrigues"/>
        <s v="Thiago Sales"/>
        <s v="Nicolas Souza"/>
        <s v="Daniela da Costa"/>
        <s v="Levi Gomes"/>
        <s v="Diogo Cavalcanti"/>
        <s v="Pedro Henrique das Neves"/>
        <s v="Ana Beatriz Martins"/>
        <s v="Ian Santos"/>
        <s v="Raquel Novaes"/>
        <s v="Ana Luiza Castro"/>
        <s v="Rafaela Silva"/>
        <s v="Dr. João Miguel Monteiro"/>
        <s v="Heloísa da Rosa"/>
        <s v="Sofia Lima"/>
        <s v="Stephany Rodrigues"/>
        <s v="Vitor Gabriel da Paz"/>
        <s v="Benjamin Alves"/>
        <s v="Dr. Ryan Santos"/>
        <s v="Elisa Ramos"/>
        <s v="Pedro Sales"/>
        <s v="Milena Cavalcanti"/>
        <s v="Dr. Vitor Rezende"/>
        <s v="Sra. Yasmin Freitas"/>
        <s v="Luiza Carvalho"/>
        <s v="Eduardo Alves"/>
        <s v="Renan Nogueira"/>
        <s v="Dr. André Cunha"/>
        <s v="Ryan Moraes"/>
        <s v="Vitória Oliveira"/>
        <s v="Catarina Costa"/>
        <s v="Sr. Igor da Mota"/>
        <s v="Ana Julia Gonçalves"/>
        <s v="Heloísa Vieira"/>
        <s v="Alexandre Novaes"/>
        <s v="Sr. João Felipe Castro"/>
        <s v="Amanda Costela"/>
        <s v="Dr. Cauê Novaes"/>
        <s v="Maria Vitória Gonçalves"/>
        <s v="Augusto Aragão"/>
        <s v="Maria Vitória Aragão"/>
        <s v="Thales Pereira"/>
        <s v="Rebeca Moreira"/>
        <s v="Mirella Gonçalves"/>
        <s v="Cauê Dias"/>
        <s v="Matheus Caldeira"/>
        <s v="Gabrielly Freitas"/>
        <s v="Sra. Maria Alice das Neves"/>
        <s v="Dra. Lívia Ferreira"/>
      </sharedItems>
    </cacheField>
    <cacheField name="Estado" numFmtId="0">
      <sharedItems>
        <s v="RS"/>
        <s v="PR"/>
        <s v="BA"/>
        <s v="SP"/>
        <s v="RJ"/>
        <s v="PE"/>
        <s v="MG"/>
      </sharedItems>
    </cacheField>
    <cacheField name="Categoria" numFmtId="0">
      <sharedItems>
        <s v="Eletrônicos"/>
        <s v="Alimentos"/>
        <s v="Brinquedos"/>
        <s v="Vestuário"/>
        <s v="Móveis"/>
      </sharedItems>
    </cacheField>
    <cacheField name="Produto" numFmtId="0">
      <sharedItems>
        <s v="Tablet"/>
        <s v="Café"/>
        <s v="Leite"/>
        <s v="Jogo de Tabuleiro"/>
        <s v="Bola"/>
        <s v="Monitor"/>
        <s v="Notebook"/>
        <s v="Feijão"/>
        <s v="Quebra-Cabeça"/>
        <s v="Calça Jeans"/>
        <s v="Fone de Ouvido"/>
        <s v="Jaqueta"/>
        <s v="Carrinho"/>
        <s v="Cadeira"/>
        <s v="Pão"/>
        <s v="Camiseta"/>
        <s v="Arroz"/>
        <s v="Sofá"/>
        <s v="Boné"/>
        <s v="Cama"/>
        <s v="Boneca"/>
        <s v="Estante"/>
        <s v="Tênis"/>
        <s v="Mesa"/>
        <s v="Smartphone"/>
      </sharedItems>
    </cacheField>
    <cacheField name="Quantidade" numFmtId="0">
      <sharedItems containsSemiMixedTypes="0" containsString="0" containsNumber="1" containsInteger="1">
        <n v="3.0"/>
        <n v="2.0"/>
        <n v="9.0"/>
        <n v="8.0"/>
        <n v="7.0"/>
        <n v="1.0"/>
        <n v="4.0"/>
        <n v="5.0"/>
        <n v="10.0"/>
        <n v="6.0"/>
      </sharedItems>
    </cacheField>
    <cacheField name="Preço Unitário" numFmtId="165">
      <sharedItems containsSemiMixedTypes="0" containsString="0" containsNumber="1">
        <n v="390.42"/>
        <n v="1793.52"/>
        <n v="1610.73"/>
        <n v="2391.07"/>
        <n v="235.34"/>
        <n v="1489.84"/>
        <n v="481.94"/>
        <n v="2406.94"/>
        <n v="2192.52"/>
        <n v="1751.46"/>
        <n v="1189.63"/>
        <n v="1733.16"/>
        <n v="2972.09"/>
        <n v="1070.3"/>
        <n v="1263.0"/>
        <n v="2008.93"/>
        <n v="234.04"/>
        <n v="624.63"/>
        <n v="2422.84"/>
        <n v="2205.46"/>
        <n v="2262.74"/>
        <n v="2806.52"/>
        <n v="2625.24"/>
        <n v="2277.06"/>
        <n v="2315.37"/>
        <n v="2912.84"/>
        <n v="2541.62"/>
        <n v="104.92"/>
        <n v="1970.61"/>
        <n v="1058.38"/>
        <n v="1150.43"/>
        <n v="603.9"/>
        <n v="1148.98"/>
        <n v="588.56"/>
        <n v="1737.15"/>
        <n v="610.97"/>
        <n v="366.45"/>
        <n v="192.91"/>
        <n v="2134.06"/>
        <n v="1250.26"/>
        <n v="1905.04"/>
        <n v="197.93"/>
        <n v="398.59"/>
        <n v="692.95"/>
        <n v="2724.4"/>
        <n v="593.3"/>
        <n v="82.28"/>
        <n v="2256.13"/>
        <n v="997.47"/>
        <n v="1921.29"/>
        <n v="923.47"/>
        <n v="2985.62"/>
        <n v="1114.56"/>
        <n v="2962.51"/>
        <n v="2722.7"/>
        <n v="1770.78"/>
        <n v="1798.72"/>
        <n v="1385.18"/>
        <n v="1217.57"/>
        <n v="2524.68"/>
        <n v="2082.2"/>
        <n v="841.55"/>
        <n v="2302.59"/>
        <n v="215.83"/>
        <n v="934.59"/>
        <n v="2094.24"/>
        <n v="457.74"/>
        <n v="2258.73"/>
        <n v="2897.17"/>
        <n v="162.51"/>
        <n v="2458.54"/>
        <n v="1811.24"/>
        <n v="207.49"/>
        <n v="801.95"/>
        <n v="890.08"/>
        <n v="34.15"/>
        <n v="505.04"/>
        <n v="2208.48"/>
        <n v="2371.99"/>
        <n v="384.78"/>
        <n v="999.76"/>
        <n v="2220.94"/>
        <n v="1462.31"/>
        <n v="2664.66"/>
        <n v="2368.75"/>
        <n v="2557.5"/>
        <n v="56.89"/>
        <n v="1692.65"/>
        <n v="1264.31"/>
        <n v="1450.82"/>
        <n v="1835.12"/>
        <n v="418.23"/>
        <n v="40.59"/>
        <n v="370.94"/>
        <n v="126.5"/>
        <n v="1955.2"/>
        <n v="601.34"/>
        <n v="840.27"/>
        <n v="2458.52"/>
        <n v="1141.24"/>
        <n v="2759.63"/>
        <n v="1101.76"/>
        <n v="1257.06"/>
        <n v="1653.32"/>
        <n v="1492.2"/>
        <n v="1826.29"/>
        <n v="1717.45"/>
        <n v="1069.52"/>
        <n v="384.15"/>
        <n v="1132.81"/>
        <n v="2607.24"/>
        <n v="1886.77"/>
        <n v="2273.92"/>
        <n v="1570.37"/>
        <n v="510.08"/>
        <n v="2043.33"/>
        <n v="2597.6"/>
        <n v="2533.86"/>
        <n v="491.42"/>
        <n v="2161.24"/>
        <n v="2691.05"/>
        <n v="51.35"/>
        <n v="781.16"/>
        <n v="529.78"/>
        <n v="1869.88"/>
        <n v="2032.29"/>
        <n v="1872.52"/>
        <n v="697.56"/>
        <n v="1452.23"/>
        <n v="589.42"/>
        <n v="791.68"/>
        <n v="1682.66"/>
        <n v="1507.34"/>
        <n v="607.82"/>
        <n v="22.36"/>
        <n v="2660.26"/>
        <n v="2756.99"/>
        <n v="1350.68"/>
        <n v="1498.73"/>
        <n v="721.18"/>
        <n v="294.04"/>
        <n v="464.28"/>
        <n v="520.7"/>
        <n v="1520.8"/>
        <n v="976.21"/>
        <n v="1754.65"/>
        <n v="1588.87"/>
        <n v="2631.91"/>
        <n v="2364.33"/>
        <n v="341.75"/>
        <n v="2105.64"/>
        <n v="2146.1"/>
        <n v="2319.21"/>
        <n v="2772.87"/>
        <n v="523.59"/>
        <n v="2378.06"/>
        <n v="182.58"/>
        <n v="2905.37"/>
        <n v="2495.1"/>
        <n v="984.74"/>
        <n v="220.11"/>
        <n v="1042.55"/>
        <n v="1674.7"/>
        <n v="896.99"/>
        <n v="2263.35"/>
        <n v="1072.44"/>
        <n v="892.65"/>
        <n v="1022.96"/>
        <n v="637.17"/>
        <n v="1182.29"/>
        <n v="2175.89"/>
        <n v="2426.59"/>
        <n v="1022.47"/>
        <n v="916.94"/>
        <n v="1157.85"/>
        <n v="2350.7"/>
        <n v="1558.15"/>
        <n v="746.31"/>
        <n v="1081.36"/>
        <n v="819.91"/>
        <n v="1407.58"/>
        <n v="158.02"/>
        <n v="1733.91"/>
        <n v="558.37"/>
        <n v="2022.72"/>
        <n v="1574.21"/>
        <n v="1493.85"/>
        <n v="1224.69"/>
        <n v="363.87"/>
        <n v="2082.79"/>
        <n v="2889.42"/>
        <n v="1491.66"/>
        <n v="1839.57"/>
        <n v="753.5"/>
        <n v="1574.61"/>
        <n v="1718.77"/>
        <n v="2895.27"/>
        <n v="116.63"/>
        <n v="981.58"/>
        <n v="2260.45"/>
      </sharedItems>
    </cacheField>
    <cacheField name="Total da Venda" numFmtId="165">
      <sharedItems containsSemiMixedTypes="0" containsString="0" containsNumber="1">
        <n v="1171.26"/>
        <n v="3587.04"/>
        <n v="14496.57"/>
        <n v="19128.56"/>
        <n v="1882.72"/>
        <n v="2979.68"/>
        <n v="3855.52"/>
        <n v="16848.58"/>
        <n v="2192.52"/>
        <n v="14011.68"/>
        <n v="2379.26"/>
        <n v="1733.16"/>
        <n v="11888.36"/>
        <n v="5351.5"/>
        <n v="1263.0"/>
        <n v="4017.86"/>
        <n v="1170.2"/>
        <n v="4997.04"/>
        <n v="9691.36"/>
        <n v="15438.220000000001"/>
        <n v="22627.399999999998"/>
        <n v="8419.56"/>
        <n v="5250.48"/>
        <n v="18216.48"/>
        <n v="9261.48"/>
        <n v="11651.36"/>
        <n v="2541.62"/>
        <n v="734.44"/>
        <n v="13794.269999999999"/>
        <n v="10583.800000000001"/>
        <n v="8053.01"/>
        <n v="1207.8"/>
        <n v="9191.84"/>
        <n v="4119.92"/>
        <n v="12160.050000000001"/>
        <n v="5498.7300000000005"/>
        <n v="1099.35"/>
        <n v="1543.28"/>
        <n v="19206.54"/>
        <n v="10002.08"/>
        <n v="15240.32"/>
        <n v="1385.51"/>
        <n v="1195.77"/>
        <n v="3464.75"/>
        <n v="16346.400000000001"/>
        <n v="4153.099999999999"/>
        <n v="411.4"/>
        <n v="6768.39"/>
        <n v="5984.82"/>
        <n v="11527.74"/>
        <n v="6464.29"/>
        <n v="5971.24"/>
        <n v="6687.36"/>
        <n v="26662.590000000004"/>
        <n v="24504.3"/>
        <n v="15937.02"/>
        <n v="17987.2"/>
        <n v="12466.62"/>
        <n v="3652.71"/>
        <n v="2524.68"/>
        <n v="8328.8"/>
        <n v="841.55"/>
        <n v="23025.9"/>
        <n v="1510.8100000000002"/>
        <n v="8411.31"/>
        <n v="20942.399999999998"/>
        <n v="2288.7"/>
        <n v="15811.11"/>
        <n v="26074.53"/>
        <n v="1625.1"/>
        <n v="22126.86"/>
        <n v="16301.16"/>
        <n v="207.49"/>
        <n v="1603.9"/>
        <n v="1780.16"/>
        <n v="341.5"/>
        <n v="505.04"/>
        <n v="6625.4400000000005"/>
        <n v="21347.909999999996"/>
        <n v="2693.46"/>
        <n v="1999.52"/>
        <n v="15546.58"/>
        <n v="14623.099999999999"/>
        <n v="10658.64"/>
        <n v="23687.5"/>
        <n v="25575.0"/>
        <n v="227.56"/>
        <n v="11848.550000000001"/>
        <n v="6321.549999999999"/>
        <n v="4352.46"/>
        <n v="9175.599999999999"/>
        <n v="1672.92"/>
        <n v="81.18"/>
        <n v="741.88"/>
        <n v="759.0"/>
        <n v="17596.8"/>
        <n v="601.34"/>
        <n v="840.27"/>
        <n v="17209.64"/>
        <n v="6847.4400000000005"/>
        <n v="8278.89"/>
        <n v="11017.6"/>
        <n v="3771.18"/>
        <n v="11573.24"/>
        <n v="14922.0"/>
        <n v="12784.029999999999"/>
        <n v="13739.6"/>
        <n v="4278.08"/>
        <n v="2689.0499999999997"/>
        <n v="5664.049999999999"/>
        <n v="5214.48"/>
        <n v="7547.08"/>
        <n v="13643.52"/>
        <n v="14133.329999999998"/>
        <n v="1020.16"/>
        <n v="10216.65"/>
        <n v="15585.599999999999"/>
        <n v="12669.300000000001"/>
        <n v="4422.78"/>
        <n v="8644.96"/>
        <n v="5382.1"/>
        <n v="154.05"/>
        <n v="6249.28"/>
        <n v="4238.24"/>
        <n v="18698.800000000003"/>
        <n v="8129.16"/>
        <n v="14980.16"/>
        <n v="2092.68"/>
        <n v="14522.3"/>
        <n v="5304.78"/>
        <n v="791.68"/>
        <n v="11778.62"/>
        <n v="15073.4"/>
        <n v="5470.38"/>
        <n v="89.44"/>
        <n v="2660.26"/>
        <n v="22055.92"/>
        <n v="1350.68"/>
        <n v="10491.11"/>
        <n v="3605.8999999999996"/>
        <n v="588.08"/>
        <n v="3249.96"/>
        <n v="5207.0"/>
        <n v="6083.2"/>
        <n v="7809.68"/>
        <n v="1754.65"/>
        <n v="15888.699999999999"/>
        <n v="5263.82"/>
        <n v="14185.98"/>
        <n v="3075.75"/>
        <n v="6316.92"/>
        <n v="4292.2"/>
        <n v="2319.21"/>
        <n v="22182.96"/>
        <n v="3141.54"/>
        <n v="19024.48"/>
        <n v="912.9000000000001"/>
        <n v="26148.329999999998"/>
        <n v="7485.299999999999"/>
        <n v="9847.4"/>
        <n v="1100.5500000000002"/>
        <n v="3127.6499999999996"/>
        <n v="16747.0"/>
        <n v="5381.9400000000005"/>
        <n v="18106.8"/>
        <n v="8579.52"/>
        <n v="5355.9"/>
        <n v="8183.68"/>
        <n v="3185.85"/>
        <n v="4729.16"/>
        <n v="21758.899999999998"/>
        <n v="12132.95"/>
        <n v="3067.41"/>
        <n v="1833.88"/>
        <n v="1157.85"/>
        <n v="23507.0"/>
        <n v="9348.900000000001"/>
        <n v="7463.099999999999"/>
        <n v="10813.599999999999"/>
        <n v="3279.64"/>
        <n v="11260.64"/>
        <n v="790.1"/>
        <n v="12137.37"/>
        <n v="3908.59"/>
        <n v="18204.48"/>
        <n v="12593.68"/>
        <n v="10456.949999999999"/>
        <n v="7348.14"/>
        <n v="2910.96"/>
        <n v="8331.16"/>
        <n v="17336.52"/>
        <n v="11933.28"/>
        <n v="16556.13"/>
        <n v="4521.0"/>
        <n v="1574.61"/>
        <n v="1718.77"/>
        <n v="2895.27"/>
        <n v="1166.3"/>
        <n v="3926.32"/>
        <n v="9041.8"/>
      </sharedItems>
    </cacheField>
    <cacheField name="Ano" numFmtId="0">
      <sharedItems containsSemiMixedTypes="0" containsString="0" containsNumber="1" containsInteger="1">
        <n v="2025.0"/>
        <n v="2024.0"/>
      </sharedItems>
    </cacheField>
    <cacheField name="Mes" numFmtId="0">
      <sharedItems containsSemiMixedTypes="0" containsString="0" containsNumber="1" containsInteger="1">
        <n v="2.0"/>
        <n v="4.0"/>
        <n v="5.0"/>
        <n v="1.0"/>
        <n v="6.0"/>
        <n v="3.0"/>
        <n v="12.0"/>
      </sharedItems>
    </cacheField>
    <cacheField name="Dia" numFmtId="0">
      <sharedItems containsSemiMixedTypes="0" containsString="0" containsNumber="1" containsInteger="1">
        <n v="14.0"/>
        <n v="19.0"/>
        <n v="11.0"/>
        <n v="13.0"/>
        <n v="23.0"/>
        <n v="7.0"/>
        <n v="8.0"/>
        <n v="18.0"/>
        <n v="2.0"/>
        <n v="20.0"/>
        <n v="9.0"/>
        <n v="25.0"/>
        <n v="10.0"/>
        <n v="22.0"/>
        <n v="4.0"/>
        <n v="5.0"/>
        <n v="26.0"/>
        <n v="27.0"/>
        <n v="28.0"/>
        <n v="1.0"/>
        <n v="17.0"/>
        <n v="6.0"/>
        <n v="30.0"/>
        <n v="12.0"/>
        <n v="16.0"/>
        <n v="21.0"/>
        <n v="24.0"/>
        <n v="29.0"/>
        <n v="3.0"/>
        <n v="15.0"/>
        <n v="31.0"/>
      </sharedItems>
    </cacheField>
    <cacheField name="Dia da Semana" numFmtId="0">
      <sharedItems containsSemiMixedTypes="0" containsString="0" containsNumber="1" containsInteger="1">
        <n v="6.0"/>
        <n v="7.0"/>
        <n v="1.0"/>
        <n v="2.0"/>
        <n v="5.0"/>
        <n v="3.0"/>
        <n v="4.0"/>
      </sharedItems>
    </cacheField>
    <cacheField name="Lucro" numFmtId="165">
      <sharedItems containsSemiMixedTypes="0" containsString="0" containsNumber="1">
        <n v="468.504"/>
        <n v="1434.816"/>
        <n v="5798.628000000001"/>
        <n v="7651.424000000001"/>
        <n v="753.0880000000001"/>
        <n v="1191.872"/>
        <n v="1542.208"/>
        <n v="6739.432000000001"/>
        <n v="877.008"/>
        <n v="5604.6720000000005"/>
        <n v="951.7040000000002"/>
        <n v="693.2640000000001"/>
        <n v="4755.344"/>
        <n v="2140.6"/>
        <n v="505.20000000000005"/>
        <n v="1607.1440000000002"/>
        <n v="468.08000000000004"/>
        <n v="1998.816"/>
        <n v="3876.5440000000003"/>
        <n v="6175.2880000000005"/>
        <n v="9050.96"/>
        <n v="3367.824"/>
        <n v="2100.192"/>
        <n v="7286.592000000001"/>
        <n v="3704.592"/>
        <n v="4660.544000000001"/>
        <n v="1016.648"/>
        <n v="293.776"/>
        <n v="5517.708"/>
        <n v="4233.52"/>
        <n v="3221.204"/>
        <n v="483.12"/>
        <n v="3676.7360000000003"/>
        <n v="1647.968"/>
        <n v="4864.02"/>
        <n v="2199.492"/>
        <n v="439.74"/>
        <n v="617.312"/>
        <n v="7682.616000000001"/>
        <n v="4000.8320000000003"/>
        <n v="6096.128000000001"/>
        <n v="554.2040000000001"/>
        <n v="478.308"/>
        <n v="1385.9"/>
        <n v="6538.560000000001"/>
        <n v="1661.2399999999998"/>
        <n v="164.56"/>
        <n v="2707.356"/>
        <n v="2393.928"/>
        <n v="4611.0960000000005"/>
        <n v="2585.7160000000003"/>
        <n v="2388.496"/>
        <n v="2674.944"/>
        <n v="10665.036000000002"/>
        <n v="9801.72"/>
        <n v="6374.808000000001"/>
        <n v="7194.880000000001"/>
        <n v="4986.648000000001"/>
        <n v="1461.084"/>
        <n v="1009.872"/>
        <n v="3331.52"/>
        <n v="336.62"/>
        <n v="9210.36"/>
        <n v="604.3240000000001"/>
        <n v="3364.524"/>
        <n v="8376.96"/>
        <n v="915.48"/>
        <n v="6324.444"/>
        <n v="10429.812"/>
        <n v="650.04"/>
        <n v="8850.744"/>
        <n v="6520.464"/>
        <n v="82.99600000000001"/>
        <n v="641.5600000000001"/>
        <n v="712.0640000000001"/>
        <n v="136.6"/>
        <n v="202.01600000000002"/>
        <n v="2650.1760000000004"/>
        <n v="8539.163999999999"/>
        <n v="1077.384"/>
        <n v="799.808"/>
        <n v="6218.6320000000005"/>
        <n v="5849.24"/>
        <n v="4263.456"/>
        <n v="9475.0"/>
        <n v="10230.0"/>
        <n v="91.024"/>
        <n v="4739.420000000001"/>
        <n v="2528.62"/>
        <n v="1740.9840000000002"/>
        <n v="3670.24"/>
        <n v="669.1680000000001"/>
        <n v="32.472"/>
        <n v="296.752"/>
        <n v="303.6"/>
        <n v="7038.72"/>
        <n v="240.53600000000003"/>
        <n v="336.108"/>
        <n v="6883.856"/>
        <n v="2738.9760000000006"/>
        <n v="3311.556"/>
        <n v="4407.04"/>
        <n v="1508.472"/>
        <n v="4629.296"/>
        <n v="5968.8"/>
        <n v="5113.612"/>
        <n v="5495.84"/>
        <n v="1711.232"/>
        <n v="1075.62"/>
        <n v="2265.62"/>
        <n v="2085.792"/>
        <n v="3018.8320000000003"/>
        <n v="5457.408"/>
        <n v="5653.331999999999"/>
        <n v="408.064"/>
        <n v="4086.66"/>
        <n v="6234.24"/>
        <n v="5067.720000000001"/>
        <n v="1769.112"/>
        <n v="3457.984"/>
        <n v="2152.84"/>
        <n v="61.620000000000005"/>
        <n v="2499.712"/>
        <n v="1695.296"/>
        <n v="7479.520000000001"/>
        <n v="3251.664"/>
        <n v="5992.064"/>
        <n v="837.072"/>
        <n v="5808.92"/>
        <n v="2121.912"/>
        <n v="316.672"/>
        <n v="4711.448"/>
        <n v="6029.360000000001"/>
        <n v="2188.152"/>
        <n v="35.776"/>
        <n v="1064.104"/>
        <n v="8822.368"/>
        <n v="540.272"/>
        <n v="4196.444"/>
        <n v="1442.36"/>
        <n v="235.23200000000003"/>
        <n v="1299.9840000000002"/>
        <n v="2082.8"/>
        <n v="2433.28"/>
        <n v="3123.8720000000003"/>
        <n v="701.8600000000001"/>
        <n v="6355.48"/>
        <n v="2105.528"/>
        <n v="5674.392"/>
        <n v="1230.3000000000002"/>
        <n v="2526.768"/>
        <n v="1716.88"/>
        <n v="927.6840000000001"/>
        <n v="8873.184"/>
        <n v="1256.616"/>
        <n v="7609.792"/>
        <n v="365.1600000000001"/>
        <n v="10459.332"/>
        <n v="2994.12"/>
        <n v="3938.96"/>
        <n v="440.2200000000001"/>
        <n v="1251.06"/>
        <n v="6698.8"/>
        <n v="2152.7760000000003"/>
        <n v="7242.72"/>
        <n v="3431.8080000000004"/>
        <n v="2142.36"/>
        <n v="3273.472"/>
        <n v="1274.3400000000001"/>
        <n v="1891.664"/>
        <n v="8703.56"/>
        <n v="4853.18"/>
        <n v="1226.964"/>
        <n v="733.5520000000001"/>
        <n v="463.14"/>
        <n v="9402.800000000001"/>
        <n v="3739.560000000001"/>
        <n v="2985.24"/>
        <n v="4325.44"/>
        <n v="1311.856"/>
        <n v="4504.256"/>
        <n v="316.04"/>
        <n v="4854.948"/>
        <n v="1563.4360000000001"/>
        <n v="7281.792"/>
        <n v="5037.472000000001"/>
        <n v="4182.78"/>
        <n v="2939.2560000000003"/>
        <n v="1164.384"/>
        <n v="3332.464"/>
        <n v="6934.608"/>
        <n v="4773.312000000001"/>
        <n v="6622.452000000001"/>
        <n v="1808.4"/>
        <n v="629.844"/>
        <n v="687.508"/>
        <n v="1158.108"/>
        <n v="466.52"/>
        <n v="1570.5280000000002"/>
        <n v="3616.72"/>
      </sharedItems>
    </cacheField>
    <cacheField name="Gasto" numFmtId="165">
      <sharedItems containsSemiMixedTypes="0" containsString="0" containsNumber="1">
        <n v="117.126"/>
        <n v="358.704"/>
        <n v="1449.6570000000002"/>
        <n v="1912.8560000000002"/>
        <n v="188.27200000000002"/>
        <n v="297.968"/>
        <n v="385.552"/>
        <n v="1684.8580000000002"/>
        <n v="219.252"/>
        <n v="1401.1680000000001"/>
        <n v="237.92600000000004"/>
        <n v="173.31600000000003"/>
        <n v="1188.836"/>
        <n v="535.15"/>
        <n v="126.30000000000001"/>
        <n v="401.78600000000006"/>
        <n v="117.02000000000001"/>
        <n v="499.704"/>
        <n v="969.1360000000001"/>
        <n v="1543.8220000000001"/>
        <n v="2262.74"/>
        <n v="841.956"/>
        <n v="525.048"/>
        <n v="1821.6480000000001"/>
        <n v="926.148"/>
        <n v="1165.1360000000002"/>
        <n v="254.162"/>
        <n v="73.444"/>
        <n v="1379.427"/>
        <n v="1058.38"/>
        <n v="805.301"/>
        <n v="120.78"/>
        <n v="919.1840000000001"/>
        <n v="411.992"/>
        <n v="1216.005"/>
        <n v="549.873"/>
        <n v="109.935"/>
        <n v="154.328"/>
        <n v="1920.6540000000002"/>
        <n v="1000.2080000000001"/>
        <n v="1524.0320000000002"/>
        <n v="138.55100000000002"/>
        <n v="119.577"/>
        <n v="346.475"/>
        <n v="1634.6400000000003"/>
        <n v="415.30999999999995"/>
        <n v="41.14"/>
        <n v="676.839"/>
        <n v="598.482"/>
        <n v="1152.7740000000001"/>
        <n v="646.4290000000001"/>
        <n v="597.124"/>
        <n v="668.736"/>
        <n v="2666.2590000000005"/>
        <n v="2450.43"/>
        <n v="1593.7020000000002"/>
        <n v="1798.7200000000003"/>
        <n v="1246.6620000000003"/>
        <n v="365.271"/>
        <n v="252.468"/>
        <n v="832.88"/>
        <n v="84.155"/>
        <n v="2302.59"/>
        <n v="151.08100000000002"/>
        <n v="841.131"/>
        <n v="2094.24"/>
        <n v="228.87"/>
        <n v="1581.111"/>
        <n v="2607.453"/>
        <n v="162.51"/>
        <n v="2212.686"/>
        <n v="1630.116"/>
        <n v="20.749000000000002"/>
        <n v="160.39000000000001"/>
        <n v="178.01600000000002"/>
        <n v="34.15"/>
        <n v="50.504000000000005"/>
        <n v="662.5440000000001"/>
        <n v="2134.7909999999997"/>
        <n v="269.346"/>
        <n v="199.952"/>
        <n v="1554.6580000000001"/>
        <n v="1462.31"/>
        <n v="1065.864"/>
        <n v="2368.75"/>
        <n v="2557.5"/>
        <n v="22.756"/>
        <n v="1184.8550000000002"/>
        <n v="632.155"/>
        <n v="435.24600000000004"/>
        <n v="917.56"/>
        <n v="167.29200000000003"/>
        <n v="8.118"/>
        <n v="74.188"/>
        <n v="75.9"/>
        <n v="1759.68"/>
        <n v="60.13400000000001"/>
        <n v="84.027"/>
        <n v="1720.964"/>
        <n v="684.7440000000001"/>
        <n v="827.889"/>
        <n v="1101.76"/>
        <n v="377.118"/>
        <n v="1157.324"/>
        <n v="1492.2"/>
        <n v="1278.403"/>
        <n v="1373.96"/>
        <n v="427.808"/>
        <n v="268.905"/>
        <n v="566.405"/>
        <n v="521.448"/>
        <n v="754.7080000000001"/>
        <n v="1364.352"/>
        <n v="1413.3329999999999"/>
        <n v="102.016"/>
        <n v="1021.665"/>
        <n v="1558.56"/>
        <n v="1266.9300000000003"/>
        <n v="442.278"/>
        <n v="864.496"/>
        <n v="538.21"/>
        <n v="15.405000000000001"/>
        <n v="624.928"/>
        <n v="423.824"/>
        <n v="1869.8800000000003"/>
        <n v="812.916"/>
        <n v="1498.016"/>
        <n v="209.268"/>
        <n v="1452.23"/>
        <n v="530.478"/>
        <n v="79.168"/>
        <n v="1177.862"/>
        <n v="1507.3400000000001"/>
        <n v="547.038"/>
        <n v="8.944"/>
        <n v="266.026"/>
        <n v="2205.592"/>
        <n v="135.068"/>
        <n v="1049.111"/>
        <n v="360.59"/>
        <n v="58.80800000000001"/>
        <n v="324.99600000000004"/>
        <n v="520.7"/>
        <n v="608.32"/>
        <n v="780.9680000000001"/>
        <n v="175.46500000000003"/>
        <n v="1588.87"/>
        <n v="526.382"/>
        <n v="1418.598"/>
        <n v="307.57500000000005"/>
        <n v="631.692"/>
        <n v="429.22"/>
        <n v="231.92100000000002"/>
        <n v="2218.296"/>
        <n v="314.154"/>
        <n v="1902.448"/>
        <n v="91.29000000000002"/>
        <n v="2614.833"/>
        <n v="748.53"/>
        <n v="984.74"/>
        <n v="110.05500000000002"/>
        <n v="312.765"/>
        <n v="1674.7"/>
        <n v="538.1940000000001"/>
        <n v="1810.68"/>
        <n v="857.9520000000001"/>
        <n v="535.59"/>
        <n v="818.368"/>
        <n v="318.58500000000004"/>
        <n v="472.916"/>
        <n v="2175.89"/>
        <n v="1213.295"/>
        <n v="306.741"/>
        <n v="183.38800000000003"/>
        <n v="115.785"/>
        <n v="2350.7000000000003"/>
        <n v="934.8900000000002"/>
        <n v="746.31"/>
        <n v="1081.36"/>
        <n v="327.964"/>
        <n v="1126.064"/>
        <n v="79.01"/>
        <n v="1213.737"/>
        <n v="390.85900000000004"/>
        <n v="1820.448"/>
        <n v="1259.3680000000002"/>
        <n v="1045.695"/>
        <n v="734.8140000000001"/>
        <n v="291.096"/>
        <n v="833.116"/>
        <n v="1733.652"/>
        <n v="1193.3280000000002"/>
        <n v="1655.6130000000003"/>
        <n v="452.1"/>
        <n v="157.461"/>
        <n v="171.877"/>
        <n v="289.527"/>
        <n v="116.63"/>
        <n v="392.63200000000006"/>
        <n v="904.18"/>
      </sharedItems>
    </cacheField>
    <cacheField name="Ano_mês" numFmtId="0">
      <sharedItems>
        <s v="2025_2"/>
        <s v="2025_4"/>
        <s v="2025_5"/>
        <s v="2025_1"/>
        <s v="2025_6"/>
        <s v="2025_3"/>
        <s v="2024_12"/>
      </sharedItems>
    </cacheField>
    <cacheField name="Vip" numFmtId="0">
      <sharedItems>
        <s v="NÃOVIP"/>
        <s v="VIP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I5" firstHeaderRow="0" firstDataRow="1" firstDataCol="1"/>
  <pivotFields>
    <pivotField name="Data da Ven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ID do Client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Nome d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Est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eço Unitár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Total da Venda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 da Semana" axis="axisCol" compact="0" outline="0" multipleItemSelectionAllowed="1" showAll="0" sortType="ascending">
      <items>
        <item x="2"/>
        <item x="3"/>
        <item x="5"/>
        <item x="6"/>
        <item x="4"/>
        <item x="0"/>
        <item x="1"/>
        <item t="default"/>
      </items>
    </pivotField>
    <pivotField name="Lucr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Gas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_mê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ip" axis="axisRow" compact="0" outline="0" multipleItemSelectionAllowed="1" showAll="0" sortType="ascending">
      <items>
        <item x="0"/>
        <item x="1"/>
        <item t="default"/>
      </items>
    </pivotField>
  </pivotFields>
  <rowFields>
    <field x="16"/>
  </rowFields>
  <colFields>
    <field x="12"/>
  </colFields>
  <dataFields>
    <dataField name="SUM of Total da Venda" fld="8" baseField="0"/>
  </dataFields>
</pivotTableDefinition>
</file>

<file path=xl/pivotTables/pivotTable2.xml><?xml version="1.0" encoding="utf-8"?>
<pivotTableDefinition xmlns="http://schemas.openxmlformats.org/spreadsheetml/2006/main" name="Página2" cacheId="0" dataCaption="" compact="0" compactData="0">
  <location ref="A1:I3" firstHeaderRow="0" firstDataRow="0" firstDataCol="1"/>
  <pivotFields>
    <pivotField name="Data da Ven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ID do Client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Nome d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Est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eço Unitár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Total da Venda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 da Seman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ucr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Gas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_mês" axis="axisCol" compact="0" outline="0" multipleItemSelectionAllowed="1" showAll="0" sortType="ascending">
      <items>
        <item x="6"/>
        <item x="3"/>
        <item x="0"/>
        <item x="5"/>
        <item x="1"/>
        <item x="2"/>
        <item x="4"/>
        <item t="default"/>
      </items>
    </pivotField>
    <pivotField name="Vip" compact="0" outline="0" multipleItemSelectionAllowed="1" showAll="0">
      <items>
        <item x="0"/>
        <item x="1"/>
        <item t="default"/>
      </items>
    </pivotField>
  </pivotFields>
  <colFields>
    <field x="15"/>
  </colFields>
  <dataFields>
    <dataField name="SUM of Total da Venda" fld="8" baseField="0"/>
  </dataFields>
</pivotTableDefinition>
</file>

<file path=xl/pivotTables/pivotTable3.xml><?xml version="1.0" encoding="utf-8"?>
<pivotTableDefinition xmlns="http://schemas.openxmlformats.org/spreadsheetml/2006/main" name="Página2 2" cacheId="0" dataCaption="" compact="0" compactData="0">
  <location ref="A10:B16" firstHeaderRow="0" firstDataRow="1" firstDataCol="0"/>
  <pivotFields>
    <pivotField name="Data da Ven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ID do Client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Nome d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Est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ia" axis="axisRow" compact="0" outline="0" multipleItemSelectionAllowed="1" showAll="0" sortType="descending">
      <items>
        <item x="3"/>
        <item x="4"/>
        <item x="0"/>
        <item x="2"/>
        <item x="1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eço Unitár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Total da Venda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 da Seman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ucr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Gas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_mê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ip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SUM of Total da Venda" fld="8" baseField="0"/>
  </dataFields>
</pivotTableDefinition>
</file>

<file path=xl/pivotTables/pivotTable4.xml><?xml version="1.0" encoding="utf-8"?>
<pivotTableDefinition xmlns="http://schemas.openxmlformats.org/spreadsheetml/2006/main" name="Página2 3" cacheId="0" dataCaption="" rowGrandTotals="0" compact="0" compactData="0">
  <location ref="A19:B44" firstHeaderRow="0" firstDataRow="1" firstDataCol="0"/>
  <pivotFields>
    <pivotField name="Data da Ven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ID do Client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Nome d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Est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to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eço Unitár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Total da Venda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 da Seman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ucr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Gas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_mê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ip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SUM of Total da Venda" fld="8" baseField="0"/>
  </dataFields>
</pivotTableDefinition>
</file>

<file path=xl/pivotTables/pivotTable5.xml><?xml version="1.0" encoding="utf-8"?>
<pivotTableDefinition xmlns="http://schemas.openxmlformats.org/spreadsheetml/2006/main" name="Página2 4" cacheId="0" dataCaption="" compact="0" compactData="0">
  <location ref="A47:B55" firstHeaderRow="0" firstDataRow="1" firstDataCol="0"/>
  <pivotFields>
    <pivotField name="Data da Ven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ID do Client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Nome d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Estado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tegor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eço Unitár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Total da Venda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 da Seman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ucr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Gas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_mê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ip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SUM of Total da Venda" fld="8" baseField="0"/>
  </dataFields>
</pivotTableDefinition>
</file>

<file path=xl/pivotTables/pivotTable6.xml><?xml version="1.0" encoding="utf-8"?>
<pivotTableDefinition xmlns="http://schemas.openxmlformats.org/spreadsheetml/2006/main" name="Página2 5" cacheId="0" dataCaption="" compact="0" compactData="0">
  <location ref="A58:B61" firstHeaderRow="0" firstDataRow="1" firstDataCol="0"/>
  <pivotFields>
    <pivotField name="Data da Ven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ID do Client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Nome d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Esta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eço Unitár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Total da Venda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M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 da Seman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ucr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Gast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Ano_mê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ip" axis="axisRow" compact="0" outline="0" multipleItemSelectionAllowed="1" showAll="0" sortType="ascending">
      <items>
        <item x="0"/>
        <item x="1"/>
        <item t="default"/>
      </items>
    </pivotField>
  </pivotFields>
  <rowFields>
    <field x="16"/>
  </rowFields>
  <dataFields>
    <dataField name="SUM of Total da Venda" fld="8" baseField="0"/>
  </dataFields>
</pivotTableDefinition>
</file>

<file path=xl/tables/table1.xml><?xml version="1.0" encoding="utf-8"?>
<table xmlns="http://schemas.openxmlformats.org/spreadsheetml/2006/main" ref="A1:Q201" displayName="Tabela_1" name="Tabela_1" id="1">
  <tableColumns count="17">
    <tableColumn name="Data da Venda" id="1"/>
    <tableColumn name="ID do Cliente" id="2"/>
    <tableColumn name="Nome do Cliente" id="3"/>
    <tableColumn name="Estado" id="4"/>
    <tableColumn name="Categoria" id="5"/>
    <tableColumn name="Produto" id="6"/>
    <tableColumn name="Quantidade" id="7"/>
    <tableColumn name="Preço Unitário" id="8"/>
    <tableColumn name="Total da Venda" id="9"/>
    <tableColumn name="Ano" id="10"/>
    <tableColumn name="Mes" id="11"/>
    <tableColumn name="Dia" id="12"/>
    <tableColumn name="Dia da Semana" id="13"/>
    <tableColumn name="Lucro" id="14"/>
    <tableColumn name="Gasto" id="15"/>
    <tableColumn name="Ano_mês" id="16"/>
    <tableColumn name="Vip" id="1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pivotTable" Target="../pivotTables/pivotTable6.xm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71"/>
    <col customWidth="1" min="2" max="2" width="21.14"/>
    <col customWidth="1" min="3" max="3" width="25.0"/>
    <col customWidth="1" min="4" max="4" width="12.14"/>
    <col customWidth="1" min="5" max="5" width="14.57"/>
    <col customWidth="1" min="6" max="6" width="17.43"/>
    <col customWidth="1" min="7" max="7" width="16.57"/>
    <col customWidth="1" min="8" max="8" width="22.43"/>
    <col customWidth="1" min="9" max="9" width="22.86"/>
    <col customWidth="1" min="13" max="13" width="25.29"/>
    <col customWidth="1" min="14" max="14" width="14.71"/>
    <col customWidth="1" min="15" max="15" width="15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6" t="s">
        <v>16</v>
      </c>
    </row>
    <row r="2">
      <c r="A2" s="7">
        <v>45702.0</v>
      </c>
      <c r="B2" s="8">
        <v>5627.0</v>
      </c>
      <c r="C2" s="9" t="s">
        <v>17</v>
      </c>
      <c r="D2" s="9" t="s">
        <v>18</v>
      </c>
      <c r="E2" s="9" t="s">
        <v>19</v>
      </c>
      <c r="F2" s="9" t="s">
        <v>20</v>
      </c>
      <c r="G2" s="9">
        <v>3.0</v>
      </c>
      <c r="H2" s="10">
        <v>390.42</v>
      </c>
      <c r="I2" s="11">
        <f t="shared" ref="I2:I201" si="1">G2*H2</f>
        <v>1171.26</v>
      </c>
      <c r="J2" s="12">
        <f t="shared" ref="J2:J201" si="2">YEAR(A2)</f>
        <v>2025</v>
      </c>
      <c r="K2" s="12">
        <f t="shared" ref="K2:K201" si="3">MONTH(A2)</f>
        <v>2</v>
      </c>
      <c r="L2" s="12">
        <f t="shared" ref="L2:L201" si="4">DAY(A2)</f>
        <v>14</v>
      </c>
      <c r="M2" s="12">
        <f t="shared" ref="M2:M201" si="5">WEEKDAY(A2)</f>
        <v>6</v>
      </c>
      <c r="N2" s="11">
        <f t="shared" ref="N2:N201" si="6">I2*0.4</f>
        <v>468.504</v>
      </c>
      <c r="O2" s="11">
        <f t="shared" ref="O2:O201" si="7">I2*0.1</f>
        <v>117.126</v>
      </c>
      <c r="P2" s="13" t="str">
        <f t="shared" ref="P2:P201" si="8">CONCATENATE(J2,"_",K2)</f>
        <v>2025_2</v>
      </c>
      <c r="Q2" s="14" t="str">
        <f t="shared" ref="Q2:Q201" si="9">IF(I2&gt;10000,"VIP","NÃOVIP")</f>
        <v>NÃOVIP</v>
      </c>
    </row>
    <row r="3">
      <c r="A3" s="15">
        <v>45766.0</v>
      </c>
      <c r="B3" s="16">
        <v>1368.0</v>
      </c>
      <c r="C3" s="17" t="s">
        <v>21</v>
      </c>
      <c r="D3" s="17" t="s">
        <v>22</v>
      </c>
      <c r="E3" s="17" t="s">
        <v>23</v>
      </c>
      <c r="F3" s="17" t="s">
        <v>24</v>
      </c>
      <c r="G3" s="17">
        <v>2.0</v>
      </c>
      <c r="H3" s="18">
        <v>1793.52</v>
      </c>
      <c r="I3" s="19">
        <f t="shared" si="1"/>
        <v>3587.04</v>
      </c>
      <c r="J3" s="20">
        <f t="shared" si="2"/>
        <v>2025</v>
      </c>
      <c r="K3" s="20">
        <f t="shared" si="3"/>
        <v>4</v>
      </c>
      <c r="L3" s="20">
        <f t="shared" si="4"/>
        <v>19</v>
      </c>
      <c r="M3" s="20">
        <f t="shared" si="5"/>
        <v>7</v>
      </c>
      <c r="N3" s="19">
        <f t="shared" si="6"/>
        <v>1434.816</v>
      </c>
      <c r="O3" s="19">
        <f t="shared" si="7"/>
        <v>358.704</v>
      </c>
      <c r="P3" s="21" t="str">
        <f t="shared" si="8"/>
        <v>2025_4</v>
      </c>
      <c r="Q3" s="22" t="str">
        <f t="shared" si="9"/>
        <v>NÃOVIP</v>
      </c>
    </row>
    <row r="4">
      <c r="A4" s="7">
        <v>45788.0</v>
      </c>
      <c r="B4" s="8">
        <v>3170.0</v>
      </c>
      <c r="C4" s="9" t="s">
        <v>25</v>
      </c>
      <c r="D4" s="9" t="s">
        <v>26</v>
      </c>
      <c r="E4" s="9" t="s">
        <v>23</v>
      </c>
      <c r="F4" s="9" t="s">
        <v>27</v>
      </c>
      <c r="G4" s="9">
        <v>9.0</v>
      </c>
      <c r="H4" s="10">
        <v>1610.73</v>
      </c>
      <c r="I4" s="11">
        <f t="shared" si="1"/>
        <v>14496.57</v>
      </c>
      <c r="J4" s="12">
        <f t="shared" si="2"/>
        <v>2025</v>
      </c>
      <c r="K4" s="12">
        <f t="shared" si="3"/>
        <v>5</v>
      </c>
      <c r="L4" s="12">
        <f t="shared" si="4"/>
        <v>11</v>
      </c>
      <c r="M4" s="12">
        <f t="shared" si="5"/>
        <v>1</v>
      </c>
      <c r="N4" s="11">
        <f t="shared" si="6"/>
        <v>5798.628</v>
      </c>
      <c r="O4" s="11">
        <f t="shared" si="7"/>
        <v>1449.657</v>
      </c>
      <c r="P4" s="13" t="str">
        <f t="shared" si="8"/>
        <v>2025_5</v>
      </c>
      <c r="Q4" s="14" t="str">
        <f t="shared" si="9"/>
        <v>VIP</v>
      </c>
    </row>
    <row r="5">
      <c r="A5" s="15">
        <v>45670.0</v>
      </c>
      <c r="B5" s="16">
        <v>7689.0</v>
      </c>
      <c r="C5" s="17" t="s">
        <v>28</v>
      </c>
      <c r="D5" s="17" t="s">
        <v>22</v>
      </c>
      <c r="E5" s="17" t="s">
        <v>29</v>
      </c>
      <c r="F5" s="17" t="s">
        <v>30</v>
      </c>
      <c r="G5" s="17">
        <v>8.0</v>
      </c>
      <c r="H5" s="18">
        <v>2391.07</v>
      </c>
      <c r="I5" s="19">
        <f t="shared" si="1"/>
        <v>19128.56</v>
      </c>
      <c r="J5" s="20">
        <f t="shared" si="2"/>
        <v>2025</v>
      </c>
      <c r="K5" s="20">
        <f t="shared" si="3"/>
        <v>1</v>
      </c>
      <c r="L5" s="20">
        <f t="shared" si="4"/>
        <v>13</v>
      </c>
      <c r="M5" s="20">
        <f t="shared" si="5"/>
        <v>2</v>
      </c>
      <c r="N5" s="19">
        <f t="shared" si="6"/>
        <v>7651.424</v>
      </c>
      <c r="O5" s="19">
        <f t="shared" si="7"/>
        <v>1912.856</v>
      </c>
      <c r="P5" s="21" t="str">
        <f t="shared" si="8"/>
        <v>2025_1</v>
      </c>
      <c r="Q5" s="22" t="str">
        <f t="shared" si="9"/>
        <v>VIP</v>
      </c>
    </row>
    <row r="6">
      <c r="A6" s="7">
        <v>45680.0</v>
      </c>
      <c r="B6" s="8">
        <v>1722.0</v>
      </c>
      <c r="C6" s="9" t="s">
        <v>31</v>
      </c>
      <c r="D6" s="9" t="s">
        <v>32</v>
      </c>
      <c r="E6" s="9" t="s">
        <v>29</v>
      </c>
      <c r="F6" s="9" t="s">
        <v>33</v>
      </c>
      <c r="G6" s="9">
        <v>8.0</v>
      </c>
      <c r="H6" s="10">
        <v>235.34</v>
      </c>
      <c r="I6" s="11">
        <f t="shared" si="1"/>
        <v>1882.72</v>
      </c>
      <c r="J6" s="12">
        <f t="shared" si="2"/>
        <v>2025</v>
      </c>
      <c r="K6" s="12">
        <f t="shared" si="3"/>
        <v>1</v>
      </c>
      <c r="L6" s="12">
        <f t="shared" si="4"/>
        <v>23</v>
      </c>
      <c r="M6" s="12">
        <f t="shared" si="5"/>
        <v>5</v>
      </c>
      <c r="N6" s="11">
        <f t="shared" si="6"/>
        <v>753.088</v>
      </c>
      <c r="O6" s="11">
        <f t="shared" si="7"/>
        <v>188.272</v>
      </c>
      <c r="P6" s="13" t="str">
        <f t="shared" si="8"/>
        <v>2025_1</v>
      </c>
      <c r="Q6" s="14" t="str">
        <f t="shared" si="9"/>
        <v>NÃOVIP</v>
      </c>
    </row>
    <row r="7">
      <c r="A7" s="15">
        <v>45754.0</v>
      </c>
      <c r="B7" s="16">
        <v>1825.0</v>
      </c>
      <c r="C7" s="17" t="s">
        <v>34</v>
      </c>
      <c r="D7" s="17" t="s">
        <v>32</v>
      </c>
      <c r="E7" s="17" t="s">
        <v>19</v>
      </c>
      <c r="F7" s="17" t="s">
        <v>35</v>
      </c>
      <c r="G7" s="17">
        <v>2.0</v>
      </c>
      <c r="H7" s="18">
        <v>1489.84</v>
      </c>
      <c r="I7" s="19">
        <f t="shared" si="1"/>
        <v>2979.68</v>
      </c>
      <c r="J7" s="20">
        <f t="shared" si="2"/>
        <v>2025</v>
      </c>
      <c r="K7" s="20">
        <f t="shared" si="3"/>
        <v>4</v>
      </c>
      <c r="L7" s="20">
        <f t="shared" si="4"/>
        <v>7</v>
      </c>
      <c r="M7" s="20">
        <f t="shared" si="5"/>
        <v>2</v>
      </c>
      <c r="N7" s="19">
        <f t="shared" si="6"/>
        <v>1191.872</v>
      </c>
      <c r="O7" s="19">
        <f t="shared" si="7"/>
        <v>297.968</v>
      </c>
      <c r="P7" s="21" t="str">
        <f t="shared" si="8"/>
        <v>2025_4</v>
      </c>
      <c r="Q7" s="22" t="str">
        <f t="shared" si="9"/>
        <v>NÃOVIP</v>
      </c>
    </row>
    <row r="8">
      <c r="A8" s="7">
        <v>45816.0</v>
      </c>
      <c r="B8" s="8">
        <v>5689.0</v>
      </c>
      <c r="C8" s="9" t="s">
        <v>36</v>
      </c>
      <c r="D8" s="9" t="s">
        <v>37</v>
      </c>
      <c r="E8" s="9" t="s">
        <v>19</v>
      </c>
      <c r="F8" s="9" t="s">
        <v>38</v>
      </c>
      <c r="G8" s="9">
        <v>8.0</v>
      </c>
      <c r="H8" s="10">
        <v>481.94</v>
      </c>
      <c r="I8" s="11">
        <f t="shared" si="1"/>
        <v>3855.52</v>
      </c>
      <c r="J8" s="12">
        <f t="shared" si="2"/>
        <v>2025</v>
      </c>
      <c r="K8" s="12">
        <f t="shared" si="3"/>
        <v>6</v>
      </c>
      <c r="L8" s="12">
        <f t="shared" si="4"/>
        <v>8</v>
      </c>
      <c r="M8" s="12">
        <f t="shared" si="5"/>
        <v>1</v>
      </c>
      <c r="N8" s="11">
        <f t="shared" si="6"/>
        <v>1542.208</v>
      </c>
      <c r="O8" s="11">
        <f t="shared" si="7"/>
        <v>385.552</v>
      </c>
      <c r="P8" s="13" t="str">
        <f t="shared" si="8"/>
        <v>2025_6</v>
      </c>
      <c r="Q8" s="14" t="str">
        <f t="shared" si="9"/>
        <v>NÃOVIP</v>
      </c>
    </row>
    <row r="9">
      <c r="A9" s="15">
        <v>45730.0</v>
      </c>
      <c r="B9" s="16">
        <v>9320.0</v>
      </c>
      <c r="C9" s="17" t="s">
        <v>39</v>
      </c>
      <c r="D9" s="17" t="s">
        <v>26</v>
      </c>
      <c r="E9" s="17" t="s">
        <v>23</v>
      </c>
      <c r="F9" s="17" t="s">
        <v>40</v>
      </c>
      <c r="G9" s="17">
        <v>7.0</v>
      </c>
      <c r="H9" s="18">
        <v>2406.94</v>
      </c>
      <c r="I9" s="19">
        <f t="shared" si="1"/>
        <v>16848.58</v>
      </c>
      <c r="J9" s="20">
        <f t="shared" si="2"/>
        <v>2025</v>
      </c>
      <c r="K9" s="20">
        <f t="shared" si="3"/>
        <v>3</v>
      </c>
      <c r="L9" s="20">
        <f t="shared" si="4"/>
        <v>14</v>
      </c>
      <c r="M9" s="20">
        <f t="shared" si="5"/>
        <v>6</v>
      </c>
      <c r="N9" s="19">
        <f t="shared" si="6"/>
        <v>6739.432</v>
      </c>
      <c r="O9" s="19">
        <f t="shared" si="7"/>
        <v>1684.858</v>
      </c>
      <c r="P9" s="21" t="str">
        <f t="shared" si="8"/>
        <v>2025_3</v>
      </c>
      <c r="Q9" s="22" t="str">
        <f t="shared" si="9"/>
        <v>VIP</v>
      </c>
    </row>
    <row r="10">
      <c r="A10" s="7">
        <v>45765.0</v>
      </c>
      <c r="B10" s="8">
        <v>3027.0</v>
      </c>
      <c r="C10" s="9" t="s">
        <v>41</v>
      </c>
      <c r="D10" s="9" t="s">
        <v>26</v>
      </c>
      <c r="E10" s="9" t="s">
        <v>29</v>
      </c>
      <c r="F10" s="9" t="s">
        <v>42</v>
      </c>
      <c r="G10" s="9">
        <v>1.0</v>
      </c>
      <c r="H10" s="10">
        <v>2192.52</v>
      </c>
      <c r="I10" s="11">
        <f t="shared" si="1"/>
        <v>2192.52</v>
      </c>
      <c r="J10" s="12">
        <f t="shared" si="2"/>
        <v>2025</v>
      </c>
      <c r="K10" s="12">
        <f t="shared" si="3"/>
        <v>4</v>
      </c>
      <c r="L10" s="12">
        <f t="shared" si="4"/>
        <v>18</v>
      </c>
      <c r="M10" s="12">
        <f t="shared" si="5"/>
        <v>6</v>
      </c>
      <c r="N10" s="11">
        <f t="shared" si="6"/>
        <v>877.008</v>
      </c>
      <c r="O10" s="11">
        <f t="shared" si="7"/>
        <v>219.252</v>
      </c>
      <c r="P10" s="13" t="str">
        <f t="shared" si="8"/>
        <v>2025_4</v>
      </c>
      <c r="Q10" s="14" t="str">
        <f t="shared" si="9"/>
        <v>NÃOVIP</v>
      </c>
    </row>
    <row r="11">
      <c r="A11" s="15">
        <v>45690.0</v>
      </c>
      <c r="B11" s="16">
        <v>7359.0</v>
      </c>
      <c r="C11" s="17" t="s">
        <v>43</v>
      </c>
      <c r="D11" s="17" t="s">
        <v>37</v>
      </c>
      <c r="E11" s="17" t="s">
        <v>19</v>
      </c>
      <c r="F11" s="17" t="s">
        <v>35</v>
      </c>
      <c r="G11" s="17">
        <v>8.0</v>
      </c>
      <c r="H11" s="18">
        <v>1751.46</v>
      </c>
      <c r="I11" s="19">
        <f t="shared" si="1"/>
        <v>14011.68</v>
      </c>
      <c r="J11" s="20">
        <f t="shared" si="2"/>
        <v>2025</v>
      </c>
      <c r="K11" s="20">
        <f t="shared" si="3"/>
        <v>2</v>
      </c>
      <c r="L11" s="20">
        <f t="shared" si="4"/>
        <v>2</v>
      </c>
      <c r="M11" s="20">
        <f t="shared" si="5"/>
        <v>1</v>
      </c>
      <c r="N11" s="19">
        <f t="shared" si="6"/>
        <v>5604.672</v>
      </c>
      <c r="O11" s="19">
        <f t="shared" si="7"/>
        <v>1401.168</v>
      </c>
      <c r="P11" s="21" t="str">
        <f t="shared" si="8"/>
        <v>2025_2</v>
      </c>
      <c r="Q11" s="22" t="str">
        <f t="shared" si="9"/>
        <v>VIP</v>
      </c>
    </row>
    <row r="12">
      <c r="A12" s="7">
        <v>45706.0</v>
      </c>
      <c r="B12" s="8">
        <v>2585.0</v>
      </c>
      <c r="C12" s="9" t="s">
        <v>44</v>
      </c>
      <c r="D12" s="9" t="s">
        <v>18</v>
      </c>
      <c r="E12" s="9" t="s">
        <v>23</v>
      </c>
      <c r="F12" s="9" t="s">
        <v>24</v>
      </c>
      <c r="G12" s="9">
        <v>2.0</v>
      </c>
      <c r="H12" s="10">
        <v>1189.63</v>
      </c>
      <c r="I12" s="11">
        <f t="shared" si="1"/>
        <v>2379.26</v>
      </c>
      <c r="J12" s="12">
        <f t="shared" si="2"/>
        <v>2025</v>
      </c>
      <c r="K12" s="12">
        <f t="shared" si="3"/>
        <v>2</v>
      </c>
      <c r="L12" s="12">
        <f t="shared" si="4"/>
        <v>18</v>
      </c>
      <c r="M12" s="12">
        <f t="shared" si="5"/>
        <v>3</v>
      </c>
      <c r="N12" s="11">
        <f t="shared" si="6"/>
        <v>951.704</v>
      </c>
      <c r="O12" s="11">
        <f t="shared" si="7"/>
        <v>237.926</v>
      </c>
      <c r="P12" s="13" t="str">
        <f t="shared" si="8"/>
        <v>2025_2</v>
      </c>
      <c r="Q12" s="14" t="str">
        <f t="shared" si="9"/>
        <v>NÃOVIP</v>
      </c>
    </row>
    <row r="13">
      <c r="A13" s="15">
        <v>45810.0</v>
      </c>
      <c r="B13" s="16">
        <v>7884.0</v>
      </c>
      <c r="C13" s="17" t="s">
        <v>45</v>
      </c>
      <c r="D13" s="17" t="s">
        <v>18</v>
      </c>
      <c r="E13" s="17" t="s">
        <v>23</v>
      </c>
      <c r="F13" s="17" t="s">
        <v>24</v>
      </c>
      <c r="G13" s="17">
        <v>1.0</v>
      </c>
      <c r="H13" s="18">
        <v>1733.16</v>
      </c>
      <c r="I13" s="19">
        <f t="shared" si="1"/>
        <v>1733.16</v>
      </c>
      <c r="J13" s="20">
        <f t="shared" si="2"/>
        <v>2025</v>
      </c>
      <c r="K13" s="20">
        <f t="shared" si="3"/>
        <v>6</v>
      </c>
      <c r="L13" s="20">
        <f t="shared" si="4"/>
        <v>2</v>
      </c>
      <c r="M13" s="20">
        <f t="shared" si="5"/>
        <v>2</v>
      </c>
      <c r="N13" s="19">
        <f t="shared" si="6"/>
        <v>693.264</v>
      </c>
      <c r="O13" s="19">
        <f t="shared" si="7"/>
        <v>173.316</v>
      </c>
      <c r="P13" s="21" t="str">
        <f t="shared" si="8"/>
        <v>2025_6</v>
      </c>
      <c r="Q13" s="22" t="str">
        <f t="shared" si="9"/>
        <v>NÃOVIP</v>
      </c>
    </row>
    <row r="14">
      <c r="A14" s="7">
        <v>45677.0</v>
      </c>
      <c r="B14" s="8">
        <v>7981.0</v>
      </c>
      <c r="C14" s="9" t="s">
        <v>46</v>
      </c>
      <c r="D14" s="9" t="s">
        <v>47</v>
      </c>
      <c r="E14" s="9" t="s">
        <v>29</v>
      </c>
      <c r="F14" s="9" t="s">
        <v>30</v>
      </c>
      <c r="G14" s="9">
        <v>4.0</v>
      </c>
      <c r="H14" s="10">
        <v>2972.09</v>
      </c>
      <c r="I14" s="11">
        <f t="shared" si="1"/>
        <v>11888.36</v>
      </c>
      <c r="J14" s="12">
        <f t="shared" si="2"/>
        <v>2025</v>
      </c>
      <c r="K14" s="12">
        <f t="shared" si="3"/>
        <v>1</v>
      </c>
      <c r="L14" s="12">
        <f t="shared" si="4"/>
        <v>20</v>
      </c>
      <c r="M14" s="12">
        <f t="shared" si="5"/>
        <v>2</v>
      </c>
      <c r="N14" s="11">
        <f t="shared" si="6"/>
        <v>4755.344</v>
      </c>
      <c r="O14" s="11">
        <f t="shared" si="7"/>
        <v>1188.836</v>
      </c>
      <c r="P14" s="13" t="str">
        <f t="shared" si="8"/>
        <v>2025_1</v>
      </c>
      <c r="Q14" s="14" t="str">
        <f t="shared" si="9"/>
        <v>VIP</v>
      </c>
    </row>
    <row r="15">
      <c r="A15" s="15">
        <v>45666.0</v>
      </c>
      <c r="B15" s="16">
        <v>1322.0</v>
      </c>
      <c r="C15" s="17" t="s">
        <v>48</v>
      </c>
      <c r="D15" s="17" t="s">
        <v>18</v>
      </c>
      <c r="E15" s="17" t="s">
        <v>23</v>
      </c>
      <c r="F15" s="17" t="s">
        <v>27</v>
      </c>
      <c r="G15" s="17">
        <v>5.0</v>
      </c>
      <c r="H15" s="18">
        <v>1070.3</v>
      </c>
      <c r="I15" s="19">
        <f t="shared" si="1"/>
        <v>5351.5</v>
      </c>
      <c r="J15" s="20">
        <f t="shared" si="2"/>
        <v>2025</v>
      </c>
      <c r="K15" s="20">
        <f t="shared" si="3"/>
        <v>1</v>
      </c>
      <c r="L15" s="20">
        <f t="shared" si="4"/>
        <v>9</v>
      </c>
      <c r="M15" s="20">
        <f t="shared" si="5"/>
        <v>5</v>
      </c>
      <c r="N15" s="19">
        <f t="shared" si="6"/>
        <v>2140.6</v>
      </c>
      <c r="O15" s="19">
        <f t="shared" si="7"/>
        <v>535.15</v>
      </c>
      <c r="P15" s="21" t="str">
        <f t="shared" si="8"/>
        <v>2025_1</v>
      </c>
      <c r="Q15" s="22" t="str">
        <f t="shared" si="9"/>
        <v>NÃOVIP</v>
      </c>
    </row>
    <row r="16">
      <c r="A16" s="7">
        <v>45797.0</v>
      </c>
      <c r="B16" s="8">
        <v>3537.0</v>
      </c>
      <c r="C16" s="9" t="s">
        <v>49</v>
      </c>
      <c r="D16" s="9" t="s">
        <v>32</v>
      </c>
      <c r="E16" s="9" t="s">
        <v>50</v>
      </c>
      <c r="F16" s="9" t="s">
        <v>51</v>
      </c>
      <c r="G16" s="9">
        <v>1.0</v>
      </c>
      <c r="H16" s="10">
        <v>1263.0</v>
      </c>
      <c r="I16" s="11">
        <f t="shared" si="1"/>
        <v>1263</v>
      </c>
      <c r="J16" s="12">
        <f t="shared" si="2"/>
        <v>2025</v>
      </c>
      <c r="K16" s="12">
        <f t="shared" si="3"/>
        <v>5</v>
      </c>
      <c r="L16" s="12">
        <f t="shared" si="4"/>
        <v>20</v>
      </c>
      <c r="M16" s="12">
        <f t="shared" si="5"/>
        <v>3</v>
      </c>
      <c r="N16" s="11">
        <f t="shared" si="6"/>
        <v>505.2</v>
      </c>
      <c r="O16" s="11">
        <f t="shared" si="7"/>
        <v>126.3</v>
      </c>
      <c r="P16" s="13" t="str">
        <f t="shared" si="8"/>
        <v>2025_5</v>
      </c>
      <c r="Q16" s="14" t="str">
        <f t="shared" si="9"/>
        <v>NÃOVIP</v>
      </c>
    </row>
    <row r="17">
      <c r="A17" s="15">
        <v>45697.0</v>
      </c>
      <c r="B17" s="16">
        <v>2982.0</v>
      </c>
      <c r="C17" s="17" t="s">
        <v>52</v>
      </c>
      <c r="D17" s="17" t="s">
        <v>26</v>
      </c>
      <c r="E17" s="17" t="s">
        <v>19</v>
      </c>
      <c r="F17" s="17" t="s">
        <v>53</v>
      </c>
      <c r="G17" s="17">
        <v>2.0</v>
      </c>
      <c r="H17" s="18">
        <v>2008.93</v>
      </c>
      <c r="I17" s="19">
        <f t="shared" si="1"/>
        <v>4017.86</v>
      </c>
      <c r="J17" s="20">
        <f t="shared" si="2"/>
        <v>2025</v>
      </c>
      <c r="K17" s="20">
        <f t="shared" si="3"/>
        <v>2</v>
      </c>
      <c r="L17" s="20">
        <f t="shared" si="4"/>
        <v>9</v>
      </c>
      <c r="M17" s="20">
        <f t="shared" si="5"/>
        <v>1</v>
      </c>
      <c r="N17" s="19">
        <f t="shared" si="6"/>
        <v>1607.144</v>
      </c>
      <c r="O17" s="19">
        <f t="shared" si="7"/>
        <v>401.786</v>
      </c>
      <c r="P17" s="21" t="str">
        <f t="shared" si="8"/>
        <v>2025_2</v>
      </c>
      <c r="Q17" s="22" t="str">
        <f t="shared" si="9"/>
        <v>NÃOVIP</v>
      </c>
    </row>
    <row r="18">
      <c r="A18" s="7">
        <v>45651.0</v>
      </c>
      <c r="B18" s="8">
        <v>5593.0</v>
      </c>
      <c r="C18" s="9" t="s">
        <v>54</v>
      </c>
      <c r="D18" s="9" t="s">
        <v>32</v>
      </c>
      <c r="E18" s="9" t="s">
        <v>50</v>
      </c>
      <c r="F18" s="9" t="s">
        <v>55</v>
      </c>
      <c r="G18" s="9">
        <v>5.0</v>
      </c>
      <c r="H18" s="10">
        <v>234.04</v>
      </c>
      <c r="I18" s="11">
        <f t="shared" si="1"/>
        <v>1170.2</v>
      </c>
      <c r="J18" s="12">
        <f t="shared" si="2"/>
        <v>2024</v>
      </c>
      <c r="K18" s="12">
        <f t="shared" si="3"/>
        <v>12</v>
      </c>
      <c r="L18" s="12">
        <f t="shared" si="4"/>
        <v>25</v>
      </c>
      <c r="M18" s="12">
        <f t="shared" si="5"/>
        <v>4</v>
      </c>
      <c r="N18" s="11">
        <f t="shared" si="6"/>
        <v>468.08</v>
      </c>
      <c r="O18" s="11">
        <f t="shared" si="7"/>
        <v>117.02</v>
      </c>
      <c r="P18" s="13" t="str">
        <f t="shared" si="8"/>
        <v>2024_12</v>
      </c>
      <c r="Q18" s="14" t="str">
        <f t="shared" si="9"/>
        <v>NÃOVIP</v>
      </c>
    </row>
    <row r="19">
      <c r="A19" s="15">
        <v>45757.0</v>
      </c>
      <c r="B19" s="16">
        <v>1305.0</v>
      </c>
      <c r="C19" s="17" t="s">
        <v>56</v>
      </c>
      <c r="D19" s="17" t="s">
        <v>26</v>
      </c>
      <c r="E19" s="17" t="s">
        <v>29</v>
      </c>
      <c r="F19" s="17" t="s">
        <v>57</v>
      </c>
      <c r="G19" s="17">
        <v>8.0</v>
      </c>
      <c r="H19" s="18">
        <v>624.63</v>
      </c>
      <c r="I19" s="19">
        <f t="shared" si="1"/>
        <v>4997.04</v>
      </c>
      <c r="J19" s="20">
        <f t="shared" si="2"/>
        <v>2025</v>
      </c>
      <c r="K19" s="20">
        <f t="shared" si="3"/>
        <v>4</v>
      </c>
      <c r="L19" s="20">
        <f t="shared" si="4"/>
        <v>10</v>
      </c>
      <c r="M19" s="20">
        <f t="shared" si="5"/>
        <v>5</v>
      </c>
      <c r="N19" s="19">
        <f t="shared" si="6"/>
        <v>1998.816</v>
      </c>
      <c r="O19" s="19">
        <f t="shared" si="7"/>
        <v>499.704</v>
      </c>
      <c r="P19" s="21" t="str">
        <f t="shared" si="8"/>
        <v>2025_4</v>
      </c>
      <c r="Q19" s="22" t="str">
        <f t="shared" si="9"/>
        <v>NÃOVIP</v>
      </c>
    </row>
    <row r="20">
      <c r="A20" s="7">
        <v>45710.0</v>
      </c>
      <c r="B20" s="8">
        <v>6303.0</v>
      </c>
      <c r="C20" s="9" t="s">
        <v>58</v>
      </c>
      <c r="D20" s="9" t="s">
        <v>37</v>
      </c>
      <c r="E20" s="9" t="s">
        <v>19</v>
      </c>
      <c r="F20" s="9" t="s">
        <v>53</v>
      </c>
      <c r="G20" s="9">
        <v>4.0</v>
      </c>
      <c r="H20" s="10">
        <v>2422.84</v>
      </c>
      <c r="I20" s="11">
        <f t="shared" si="1"/>
        <v>9691.36</v>
      </c>
      <c r="J20" s="12">
        <f t="shared" si="2"/>
        <v>2025</v>
      </c>
      <c r="K20" s="12">
        <f t="shared" si="3"/>
        <v>2</v>
      </c>
      <c r="L20" s="12">
        <f t="shared" si="4"/>
        <v>22</v>
      </c>
      <c r="M20" s="12">
        <f t="shared" si="5"/>
        <v>7</v>
      </c>
      <c r="N20" s="11">
        <f t="shared" si="6"/>
        <v>3876.544</v>
      </c>
      <c r="O20" s="11">
        <f t="shared" si="7"/>
        <v>969.136</v>
      </c>
      <c r="P20" s="13" t="str">
        <f t="shared" si="8"/>
        <v>2025_2</v>
      </c>
      <c r="Q20" s="14" t="str">
        <f t="shared" si="9"/>
        <v>NÃOVIP</v>
      </c>
    </row>
    <row r="21" ht="15.75" customHeight="1">
      <c r="A21" s="15">
        <v>45751.0</v>
      </c>
      <c r="B21" s="16">
        <v>6700.0</v>
      </c>
      <c r="C21" s="17" t="s">
        <v>59</v>
      </c>
      <c r="D21" s="17" t="s">
        <v>26</v>
      </c>
      <c r="E21" s="17" t="s">
        <v>19</v>
      </c>
      <c r="F21" s="17" t="s">
        <v>53</v>
      </c>
      <c r="G21" s="17">
        <v>7.0</v>
      </c>
      <c r="H21" s="18">
        <v>2205.46</v>
      </c>
      <c r="I21" s="19">
        <f t="shared" si="1"/>
        <v>15438.22</v>
      </c>
      <c r="J21" s="20">
        <f t="shared" si="2"/>
        <v>2025</v>
      </c>
      <c r="K21" s="20">
        <f t="shared" si="3"/>
        <v>4</v>
      </c>
      <c r="L21" s="20">
        <f t="shared" si="4"/>
        <v>4</v>
      </c>
      <c r="M21" s="20">
        <f t="shared" si="5"/>
        <v>6</v>
      </c>
      <c r="N21" s="19">
        <f t="shared" si="6"/>
        <v>6175.288</v>
      </c>
      <c r="O21" s="19">
        <f t="shared" si="7"/>
        <v>1543.822</v>
      </c>
      <c r="P21" s="21" t="str">
        <f t="shared" si="8"/>
        <v>2025_4</v>
      </c>
      <c r="Q21" s="22" t="str">
        <f t="shared" si="9"/>
        <v>VIP</v>
      </c>
    </row>
    <row r="22" ht="15.75" customHeight="1">
      <c r="A22" s="7">
        <v>45751.0</v>
      </c>
      <c r="B22" s="8">
        <v>4907.0</v>
      </c>
      <c r="C22" s="9" t="s">
        <v>60</v>
      </c>
      <c r="D22" s="9" t="s">
        <v>47</v>
      </c>
      <c r="E22" s="9" t="s">
        <v>19</v>
      </c>
      <c r="F22" s="9" t="s">
        <v>20</v>
      </c>
      <c r="G22" s="9">
        <v>10.0</v>
      </c>
      <c r="H22" s="10">
        <v>2262.74</v>
      </c>
      <c r="I22" s="11">
        <f t="shared" si="1"/>
        <v>22627.4</v>
      </c>
      <c r="J22" s="12">
        <f t="shared" si="2"/>
        <v>2025</v>
      </c>
      <c r="K22" s="12">
        <f t="shared" si="3"/>
        <v>4</v>
      </c>
      <c r="L22" s="12">
        <f t="shared" si="4"/>
        <v>4</v>
      </c>
      <c r="M22" s="12">
        <f t="shared" si="5"/>
        <v>6</v>
      </c>
      <c r="N22" s="11">
        <f t="shared" si="6"/>
        <v>9050.96</v>
      </c>
      <c r="O22" s="11">
        <f t="shared" si="7"/>
        <v>2262.74</v>
      </c>
      <c r="P22" s="13" t="str">
        <f t="shared" si="8"/>
        <v>2025_4</v>
      </c>
      <c r="Q22" s="14" t="str">
        <f t="shared" si="9"/>
        <v>VIP</v>
      </c>
    </row>
    <row r="23" ht="15.75" customHeight="1">
      <c r="A23" s="15">
        <v>45662.0</v>
      </c>
      <c r="B23" s="16">
        <v>5746.0</v>
      </c>
      <c r="C23" s="17" t="s">
        <v>61</v>
      </c>
      <c r="D23" s="17" t="s">
        <v>18</v>
      </c>
      <c r="E23" s="17" t="s">
        <v>62</v>
      </c>
      <c r="F23" s="17" t="s">
        <v>63</v>
      </c>
      <c r="G23" s="17">
        <v>3.0</v>
      </c>
      <c r="H23" s="23">
        <v>2806.52</v>
      </c>
      <c r="I23" s="19">
        <f t="shared" si="1"/>
        <v>8419.56</v>
      </c>
      <c r="J23" s="20">
        <f t="shared" si="2"/>
        <v>2025</v>
      </c>
      <c r="K23" s="20">
        <f t="shared" si="3"/>
        <v>1</v>
      </c>
      <c r="L23" s="20">
        <f t="shared" si="4"/>
        <v>5</v>
      </c>
      <c r="M23" s="20">
        <f t="shared" si="5"/>
        <v>1</v>
      </c>
      <c r="N23" s="19">
        <f t="shared" si="6"/>
        <v>3367.824</v>
      </c>
      <c r="O23" s="19">
        <f t="shared" si="7"/>
        <v>841.956</v>
      </c>
      <c r="P23" s="21" t="str">
        <f t="shared" si="8"/>
        <v>2025_1</v>
      </c>
      <c r="Q23" s="22" t="str">
        <f t="shared" si="9"/>
        <v>NÃOVIP</v>
      </c>
    </row>
    <row r="24" ht="15.75" customHeight="1">
      <c r="A24" s="7">
        <v>45773.0</v>
      </c>
      <c r="B24" s="8">
        <v>1307.0</v>
      </c>
      <c r="C24" s="9" t="s">
        <v>64</v>
      </c>
      <c r="D24" s="9" t="s">
        <v>32</v>
      </c>
      <c r="E24" s="9" t="s">
        <v>23</v>
      </c>
      <c r="F24" s="9" t="s">
        <v>27</v>
      </c>
      <c r="G24" s="9">
        <v>2.0</v>
      </c>
      <c r="H24" s="10">
        <v>2625.24</v>
      </c>
      <c r="I24" s="11">
        <f t="shared" si="1"/>
        <v>5250.48</v>
      </c>
      <c r="J24" s="12">
        <f t="shared" si="2"/>
        <v>2025</v>
      </c>
      <c r="K24" s="12">
        <f t="shared" si="3"/>
        <v>4</v>
      </c>
      <c r="L24" s="12">
        <f t="shared" si="4"/>
        <v>26</v>
      </c>
      <c r="M24" s="12">
        <f t="shared" si="5"/>
        <v>7</v>
      </c>
      <c r="N24" s="11">
        <f t="shared" si="6"/>
        <v>2100.192</v>
      </c>
      <c r="O24" s="11">
        <f t="shared" si="7"/>
        <v>525.048</v>
      </c>
      <c r="P24" s="13" t="str">
        <f t="shared" si="8"/>
        <v>2025_4</v>
      </c>
      <c r="Q24" s="14" t="str">
        <f t="shared" si="9"/>
        <v>NÃOVIP</v>
      </c>
    </row>
    <row r="25" ht="15.75" customHeight="1">
      <c r="A25" s="15">
        <v>45729.0</v>
      </c>
      <c r="B25" s="16">
        <v>6638.0</v>
      </c>
      <c r="C25" s="17" t="s">
        <v>65</v>
      </c>
      <c r="D25" s="17" t="s">
        <v>22</v>
      </c>
      <c r="E25" s="17" t="s">
        <v>23</v>
      </c>
      <c r="F25" s="17" t="s">
        <v>66</v>
      </c>
      <c r="G25" s="17">
        <v>8.0</v>
      </c>
      <c r="H25" s="18">
        <v>2277.06</v>
      </c>
      <c r="I25" s="19">
        <f t="shared" si="1"/>
        <v>18216.48</v>
      </c>
      <c r="J25" s="20">
        <f t="shared" si="2"/>
        <v>2025</v>
      </c>
      <c r="K25" s="20">
        <f t="shared" si="3"/>
        <v>3</v>
      </c>
      <c r="L25" s="20">
        <f t="shared" si="4"/>
        <v>13</v>
      </c>
      <c r="M25" s="20">
        <f t="shared" si="5"/>
        <v>5</v>
      </c>
      <c r="N25" s="19">
        <f t="shared" si="6"/>
        <v>7286.592</v>
      </c>
      <c r="O25" s="19">
        <f t="shared" si="7"/>
        <v>1821.648</v>
      </c>
      <c r="P25" s="21" t="str">
        <f t="shared" si="8"/>
        <v>2025_3</v>
      </c>
      <c r="Q25" s="22" t="str">
        <f t="shared" si="9"/>
        <v>VIP</v>
      </c>
    </row>
    <row r="26" ht="15.75" customHeight="1">
      <c r="A26" s="7">
        <v>45692.0</v>
      </c>
      <c r="B26" s="8">
        <v>7698.0</v>
      </c>
      <c r="C26" s="9" t="s">
        <v>67</v>
      </c>
      <c r="D26" s="9" t="s">
        <v>18</v>
      </c>
      <c r="E26" s="9" t="s">
        <v>19</v>
      </c>
      <c r="F26" s="9" t="s">
        <v>35</v>
      </c>
      <c r="G26" s="9">
        <v>4.0</v>
      </c>
      <c r="H26" s="10">
        <v>2315.37</v>
      </c>
      <c r="I26" s="11">
        <f t="shared" si="1"/>
        <v>9261.48</v>
      </c>
      <c r="J26" s="12">
        <f t="shared" si="2"/>
        <v>2025</v>
      </c>
      <c r="K26" s="12">
        <f t="shared" si="3"/>
        <v>2</v>
      </c>
      <c r="L26" s="12">
        <f t="shared" si="4"/>
        <v>4</v>
      </c>
      <c r="M26" s="12">
        <f t="shared" si="5"/>
        <v>3</v>
      </c>
      <c r="N26" s="11">
        <f t="shared" si="6"/>
        <v>3704.592</v>
      </c>
      <c r="O26" s="11">
        <f t="shared" si="7"/>
        <v>926.148</v>
      </c>
      <c r="P26" s="13" t="str">
        <f t="shared" si="8"/>
        <v>2025_2</v>
      </c>
      <c r="Q26" s="14" t="str">
        <f t="shared" si="9"/>
        <v>NÃOVIP</v>
      </c>
    </row>
    <row r="27" ht="15.75" customHeight="1">
      <c r="A27" s="15">
        <v>45675.0</v>
      </c>
      <c r="B27" s="16">
        <v>1583.0</v>
      </c>
      <c r="C27" s="17" t="s">
        <v>68</v>
      </c>
      <c r="D27" s="17" t="s">
        <v>22</v>
      </c>
      <c r="E27" s="17" t="s">
        <v>50</v>
      </c>
      <c r="F27" s="17" t="s">
        <v>51</v>
      </c>
      <c r="G27" s="17">
        <v>4.0</v>
      </c>
      <c r="H27" s="18">
        <v>2912.84</v>
      </c>
      <c r="I27" s="19">
        <f t="shared" si="1"/>
        <v>11651.36</v>
      </c>
      <c r="J27" s="20">
        <f t="shared" si="2"/>
        <v>2025</v>
      </c>
      <c r="K27" s="20">
        <f t="shared" si="3"/>
        <v>1</v>
      </c>
      <c r="L27" s="20">
        <f t="shared" si="4"/>
        <v>18</v>
      </c>
      <c r="M27" s="20">
        <f t="shared" si="5"/>
        <v>7</v>
      </c>
      <c r="N27" s="19">
        <f t="shared" si="6"/>
        <v>4660.544</v>
      </c>
      <c r="O27" s="19">
        <f t="shared" si="7"/>
        <v>1165.136</v>
      </c>
      <c r="P27" s="21" t="str">
        <f t="shared" si="8"/>
        <v>2025_1</v>
      </c>
      <c r="Q27" s="22" t="str">
        <f t="shared" si="9"/>
        <v>VIP</v>
      </c>
    </row>
    <row r="28" ht="15.75" customHeight="1">
      <c r="A28" s="7">
        <v>45785.0</v>
      </c>
      <c r="B28" s="8">
        <v>8542.0</v>
      </c>
      <c r="C28" s="9" t="s">
        <v>69</v>
      </c>
      <c r="D28" s="9" t="s">
        <v>18</v>
      </c>
      <c r="E28" s="9" t="s">
        <v>23</v>
      </c>
      <c r="F28" s="9" t="s">
        <v>27</v>
      </c>
      <c r="G28" s="9">
        <v>1.0</v>
      </c>
      <c r="H28" s="10">
        <v>2541.62</v>
      </c>
      <c r="I28" s="11">
        <f t="shared" si="1"/>
        <v>2541.62</v>
      </c>
      <c r="J28" s="12">
        <f t="shared" si="2"/>
        <v>2025</v>
      </c>
      <c r="K28" s="12">
        <f t="shared" si="3"/>
        <v>5</v>
      </c>
      <c r="L28" s="12">
        <f t="shared" si="4"/>
        <v>8</v>
      </c>
      <c r="M28" s="12">
        <f t="shared" si="5"/>
        <v>5</v>
      </c>
      <c r="N28" s="11">
        <f t="shared" si="6"/>
        <v>1016.648</v>
      </c>
      <c r="O28" s="11">
        <f t="shared" si="7"/>
        <v>254.162</v>
      </c>
      <c r="P28" s="13" t="str">
        <f t="shared" si="8"/>
        <v>2025_5</v>
      </c>
      <c r="Q28" s="14" t="str">
        <f t="shared" si="9"/>
        <v>NÃOVIP</v>
      </c>
    </row>
    <row r="29" ht="15.75" customHeight="1">
      <c r="A29" s="15">
        <v>45684.0</v>
      </c>
      <c r="B29" s="16">
        <v>3301.0</v>
      </c>
      <c r="C29" s="17" t="s">
        <v>70</v>
      </c>
      <c r="D29" s="17" t="s">
        <v>22</v>
      </c>
      <c r="E29" s="17" t="s">
        <v>50</v>
      </c>
      <c r="F29" s="17" t="s">
        <v>71</v>
      </c>
      <c r="G29" s="17">
        <v>7.0</v>
      </c>
      <c r="H29" s="18">
        <v>104.92</v>
      </c>
      <c r="I29" s="19">
        <f t="shared" si="1"/>
        <v>734.44</v>
      </c>
      <c r="J29" s="20">
        <f t="shared" si="2"/>
        <v>2025</v>
      </c>
      <c r="K29" s="20">
        <f t="shared" si="3"/>
        <v>1</v>
      </c>
      <c r="L29" s="20">
        <f t="shared" si="4"/>
        <v>27</v>
      </c>
      <c r="M29" s="20">
        <f t="shared" si="5"/>
        <v>2</v>
      </c>
      <c r="N29" s="19">
        <f t="shared" si="6"/>
        <v>293.776</v>
      </c>
      <c r="O29" s="19">
        <f t="shared" si="7"/>
        <v>73.444</v>
      </c>
      <c r="P29" s="21" t="str">
        <f t="shared" si="8"/>
        <v>2025_1</v>
      </c>
      <c r="Q29" s="22" t="str">
        <f t="shared" si="9"/>
        <v>NÃOVIP</v>
      </c>
    </row>
    <row r="30" ht="15.75" customHeight="1">
      <c r="A30" s="7">
        <v>45716.0</v>
      </c>
      <c r="B30" s="8">
        <v>2628.0</v>
      </c>
      <c r="C30" s="9" t="s">
        <v>72</v>
      </c>
      <c r="D30" s="9" t="s">
        <v>73</v>
      </c>
      <c r="E30" s="9" t="s">
        <v>23</v>
      </c>
      <c r="F30" s="9" t="s">
        <v>74</v>
      </c>
      <c r="G30" s="9">
        <v>7.0</v>
      </c>
      <c r="H30" s="10">
        <v>1970.61</v>
      </c>
      <c r="I30" s="11">
        <f t="shared" si="1"/>
        <v>13794.27</v>
      </c>
      <c r="J30" s="12">
        <f t="shared" si="2"/>
        <v>2025</v>
      </c>
      <c r="K30" s="12">
        <f t="shared" si="3"/>
        <v>2</v>
      </c>
      <c r="L30" s="12">
        <f t="shared" si="4"/>
        <v>28</v>
      </c>
      <c r="M30" s="12">
        <f t="shared" si="5"/>
        <v>6</v>
      </c>
      <c r="N30" s="11">
        <f t="shared" si="6"/>
        <v>5517.708</v>
      </c>
      <c r="O30" s="11">
        <f t="shared" si="7"/>
        <v>1379.427</v>
      </c>
      <c r="P30" s="13" t="str">
        <f t="shared" si="8"/>
        <v>2025_2</v>
      </c>
      <c r="Q30" s="14" t="str">
        <f t="shared" si="9"/>
        <v>VIP</v>
      </c>
    </row>
    <row r="31" ht="15.75" customHeight="1">
      <c r="A31" s="15">
        <v>45649.0</v>
      </c>
      <c r="B31" s="16">
        <v>7453.0</v>
      </c>
      <c r="C31" s="17" t="s">
        <v>75</v>
      </c>
      <c r="D31" s="17" t="s">
        <v>32</v>
      </c>
      <c r="E31" s="17" t="s">
        <v>62</v>
      </c>
      <c r="F31" s="17" t="s">
        <v>76</v>
      </c>
      <c r="G31" s="17">
        <v>10.0</v>
      </c>
      <c r="H31" s="18">
        <v>1058.38</v>
      </c>
      <c r="I31" s="19">
        <f t="shared" si="1"/>
        <v>10583.8</v>
      </c>
      <c r="J31" s="20">
        <f t="shared" si="2"/>
        <v>2024</v>
      </c>
      <c r="K31" s="20">
        <f t="shared" si="3"/>
        <v>12</v>
      </c>
      <c r="L31" s="20">
        <f t="shared" si="4"/>
        <v>23</v>
      </c>
      <c r="M31" s="20">
        <f t="shared" si="5"/>
        <v>2</v>
      </c>
      <c r="N31" s="19">
        <f t="shared" si="6"/>
        <v>4233.52</v>
      </c>
      <c r="O31" s="19">
        <f t="shared" si="7"/>
        <v>1058.38</v>
      </c>
      <c r="P31" s="21" t="str">
        <f t="shared" si="8"/>
        <v>2024_12</v>
      </c>
      <c r="Q31" s="22" t="str">
        <f t="shared" si="9"/>
        <v>VIP</v>
      </c>
    </row>
    <row r="32" ht="15.75" customHeight="1">
      <c r="A32" s="7">
        <v>45760.0</v>
      </c>
      <c r="B32" s="8">
        <v>6357.0</v>
      </c>
      <c r="C32" s="9" t="s">
        <v>77</v>
      </c>
      <c r="D32" s="9" t="s">
        <v>73</v>
      </c>
      <c r="E32" s="9" t="s">
        <v>29</v>
      </c>
      <c r="F32" s="9" t="s">
        <v>42</v>
      </c>
      <c r="G32" s="9">
        <v>7.0</v>
      </c>
      <c r="H32" s="10">
        <v>1150.43</v>
      </c>
      <c r="I32" s="11">
        <f t="shared" si="1"/>
        <v>8053.01</v>
      </c>
      <c r="J32" s="12">
        <f t="shared" si="2"/>
        <v>2025</v>
      </c>
      <c r="K32" s="12">
        <f t="shared" si="3"/>
        <v>4</v>
      </c>
      <c r="L32" s="12">
        <f t="shared" si="4"/>
        <v>13</v>
      </c>
      <c r="M32" s="12">
        <f t="shared" si="5"/>
        <v>1</v>
      </c>
      <c r="N32" s="11">
        <f t="shared" si="6"/>
        <v>3221.204</v>
      </c>
      <c r="O32" s="11">
        <f t="shared" si="7"/>
        <v>805.301</v>
      </c>
      <c r="P32" s="13" t="str">
        <f t="shared" si="8"/>
        <v>2025_4</v>
      </c>
      <c r="Q32" s="14" t="str">
        <f t="shared" si="9"/>
        <v>NÃOVIP</v>
      </c>
    </row>
    <row r="33" ht="15.75" customHeight="1">
      <c r="A33" s="15">
        <v>45809.0</v>
      </c>
      <c r="B33" s="16">
        <v>6125.0</v>
      </c>
      <c r="C33" s="17" t="s">
        <v>78</v>
      </c>
      <c r="D33" s="17" t="s">
        <v>32</v>
      </c>
      <c r="E33" s="17" t="s">
        <v>50</v>
      </c>
      <c r="F33" s="17" t="s">
        <v>51</v>
      </c>
      <c r="G33" s="17">
        <v>2.0</v>
      </c>
      <c r="H33" s="18">
        <v>603.9</v>
      </c>
      <c r="I33" s="19">
        <f t="shared" si="1"/>
        <v>1207.8</v>
      </c>
      <c r="J33" s="20">
        <f t="shared" si="2"/>
        <v>2025</v>
      </c>
      <c r="K33" s="20">
        <f t="shared" si="3"/>
        <v>6</v>
      </c>
      <c r="L33" s="20">
        <f t="shared" si="4"/>
        <v>1</v>
      </c>
      <c r="M33" s="20">
        <f t="shared" si="5"/>
        <v>1</v>
      </c>
      <c r="N33" s="19">
        <f t="shared" si="6"/>
        <v>483.12</v>
      </c>
      <c r="O33" s="19">
        <f t="shared" si="7"/>
        <v>120.78</v>
      </c>
      <c r="P33" s="21" t="str">
        <f t="shared" si="8"/>
        <v>2025_6</v>
      </c>
      <c r="Q33" s="22" t="str">
        <f t="shared" si="9"/>
        <v>NÃOVIP</v>
      </c>
    </row>
    <row r="34" ht="15.75" customHeight="1">
      <c r="A34" s="7">
        <v>45640.0</v>
      </c>
      <c r="B34" s="8">
        <v>1162.0</v>
      </c>
      <c r="C34" s="9" t="s">
        <v>79</v>
      </c>
      <c r="D34" s="9" t="s">
        <v>47</v>
      </c>
      <c r="E34" s="9" t="s">
        <v>50</v>
      </c>
      <c r="F34" s="9" t="s">
        <v>80</v>
      </c>
      <c r="G34" s="9">
        <v>8.0</v>
      </c>
      <c r="H34" s="10">
        <v>1148.98</v>
      </c>
      <c r="I34" s="11">
        <f t="shared" si="1"/>
        <v>9191.84</v>
      </c>
      <c r="J34" s="12">
        <f t="shared" si="2"/>
        <v>2024</v>
      </c>
      <c r="K34" s="12">
        <f t="shared" si="3"/>
        <v>12</v>
      </c>
      <c r="L34" s="12">
        <f t="shared" si="4"/>
        <v>14</v>
      </c>
      <c r="M34" s="12">
        <f t="shared" si="5"/>
        <v>7</v>
      </c>
      <c r="N34" s="11">
        <f t="shared" si="6"/>
        <v>3676.736</v>
      </c>
      <c r="O34" s="11">
        <f t="shared" si="7"/>
        <v>919.184</v>
      </c>
      <c r="P34" s="13" t="str">
        <f t="shared" si="8"/>
        <v>2024_12</v>
      </c>
      <c r="Q34" s="14" t="str">
        <f t="shared" si="9"/>
        <v>NÃOVIP</v>
      </c>
    </row>
    <row r="35" ht="15.75" customHeight="1">
      <c r="A35" s="15">
        <v>45676.0</v>
      </c>
      <c r="B35" s="16">
        <v>8716.0</v>
      </c>
      <c r="C35" s="17" t="s">
        <v>81</v>
      </c>
      <c r="D35" s="17" t="s">
        <v>32</v>
      </c>
      <c r="E35" s="17" t="s">
        <v>62</v>
      </c>
      <c r="F35" s="17" t="s">
        <v>82</v>
      </c>
      <c r="G35" s="17">
        <v>7.0</v>
      </c>
      <c r="H35" s="18">
        <v>588.56</v>
      </c>
      <c r="I35" s="19">
        <f t="shared" si="1"/>
        <v>4119.92</v>
      </c>
      <c r="J35" s="20">
        <f t="shared" si="2"/>
        <v>2025</v>
      </c>
      <c r="K35" s="20">
        <f t="shared" si="3"/>
        <v>1</v>
      </c>
      <c r="L35" s="20">
        <f t="shared" si="4"/>
        <v>19</v>
      </c>
      <c r="M35" s="20">
        <f t="shared" si="5"/>
        <v>1</v>
      </c>
      <c r="N35" s="19">
        <f t="shared" si="6"/>
        <v>1647.968</v>
      </c>
      <c r="O35" s="19">
        <f t="shared" si="7"/>
        <v>411.992</v>
      </c>
      <c r="P35" s="21" t="str">
        <f t="shared" si="8"/>
        <v>2025_1</v>
      </c>
      <c r="Q35" s="22" t="str">
        <f t="shared" si="9"/>
        <v>NÃOVIP</v>
      </c>
    </row>
    <row r="36" ht="15.75" customHeight="1">
      <c r="A36" s="7">
        <v>45705.0</v>
      </c>
      <c r="B36" s="8">
        <v>7947.0</v>
      </c>
      <c r="C36" s="9" t="s">
        <v>83</v>
      </c>
      <c r="D36" s="9" t="s">
        <v>32</v>
      </c>
      <c r="E36" s="9" t="s">
        <v>62</v>
      </c>
      <c r="F36" s="9" t="s">
        <v>63</v>
      </c>
      <c r="G36" s="9">
        <v>7.0</v>
      </c>
      <c r="H36" s="10">
        <v>1737.15</v>
      </c>
      <c r="I36" s="11">
        <f t="shared" si="1"/>
        <v>12160.05</v>
      </c>
      <c r="J36" s="12">
        <f t="shared" si="2"/>
        <v>2025</v>
      </c>
      <c r="K36" s="12">
        <f t="shared" si="3"/>
        <v>2</v>
      </c>
      <c r="L36" s="12">
        <f t="shared" si="4"/>
        <v>17</v>
      </c>
      <c r="M36" s="12">
        <f t="shared" si="5"/>
        <v>2</v>
      </c>
      <c r="N36" s="11">
        <f t="shared" si="6"/>
        <v>4864.02</v>
      </c>
      <c r="O36" s="11">
        <f t="shared" si="7"/>
        <v>1216.005</v>
      </c>
      <c r="P36" s="13" t="str">
        <f t="shared" si="8"/>
        <v>2025_2</v>
      </c>
      <c r="Q36" s="14" t="str">
        <f t="shared" si="9"/>
        <v>VIP</v>
      </c>
    </row>
    <row r="37" ht="15.75" customHeight="1">
      <c r="A37" s="15">
        <v>45694.0</v>
      </c>
      <c r="B37" s="16">
        <v>3819.0</v>
      </c>
      <c r="C37" s="17" t="s">
        <v>84</v>
      </c>
      <c r="D37" s="17" t="s">
        <v>18</v>
      </c>
      <c r="E37" s="17" t="s">
        <v>29</v>
      </c>
      <c r="F37" s="17" t="s">
        <v>85</v>
      </c>
      <c r="G37" s="17">
        <v>9.0</v>
      </c>
      <c r="H37" s="18">
        <v>610.97</v>
      </c>
      <c r="I37" s="19">
        <f t="shared" si="1"/>
        <v>5498.73</v>
      </c>
      <c r="J37" s="20">
        <f t="shared" si="2"/>
        <v>2025</v>
      </c>
      <c r="K37" s="20">
        <f t="shared" si="3"/>
        <v>2</v>
      </c>
      <c r="L37" s="20">
        <f t="shared" si="4"/>
        <v>6</v>
      </c>
      <c r="M37" s="20">
        <f t="shared" si="5"/>
        <v>5</v>
      </c>
      <c r="N37" s="19">
        <f t="shared" si="6"/>
        <v>2199.492</v>
      </c>
      <c r="O37" s="19">
        <f t="shared" si="7"/>
        <v>549.873</v>
      </c>
      <c r="P37" s="21" t="str">
        <f t="shared" si="8"/>
        <v>2025_2</v>
      </c>
      <c r="Q37" s="22" t="str">
        <f t="shared" si="9"/>
        <v>NÃOVIP</v>
      </c>
    </row>
    <row r="38" ht="15.75" customHeight="1">
      <c r="A38" s="7">
        <v>45782.0</v>
      </c>
      <c r="B38" s="8">
        <v>9305.0</v>
      </c>
      <c r="C38" s="9" t="s">
        <v>86</v>
      </c>
      <c r="D38" s="9" t="s">
        <v>73</v>
      </c>
      <c r="E38" s="9" t="s">
        <v>23</v>
      </c>
      <c r="F38" s="9" t="s">
        <v>40</v>
      </c>
      <c r="G38" s="9">
        <v>3.0</v>
      </c>
      <c r="H38" s="10">
        <v>366.45</v>
      </c>
      <c r="I38" s="11">
        <f t="shared" si="1"/>
        <v>1099.35</v>
      </c>
      <c r="J38" s="12">
        <f t="shared" si="2"/>
        <v>2025</v>
      </c>
      <c r="K38" s="12">
        <f t="shared" si="3"/>
        <v>5</v>
      </c>
      <c r="L38" s="12">
        <f t="shared" si="4"/>
        <v>5</v>
      </c>
      <c r="M38" s="12">
        <f t="shared" si="5"/>
        <v>2</v>
      </c>
      <c r="N38" s="11">
        <f t="shared" si="6"/>
        <v>439.74</v>
      </c>
      <c r="O38" s="11">
        <f t="shared" si="7"/>
        <v>109.935</v>
      </c>
      <c r="P38" s="13" t="str">
        <f t="shared" si="8"/>
        <v>2025_5</v>
      </c>
      <c r="Q38" s="14" t="str">
        <f t="shared" si="9"/>
        <v>NÃOVIP</v>
      </c>
    </row>
    <row r="39" ht="15.75" customHeight="1">
      <c r="A39" s="15">
        <v>45777.0</v>
      </c>
      <c r="B39" s="16">
        <v>5748.0</v>
      </c>
      <c r="C39" s="17" t="s">
        <v>87</v>
      </c>
      <c r="D39" s="17" t="s">
        <v>32</v>
      </c>
      <c r="E39" s="17" t="s">
        <v>29</v>
      </c>
      <c r="F39" s="17" t="s">
        <v>42</v>
      </c>
      <c r="G39" s="17">
        <v>8.0</v>
      </c>
      <c r="H39" s="18">
        <v>192.91</v>
      </c>
      <c r="I39" s="19">
        <f t="shared" si="1"/>
        <v>1543.28</v>
      </c>
      <c r="J39" s="20">
        <f t="shared" si="2"/>
        <v>2025</v>
      </c>
      <c r="K39" s="20">
        <f t="shared" si="3"/>
        <v>4</v>
      </c>
      <c r="L39" s="20">
        <f t="shared" si="4"/>
        <v>30</v>
      </c>
      <c r="M39" s="20">
        <f t="shared" si="5"/>
        <v>4</v>
      </c>
      <c r="N39" s="19">
        <f t="shared" si="6"/>
        <v>617.312</v>
      </c>
      <c r="O39" s="19">
        <f t="shared" si="7"/>
        <v>154.328</v>
      </c>
      <c r="P39" s="21" t="str">
        <f t="shared" si="8"/>
        <v>2025_4</v>
      </c>
      <c r="Q39" s="22" t="str">
        <f t="shared" si="9"/>
        <v>NÃOVIP</v>
      </c>
    </row>
    <row r="40" ht="15.75" customHeight="1">
      <c r="A40" s="7">
        <v>45748.0</v>
      </c>
      <c r="B40" s="8">
        <v>8410.0</v>
      </c>
      <c r="C40" s="9" t="s">
        <v>88</v>
      </c>
      <c r="D40" s="9" t="s">
        <v>73</v>
      </c>
      <c r="E40" s="9" t="s">
        <v>29</v>
      </c>
      <c r="F40" s="9" t="s">
        <v>85</v>
      </c>
      <c r="G40" s="9">
        <v>9.0</v>
      </c>
      <c r="H40" s="10">
        <v>2134.06</v>
      </c>
      <c r="I40" s="11">
        <f t="shared" si="1"/>
        <v>19206.54</v>
      </c>
      <c r="J40" s="12">
        <f t="shared" si="2"/>
        <v>2025</v>
      </c>
      <c r="K40" s="12">
        <f t="shared" si="3"/>
        <v>4</v>
      </c>
      <c r="L40" s="12">
        <f t="shared" si="4"/>
        <v>1</v>
      </c>
      <c r="M40" s="12">
        <f t="shared" si="5"/>
        <v>3</v>
      </c>
      <c r="N40" s="11">
        <f t="shared" si="6"/>
        <v>7682.616</v>
      </c>
      <c r="O40" s="11">
        <f t="shared" si="7"/>
        <v>1920.654</v>
      </c>
      <c r="P40" s="13" t="str">
        <f t="shared" si="8"/>
        <v>2025_4</v>
      </c>
      <c r="Q40" s="14" t="str">
        <f t="shared" si="9"/>
        <v>VIP</v>
      </c>
    </row>
    <row r="41" ht="15.75" customHeight="1">
      <c r="A41" s="15">
        <v>45700.0</v>
      </c>
      <c r="B41" s="16">
        <v>4047.0</v>
      </c>
      <c r="C41" s="17" t="s">
        <v>89</v>
      </c>
      <c r="D41" s="17" t="s">
        <v>18</v>
      </c>
      <c r="E41" s="17" t="s">
        <v>29</v>
      </c>
      <c r="F41" s="17" t="s">
        <v>30</v>
      </c>
      <c r="G41" s="17">
        <v>8.0</v>
      </c>
      <c r="H41" s="18">
        <v>1250.26</v>
      </c>
      <c r="I41" s="19">
        <f t="shared" si="1"/>
        <v>10002.08</v>
      </c>
      <c r="J41" s="20">
        <f t="shared" si="2"/>
        <v>2025</v>
      </c>
      <c r="K41" s="20">
        <f t="shared" si="3"/>
        <v>2</v>
      </c>
      <c r="L41" s="20">
        <f t="shared" si="4"/>
        <v>12</v>
      </c>
      <c r="M41" s="20">
        <f t="shared" si="5"/>
        <v>4</v>
      </c>
      <c r="N41" s="19">
        <f t="shared" si="6"/>
        <v>4000.832</v>
      </c>
      <c r="O41" s="19">
        <f t="shared" si="7"/>
        <v>1000.208</v>
      </c>
      <c r="P41" s="21" t="str">
        <f t="shared" si="8"/>
        <v>2025_2</v>
      </c>
      <c r="Q41" s="22" t="str">
        <f t="shared" si="9"/>
        <v>VIP</v>
      </c>
    </row>
    <row r="42" ht="15.75" customHeight="1">
      <c r="A42" s="7">
        <v>45711.0</v>
      </c>
      <c r="B42" s="8">
        <v>1215.0</v>
      </c>
      <c r="C42" s="9" t="s">
        <v>90</v>
      </c>
      <c r="D42" s="9" t="s">
        <v>37</v>
      </c>
      <c r="E42" s="9" t="s">
        <v>50</v>
      </c>
      <c r="F42" s="9" t="s">
        <v>55</v>
      </c>
      <c r="G42" s="9">
        <v>8.0</v>
      </c>
      <c r="H42" s="10">
        <v>1905.04</v>
      </c>
      <c r="I42" s="11">
        <f t="shared" si="1"/>
        <v>15240.32</v>
      </c>
      <c r="J42" s="12">
        <f t="shared" si="2"/>
        <v>2025</v>
      </c>
      <c r="K42" s="12">
        <f t="shared" si="3"/>
        <v>2</v>
      </c>
      <c r="L42" s="12">
        <f t="shared" si="4"/>
        <v>23</v>
      </c>
      <c r="M42" s="12">
        <f t="shared" si="5"/>
        <v>1</v>
      </c>
      <c r="N42" s="11">
        <f t="shared" si="6"/>
        <v>6096.128</v>
      </c>
      <c r="O42" s="11">
        <f t="shared" si="7"/>
        <v>1524.032</v>
      </c>
      <c r="P42" s="13" t="str">
        <f t="shared" si="8"/>
        <v>2025_2</v>
      </c>
      <c r="Q42" s="14" t="str">
        <f t="shared" si="9"/>
        <v>VIP</v>
      </c>
    </row>
    <row r="43" ht="15.75" customHeight="1">
      <c r="A43" s="15">
        <v>45670.0</v>
      </c>
      <c r="B43" s="16">
        <v>6946.0</v>
      </c>
      <c r="C43" s="17" t="s">
        <v>91</v>
      </c>
      <c r="D43" s="17" t="s">
        <v>32</v>
      </c>
      <c r="E43" s="17" t="s">
        <v>62</v>
      </c>
      <c r="F43" s="17" t="s">
        <v>92</v>
      </c>
      <c r="G43" s="17">
        <v>7.0</v>
      </c>
      <c r="H43" s="18">
        <v>197.93</v>
      </c>
      <c r="I43" s="19">
        <f t="shared" si="1"/>
        <v>1385.51</v>
      </c>
      <c r="J43" s="20">
        <f t="shared" si="2"/>
        <v>2025</v>
      </c>
      <c r="K43" s="20">
        <f t="shared" si="3"/>
        <v>1</v>
      </c>
      <c r="L43" s="20">
        <f t="shared" si="4"/>
        <v>13</v>
      </c>
      <c r="M43" s="20">
        <f t="shared" si="5"/>
        <v>2</v>
      </c>
      <c r="N43" s="19">
        <f t="shared" si="6"/>
        <v>554.204</v>
      </c>
      <c r="O43" s="19">
        <f t="shared" si="7"/>
        <v>138.551</v>
      </c>
      <c r="P43" s="21" t="str">
        <f t="shared" si="8"/>
        <v>2025_1</v>
      </c>
      <c r="Q43" s="22" t="str">
        <f t="shared" si="9"/>
        <v>NÃOVIP</v>
      </c>
    </row>
    <row r="44" ht="15.75" customHeight="1">
      <c r="A44" s="7">
        <v>45642.0</v>
      </c>
      <c r="B44" s="8">
        <v>2931.0</v>
      </c>
      <c r="C44" s="9" t="s">
        <v>93</v>
      </c>
      <c r="D44" s="9" t="s">
        <v>18</v>
      </c>
      <c r="E44" s="9" t="s">
        <v>23</v>
      </c>
      <c r="F44" s="9" t="s">
        <v>66</v>
      </c>
      <c r="G44" s="9">
        <v>3.0</v>
      </c>
      <c r="H44" s="10">
        <v>398.59</v>
      </c>
      <c r="I44" s="11">
        <f t="shared" si="1"/>
        <v>1195.77</v>
      </c>
      <c r="J44" s="12">
        <f t="shared" si="2"/>
        <v>2024</v>
      </c>
      <c r="K44" s="12">
        <f t="shared" si="3"/>
        <v>12</v>
      </c>
      <c r="L44" s="12">
        <f t="shared" si="4"/>
        <v>16</v>
      </c>
      <c r="M44" s="12">
        <f t="shared" si="5"/>
        <v>2</v>
      </c>
      <c r="N44" s="11">
        <f t="shared" si="6"/>
        <v>478.308</v>
      </c>
      <c r="O44" s="11">
        <f t="shared" si="7"/>
        <v>119.577</v>
      </c>
      <c r="P44" s="13" t="str">
        <f t="shared" si="8"/>
        <v>2024_12</v>
      </c>
      <c r="Q44" s="14" t="str">
        <f t="shared" si="9"/>
        <v>NÃOVIP</v>
      </c>
    </row>
    <row r="45" ht="15.75" customHeight="1">
      <c r="A45" s="15">
        <v>45734.0</v>
      </c>
      <c r="B45" s="16">
        <v>7503.0</v>
      </c>
      <c r="C45" s="17" t="s">
        <v>94</v>
      </c>
      <c r="D45" s="17" t="s">
        <v>18</v>
      </c>
      <c r="E45" s="17" t="s">
        <v>50</v>
      </c>
      <c r="F45" s="17" t="s">
        <v>95</v>
      </c>
      <c r="G45" s="17">
        <v>5.0</v>
      </c>
      <c r="H45" s="18">
        <v>692.95</v>
      </c>
      <c r="I45" s="19">
        <f t="shared" si="1"/>
        <v>3464.75</v>
      </c>
      <c r="J45" s="20">
        <f t="shared" si="2"/>
        <v>2025</v>
      </c>
      <c r="K45" s="20">
        <f t="shared" si="3"/>
        <v>3</v>
      </c>
      <c r="L45" s="20">
        <f t="shared" si="4"/>
        <v>18</v>
      </c>
      <c r="M45" s="20">
        <f t="shared" si="5"/>
        <v>3</v>
      </c>
      <c r="N45" s="19">
        <f t="shared" si="6"/>
        <v>1385.9</v>
      </c>
      <c r="O45" s="19">
        <f t="shared" si="7"/>
        <v>346.475</v>
      </c>
      <c r="P45" s="21" t="str">
        <f t="shared" si="8"/>
        <v>2025_3</v>
      </c>
      <c r="Q45" s="22" t="str">
        <f t="shared" si="9"/>
        <v>NÃOVIP</v>
      </c>
    </row>
    <row r="46" ht="15.75" customHeight="1">
      <c r="A46" s="7">
        <v>45775.0</v>
      </c>
      <c r="B46" s="8">
        <v>8478.0</v>
      </c>
      <c r="C46" s="9" t="s">
        <v>96</v>
      </c>
      <c r="D46" s="9" t="s">
        <v>37</v>
      </c>
      <c r="E46" s="9" t="s">
        <v>50</v>
      </c>
      <c r="F46" s="9" t="s">
        <v>95</v>
      </c>
      <c r="G46" s="9">
        <v>6.0</v>
      </c>
      <c r="H46" s="10">
        <v>2724.4</v>
      </c>
      <c r="I46" s="11">
        <f t="shared" si="1"/>
        <v>16346.4</v>
      </c>
      <c r="J46" s="12">
        <f t="shared" si="2"/>
        <v>2025</v>
      </c>
      <c r="K46" s="12">
        <f t="shared" si="3"/>
        <v>4</v>
      </c>
      <c r="L46" s="12">
        <f t="shared" si="4"/>
        <v>28</v>
      </c>
      <c r="M46" s="12">
        <f t="shared" si="5"/>
        <v>2</v>
      </c>
      <c r="N46" s="11">
        <f t="shared" si="6"/>
        <v>6538.56</v>
      </c>
      <c r="O46" s="11">
        <f t="shared" si="7"/>
        <v>1634.64</v>
      </c>
      <c r="P46" s="13" t="str">
        <f t="shared" si="8"/>
        <v>2025_4</v>
      </c>
      <c r="Q46" s="14" t="str">
        <f t="shared" si="9"/>
        <v>VIP</v>
      </c>
    </row>
    <row r="47" ht="15.75" customHeight="1">
      <c r="A47" s="15">
        <v>45764.0</v>
      </c>
      <c r="B47" s="16">
        <v>9631.0</v>
      </c>
      <c r="C47" s="17" t="s">
        <v>97</v>
      </c>
      <c r="D47" s="17" t="s">
        <v>32</v>
      </c>
      <c r="E47" s="17" t="s">
        <v>29</v>
      </c>
      <c r="F47" s="17" t="s">
        <v>85</v>
      </c>
      <c r="G47" s="17">
        <v>7.0</v>
      </c>
      <c r="H47" s="18">
        <v>593.3</v>
      </c>
      <c r="I47" s="19">
        <f t="shared" si="1"/>
        <v>4153.1</v>
      </c>
      <c r="J47" s="20">
        <f t="shared" si="2"/>
        <v>2025</v>
      </c>
      <c r="K47" s="20">
        <f t="shared" si="3"/>
        <v>4</v>
      </c>
      <c r="L47" s="20">
        <f t="shared" si="4"/>
        <v>17</v>
      </c>
      <c r="M47" s="20">
        <f t="shared" si="5"/>
        <v>5</v>
      </c>
      <c r="N47" s="19">
        <f t="shared" si="6"/>
        <v>1661.24</v>
      </c>
      <c r="O47" s="19">
        <f t="shared" si="7"/>
        <v>415.31</v>
      </c>
      <c r="P47" s="21" t="str">
        <f t="shared" si="8"/>
        <v>2025_4</v>
      </c>
      <c r="Q47" s="22" t="str">
        <f t="shared" si="9"/>
        <v>NÃOVIP</v>
      </c>
    </row>
    <row r="48" ht="15.75" customHeight="1">
      <c r="A48" s="7">
        <v>45769.0</v>
      </c>
      <c r="B48" s="8">
        <v>9239.0</v>
      </c>
      <c r="C48" s="9" t="s">
        <v>98</v>
      </c>
      <c r="D48" s="9" t="s">
        <v>22</v>
      </c>
      <c r="E48" s="9" t="s">
        <v>29</v>
      </c>
      <c r="F48" s="9" t="s">
        <v>57</v>
      </c>
      <c r="G48" s="9">
        <v>5.0</v>
      </c>
      <c r="H48" s="10">
        <v>82.28</v>
      </c>
      <c r="I48" s="11">
        <f t="shared" si="1"/>
        <v>411.4</v>
      </c>
      <c r="J48" s="12">
        <f t="shared" si="2"/>
        <v>2025</v>
      </c>
      <c r="K48" s="12">
        <f t="shared" si="3"/>
        <v>4</v>
      </c>
      <c r="L48" s="12">
        <f t="shared" si="4"/>
        <v>22</v>
      </c>
      <c r="M48" s="12">
        <f t="shared" si="5"/>
        <v>3</v>
      </c>
      <c r="N48" s="11">
        <f t="shared" si="6"/>
        <v>164.56</v>
      </c>
      <c r="O48" s="11">
        <f t="shared" si="7"/>
        <v>41.14</v>
      </c>
      <c r="P48" s="13" t="str">
        <f t="shared" si="8"/>
        <v>2025_4</v>
      </c>
      <c r="Q48" s="14" t="str">
        <f t="shared" si="9"/>
        <v>NÃOVIP</v>
      </c>
    </row>
    <row r="49" ht="15.75" customHeight="1">
      <c r="A49" s="15">
        <v>45690.0</v>
      </c>
      <c r="B49" s="16">
        <v>6714.0</v>
      </c>
      <c r="C49" s="17" t="s">
        <v>99</v>
      </c>
      <c r="D49" s="17" t="s">
        <v>32</v>
      </c>
      <c r="E49" s="17" t="s">
        <v>29</v>
      </c>
      <c r="F49" s="17" t="s">
        <v>57</v>
      </c>
      <c r="G49" s="17">
        <v>3.0</v>
      </c>
      <c r="H49" s="18">
        <v>2256.13</v>
      </c>
      <c r="I49" s="19">
        <f t="shared" si="1"/>
        <v>6768.39</v>
      </c>
      <c r="J49" s="20">
        <f t="shared" si="2"/>
        <v>2025</v>
      </c>
      <c r="K49" s="20">
        <f t="shared" si="3"/>
        <v>2</v>
      </c>
      <c r="L49" s="20">
        <f t="shared" si="4"/>
        <v>2</v>
      </c>
      <c r="M49" s="20">
        <f t="shared" si="5"/>
        <v>1</v>
      </c>
      <c r="N49" s="19">
        <f t="shared" si="6"/>
        <v>2707.356</v>
      </c>
      <c r="O49" s="19">
        <f t="shared" si="7"/>
        <v>676.839</v>
      </c>
      <c r="P49" s="21" t="str">
        <f t="shared" si="8"/>
        <v>2025_2</v>
      </c>
      <c r="Q49" s="22" t="str">
        <f t="shared" si="9"/>
        <v>NÃOVIP</v>
      </c>
    </row>
    <row r="50" ht="15.75" customHeight="1">
      <c r="A50" s="7">
        <v>45653.0</v>
      </c>
      <c r="B50" s="8">
        <v>8085.0</v>
      </c>
      <c r="C50" s="9" t="s">
        <v>100</v>
      </c>
      <c r="D50" s="9" t="s">
        <v>26</v>
      </c>
      <c r="E50" s="9" t="s">
        <v>62</v>
      </c>
      <c r="F50" s="9" t="s">
        <v>92</v>
      </c>
      <c r="G50" s="9">
        <v>6.0</v>
      </c>
      <c r="H50" s="10">
        <v>997.47</v>
      </c>
      <c r="I50" s="11">
        <f t="shared" si="1"/>
        <v>5984.82</v>
      </c>
      <c r="J50" s="12">
        <f t="shared" si="2"/>
        <v>2024</v>
      </c>
      <c r="K50" s="12">
        <f t="shared" si="3"/>
        <v>12</v>
      </c>
      <c r="L50" s="12">
        <f t="shared" si="4"/>
        <v>27</v>
      </c>
      <c r="M50" s="12">
        <f t="shared" si="5"/>
        <v>6</v>
      </c>
      <c r="N50" s="11">
        <f t="shared" si="6"/>
        <v>2393.928</v>
      </c>
      <c r="O50" s="11">
        <f t="shared" si="7"/>
        <v>598.482</v>
      </c>
      <c r="P50" s="13" t="str">
        <f t="shared" si="8"/>
        <v>2024_12</v>
      </c>
      <c r="Q50" s="14" t="str">
        <f t="shared" si="9"/>
        <v>NÃOVIP</v>
      </c>
    </row>
    <row r="51" ht="15.75" customHeight="1">
      <c r="A51" s="15">
        <v>45764.0</v>
      </c>
      <c r="B51" s="16">
        <v>8963.0</v>
      </c>
      <c r="C51" s="17" t="s">
        <v>101</v>
      </c>
      <c r="D51" s="17" t="s">
        <v>26</v>
      </c>
      <c r="E51" s="17" t="s">
        <v>50</v>
      </c>
      <c r="F51" s="17" t="s">
        <v>71</v>
      </c>
      <c r="G51" s="17">
        <v>6.0</v>
      </c>
      <c r="H51" s="18">
        <v>1921.29</v>
      </c>
      <c r="I51" s="19">
        <f t="shared" si="1"/>
        <v>11527.74</v>
      </c>
      <c r="J51" s="20">
        <f t="shared" si="2"/>
        <v>2025</v>
      </c>
      <c r="K51" s="20">
        <f t="shared" si="3"/>
        <v>4</v>
      </c>
      <c r="L51" s="20">
        <f t="shared" si="4"/>
        <v>17</v>
      </c>
      <c r="M51" s="20">
        <f t="shared" si="5"/>
        <v>5</v>
      </c>
      <c r="N51" s="19">
        <f t="shared" si="6"/>
        <v>4611.096</v>
      </c>
      <c r="O51" s="19">
        <f t="shared" si="7"/>
        <v>1152.774</v>
      </c>
      <c r="P51" s="21" t="str">
        <f t="shared" si="8"/>
        <v>2025_4</v>
      </c>
      <c r="Q51" s="22" t="str">
        <f t="shared" si="9"/>
        <v>VIP</v>
      </c>
    </row>
    <row r="52" ht="15.75" customHeight="1">
      <c r="A52" s="7">
        <v>45647.0</v>
      </c>
      <c r="B52" s="8">
        <v>9585.0</v>
      </c>
      <c r="C52" s="9" t="s">
        <v>102</v>
      </c>
      <c r="D52" s="9" t="s">
        <v>26</v>
      </c>
      <c r="E52" s="9" t="s">
        <v>19</v>
      </c>
      <c r="F52" s="9" t="s">
        <v>20</v>
      </c>
      <c r="G52" s="9">
        <v>7.0</v>
      </c>
      <c r="H52" s="10">
        <v>923.47</v>
      </c>
      <c r="I52" s="11">
        <f t="shared" si="1"/>
        <v>6464.29</v>
      </c>
      <c r="J52" s="12">
        <f t="shared" si="2"/>
        <v>2024</v>
      </c>
      <c r="K52" s="12">
        <f t="shared" si="3"/>
        <v>12</v>
      </c>
      <c r="L52" s="12">
        <f t="shared" si="4"/>
        <v>21</v>
      </c>
      <c r="M52" s="12">
        <f t="shared" si="5"/>
        <v>7</v>
      </c>
      <c r="N52" s="11">
        <f t="shared" si="6"/>
        <v>2585.716</v>
      </c>
      <c r="O52" s="11">
        <f t="shared" si="7"/>
        <v>646.429</v>
      </c>
      <c r="P52" s="13" t="str">
        <f t="shared" si="8"/>
        <v>2024_12</v>
      </c>
      <c r="Q52" s="14" t="str">
        <f t="shared" si="9"/>
        <v>NÃOVIP</v>
      </c>
    </row>
    <row r="53" ht="15.75" customHeight="1">
      <c r="A53" s="15">
        <v>45797.0</v>
      </c>
      <c r="B53" s="16">
        <v>2587.0</v>
      </c>
      <c r="C53" s="17" t="s">
        <v>103</v>
      </c>
      <c r="D53" s="17" t="s">
        <v>22</v>
      </c>
      <c r="E53" s="17" t="s">
        <v>23</v>
      </c>
      <c r="F53" s="17" t="s">
        <v>40</v>
      </c>
      <c r="G53" s="17">
        <v>2.0</v>
      </c>
      <c r="H53" s="18">
        <v>2985.62</v>
      </c>
      <c r="I53" s="19">
        <f t="shared" si="1"/>
        <v>5971.24</v>
      </c>
      <c r="J53" s="20">
        <f t="shared" si="2"/>
        <v>2025</v>
      </c>
      <c r="K53" s="20">
        <f t="shared" si="3"/>
        <v>5</v>
      </c>
      <c r="L53" s="20">
        <f t="shared" si="4"/>
        <v>20</v>
      </c>
      <c r="M53" s="20">
        <f t="shared" si="5"/>
        <v>3</v>
      </c>
      <c r="N53" s="19">
        <f t="shared" si="6"/>
        <v>2388.496</v>
      </c>
      <c r="O53" s="19">
        <f t="shared" si="7"/>
        <v>597.124</v>
      </c>
      <c r="P53" s="21" t="str">
        <f t="shared" si="8"/>
        <v>2025_5</v>
      </c>
      <c r="Q53" s="22" t="str">
        <f t="shared" si="9"/>
        <v>NÃOVIP</v>
      </c>
    </row>
    <row r="54" ht="15.75" customHeight="1">
      <c r="A54" s="7">
        <v>45710.0</v>
      </c>
      <c r="B54" s="8">
        <v>5130.0</v>
      </c>
      <c r="C54" s="9" t="s">
        <v>104</v>
      </c>
      <c r="D54" s="9" t="s">
        <v>26</v>
      </c>
      <c r="E54" s="9" t="s">
        <v>23</v>
      </c>
      <c r="F54" s="9" t="s">
        <v>74</v>
      </c>
      <c r="G54" s="9">
        <v>6.0</v>
      </c>
      <c r="H54" s="10">
        <v>1114.56</v>
      </c>
      <c r="I54" s="11">
        <f t="shared" si="1"/>
        <v>6687.36</v>
      </c>
      <c r="J54" s="12">
        <f t="shared" si="2"/>
        <v>2025</v>
      </c>
      <c r="K54" s="12">
        <f t="shared" si="3"/>
        <v>2</v>
      </c>
      <c r="L54" s="12">
        <f t="shared" si="4"/>
        <v>22</v>
      </c>
      <c r="M54" s="12">
        <f t="shared" si="5"/>
        <v>7</v>
      </c>
      <c r="N54" s="11">
        <f t="shared" si="6"/>
        <v>2674.944</v>
      </c>
      <c r="O54" s="11">
        <f t="shared" si="7"/>
        <v>668.736</v>
      </c>
      <c r="P54" s="13" t="str">
        <f t="shared" si="8"/>
        <v>2025_2</v>
      </c>
      <c r="Q54" s="14" t="str">
        <f t="shared" si="9"/>
        <v>NÃOVIP</v>
      </c>
    </row>
    <row r="55" ht="15.75" customHeight="1">
      <c r="A55" s="15">
        <v>45723.0</v>
      </c>
      <c r="B55" s="16">
        <v>8290.0</v>
      </c>
      <c r="C55" s="17" t="s">
        <v>105</v>
      </c>
      <c r="D55" s="17" t="s">
        <v>26</v>
      </c>
      <c r="E55" s="17" t="s">
        <v>50</v>
      </c>
      <c r="F55" s="17" t="s">
        <v>55</v>
      </c>
      <c r="G55" s="17">
        <v>9.0</v>
      </c>
      <c r="H55" s="18">
        <v>2962.51</v>
      </c>
      <c r="I55" s="19">
        <f t="shared" si="1"/>
        <v>26662.59</v>
      </c>
      <c r="J55" s="20">
        <f t="shared" si="2"/>
        <v>2025</v>
      </c>
      <c r="K55" s="20">
        <f t="shared" si="3"/>
        <v>3</v>
      </c>
      <c r="L55" s="20">
        <f t="shared" si="4"/>
        <v>7</v>
      </c>
      <c r="M55" s="20">
        <f t="shared" si="5"/>
        <v>6</v>
      </c>
      <c r="N55" s="19">
        <f t="shared" si="6"/>
        <v>10665.036</v>
      </c>
      <c r="O55" s="19">
        <f t="shared" si="7"/>
        <v>2666.259</v>
      </c>
      <c r="P55" s="21" t="str">
        <f t="shared" si="8"/>
        <v>2025_3</v>
      </c>
      <c r="Q55" s="22" t="str">
        <f t="shared" si="9"/>
        <v>VIP</v>
      </c>
    </row>
    <row r="56" ht="15.75" customHeight="1">
      <c r="A56" s="7">
        <v>45716.0</v>
      </c>
      <c r="B56" s="8">
        <v>7951.0</v>
      </c>
      <c r="C56" s="9" t="s">
        <v>106</v>
      </c>
      <c r="D56" s="9" t="s">
        <v>26</v>
      </c>
      <c r="E56" s="9" t="s">
        <v>62</v>
      </c>
      <c r="F56" s="9" t="s">
        <v>107</v>
      </c>
      <c r="G56" s="9">
        <v>9.0</v>
      </c>
      <c r="H56" s="10">
        <v>2722.7</v>
      </c>
      <c r="I56" s="11">
        <f t="shared" si="1"/>
        <v>24504.3</v>
      </c>
      <c r="J56" s="12">
        <f t="shared" si="2"/>
        <v>2025</v>
      </c>
      <c r="K56" s="12">
        <f t="shared" si="3"/>
        <v>2</v>
      </c>
      <c r="L56" s="12">
        <f t="shared" si="4"/>
        <v>28</v>
      </c>
      <c r="M56" s="12">
        <f t="shared" si="5"/>
        <v>6</v>
      </c>
      <c r="N56" s="11">
        <f t="shared" si="6"/>
        <v>9801.72</v>
      </c>
      <c r="O56" s="11">
        <f t="shared" si="7"/>
        <v>2450.43</v>
      </c>
      <c r="P56" s="13" t="str">
        <f t="shared" si="8"/>
        <v>2025_2</v>
      </c>
      <c r="Q56" s="14" t="str">
        <f t="shared" si="9"/>
        <v>VIP</v>
      </c>
    </row>
    <row r="57" ht="15.75" customHeight="1">
      <c r="A57" s="15">
        <v>45653.0</v>
      </c>
      <c r="B57" s="16">
        <v>2340.0</v>
      </c>
      <c r="C57" s="17" t="s">
        <v>108</v>
      </c>
      <c r="D57" s="17" t="s">
        <v>18</v>
      </c>
      <c r="E57" s="17" t="s">
        <v>50</v>
      </c>
      <c r="F57" s="17" t="s">
        <v>55</v>
      </c>
      <c r="G57" s="17">
        <v>9.0</v>
      </c>
      <c r="H57" s="18">
        <v>1770.78</v>
      </c>
      <c r="I57" s="19">
        <f t="shared" si="1"/>
        <v>15937.02</v>
      </c>
      <c r="J57" s="20">
        <f t="shared" si="2"/>
        <v>2024</v>
      </c>
      <c r="K57" s="20">
        <f t="shared" si="3"/>
        <v>12</v>
      </c>
      <c r="L57" s="20">
        <f t="shared" si="4"/>
        <v>27</v>
      </c>
      <c r="M57" s="20">
        <f t="shared" si="5"/>
        <v>6</v>
      </c>
      <c r="N57" s="19">
        <f t="shared" si="6"/>
        <v>6374.808</v>
      </c>
      <c r="O57" s="19">
        <f t="shared" si="7"/>
        <v>1593.702</v>
      </c>
      <c r="P57" s="21" t="str">
        <f t="shared" si="8"/>
        <v>2024_12</v>
      </c>
      <c r="Q57" s="22" t="str">
        <f t="shared" si="9"/>
        <v>VIP</v>
      </c>
    </row>
    <row r="58" ht="15.75" customHeight="1">
      <c r="A58" s="7">
        <v>45723.0</v>
      </c>
      <c r="B58" s="8">
        <v>3003.0</v>
      </c>
      <c r="C58" s="9" t="s">
        <v>109</v>
      </c>
      <c r="D58" s="9" t="s">
        <v>47</v>
      </c>
      <c r="E58" s="9" t="s">
        <v>19</v>
      </c>
      <c r="F58" s="9" t="s">
        <v>35</v>
      </c>
      <c r="G58" s="9">
        <v>10.0</v>
      </c>
      <c r="H58" s="10">
        <v>1798.72</v>
      </c>
      <c r="I58" s="11">
        <f t="shared" si="1"/>
        <v>17987.2</v>
      </c>
      <c r="J58" s="12">
        <f t="shared" si="2"/>
        <v>2025</v>
      </c>
      <c r="K58" s="12">
        <f t="shared" si="3"/>
        <v>3</v>
      </c>
      <c r="L58" s="12">
        <f t="shared" si="4"/>
        <v>7</v>
      </c>
      <c r="M58" s="12">
        <f t="shared" si="5"/>
        <v>6</v>
      </c>
      <c r="N58" s="11">
        <f t="shared" si="6"/>
        <v>7194.88</v>
      </c>
      <c r="O58" s="11">
        <f t="shared" si="7"/>
        <v>1798.72</v>
      </c>
      <c r="P58" s="13" t="str">
        <f t="shared" si="8"/>
        <v>2025_3</v>
      </c>
      <c r="Q58" s="14" t="str">
        <f t="shared" si="9"/>
        <v>VIP</v>
      </c>
    </row>
    <row r="59" ht="15.75" customHeight="1">
      <c r="A59" s="15">
        <v>45651.0</v>
      </c>
      <c r="B59" s="16">
        <v>7341.0</v>
      </c>
      <c r="C59" s="17" t="s">
        <v>110</v>
      </c>
      <c r="D59" s="17" t="s">
        <v>47</v>
      </c>
      <c r="E59" s="17" t="s">
        <v>62</v>
      </c>
      <c r="F59" s="17" t="s">
        <v>107</v>
      </c>
      <c r="G59" s="17">
        <v>9.0</v>
      </c>
      <c r="H59" s="18">
        <v>1385.18</v>
      </c>
      <c r="I59" s="19">
        <f t="shared" si="1"/>
        <v>12466.62</v>
      </c>
      <c r="J59" s="20">
        <f t="shared" si="2"/>
        <v>2024</v>
      </c>
      <c r="K59" s="20">
        <f t="shared" si="3"/>
        <v>12</v>
      </c>
      <c r="L59" s="20">
        <f t="shared" si="4"/>
        <v>25</v>
      </c>
      <c r="M59" s="20">
        <f t="shared" si="5"/>
        <v>4</v>
      </c>
      <c r="N59" s="19">
        <f t="shared" si="6"/>
        <v>4986.648</v>
      </c>
      <c r="O59" s="19">
        <f t="shared" si="7"/>
        <v>1246.662</v>
      </c>
      <c r="P59" s="21" t="str">
        <f t="shared" si="8"/>
        <v>2024_12</v>
      </c>
      <c r="Q59" s="22" t="str">
        <f t="shared" si="9"/>
        <v>VIP</v>
      </c>
    </row>
    <row r="60" ht="15.75" customHeight="1">
      <c r="A60" s="7">
        <v>45712.0</v>
      </c>
      <c r="B60" s="8">
        <v>7331.0</v>
      </c>
      <c r="C60" s="9" t="s">
        <v>111</v>
      </c>
      <c r="D60" s="9" t="s">
        <v>18</v>
      </c>
      <c r="E60" s="9" t="s">
        <v>19</v>
      </c>
      <c r="F60" s="9" t="s">
        <v>112</v>
      </c>
      <c r="G60" s="9">
        <v>3.0</v>
      </c>
      <c r="H60" s="10">
        <v>1217.57</v>
      </c>
      <c r="I60" s="11">
        <f t="shared" si="1"/>
        <v>3652.71</v>
      </c>
      <c r="J60" s="12">
        <f t="shared" si="2"/>
        <v>2025</v>
      </c>
      <c r="K60" s="12">
        <f t="shared" si="3"/>
        <v>2</v>
      </c>
      <c r="L60" s="12">
        <f t="shared" si="4"/>
        <v>24</v>
      </c>
      <c r="M60" s="12">
        <f t="shared" si="5"/>
        <v>2</v>
      </c>
      <c r="N60" s="11">
        <f t="shared" si="6"/>
        <v>1461.084</v>
      </c>
      <c r="O60" s="11">
        <f t="shared" si="7"/>
        <v>365.271</v>
      </c>
      <c r="P60" s="13" t="str">
        <f t="shared" si="8"/>
        <v>2025_2</v>
      </c>
      <c r="Q60" s="14" t="str">
        <f t="shared" si="9"/>
        <v>NÃOVIP</v>
      </c>
    </row>
    <row r="61" ht="15.75" customHeight="1">
      <c r="A61" s="15">
        <v>45803.0</v>
      </c>
      <c r="B61" s="16">
        <v>3189.0</v>
      </c>
      <c r="C61" s="17" t="s">
        <v>113</v>
      </c>
      <c r="D61" s="17" t="s">
        <v>37</v>
      </c>
      <c r="E61" s="17" t="s">
        <v>29</v>
      </c>
      <c r="F61" s="17" t="s">
        <v>42</v>
      </c>
      <c r="G61" s="17">
        <v>1.0</v>
      </c>
      <c r="H61" s="18">
        <v>2524.68</v>
      </c>
      <c r="I61" s="19">
        <f t="shared" si="1"/>
        <v>2524.68</v>
      </c>
      <c r="J61" s="20">
        <f t="shared" si="2"/>
        <v>2025</v>
      </c>
      <c r="K61" s="20">
        <f t="shared" si="3"/>
        <v>5</v>
      </c>
      <c r="L61" s="20">
        <f t="shared" si="4"/>
        <v>26</v>
      </c>
      <c r="M61" s="20">
        <f t="shared" si="5"/>
        <v>2</v>
      </c>
      <c r="N61" s="19">
        <f t="shared" si="6"/>
        <v>1009.872</v>
      </c>
      <c r="O61" s="19">
        <f t="shared" si="7"/>
        <v>252.468</v>
      </c>
      <c r="P61" s="21" t="str">
        <f t="shared" si="8"/>
        <v>2025_5</v>
      </c>
      <c r="Q61" s="22" t="str">
        <f t="shared" si="9"/>
        <v>NÃOVIP</v>
      </c>
    </row>
    <row r="62" ht="15.75" customHeight="1">
      <c r="A62" s="7">
        <v>45652.0</v>
      </c>
      <c r="B62" s="8">
        <v>2183.0</v>
      </c>
      <c r="C62" s="9" t="s">
        <v>114</v>
      </c>
      <c r="D62" s="9" t="s">
        <v>26</v>
      </c>
      <c r="E62" s="9" t="s">
        <v>29</v>
      </c>
      <c r="F62" s="9" t="s">
        <v>42</v>
      </c>
      <c r="G62" s="9">
        <v>4.0</v>
      </c>
      <c r="H62" s="10">
        <v>2082.2</v>
      </c>
      <c r="I62" s="11">
        <f t="shared" si="1"/>
        <v>8328.8</v>
      </c>
      <c r="J62" s="12">
        <f t="shared" si="2"/>
        <v>2024</v>
      </c>
      <c r="K62" s="12">
        <f t="shared" si="3"/>
        <v>12</v>
      </c>
      <c r="L62" s="12">
        <f t="shared" si="4"/>
        <v>26</v>
      </c>
      <c r="M62" s="12">
        <f t="shared" si="5"/>
        <v>5</v>
      </c>
      <c r="N62" s="11">
        <f t="shared" si="6"/>
        <v>3331.52</v>
      </c>
      <c r="O62" s="11">
        <f t="shared" si="7"/>
        <v>832.88</v>
      </c>
      <c r="P62" s="13" t="str">
        <f t="shared" si="8"/>
        <v>2024_12</v>
      </c>
      <c r="Q62" s="14" t="str">
        <f t="shared" si="9"/>
        <v>NÃOVIP</v>
      </c>
    </row>
    <row r="63" ht="15.75" customHeight="1">
      <c r="A63" s="15">
        <v>45726.0</v>
      </c>
      <c r="B63" s="16">
        <v>8421.0</v>
      </c>
      <c r="C63" s="17" t="s">
        <v>115</v>
      </c>
      <c r="D63" s="17" t="s">
        <v>22</v>
      </c>
      <c r="E63" s="17" t="s">
        <v>29</v>
      </c>
      <c r="F63" s="17" t="s">
        <v>85</v>
      </c>
      <c r="G63" s="17">
        <v>1.0</v>
      </c>
      <c r="H63" s="18">
        <v>841.55</v>
      </c>
      <c r="I63" s="19">
        <f t="shared" si="1"/>
        <v>841.55</v>
      </c>
      <c r="J63" s="20">
        <f t="shared" si="2"/>
        <v>2025</v>
      </c>
      <c r="K63" s="20">
        <f t="shared" si="3"/>
        <v>3</v>
      </c>
      <c r="L63" s="20">
        <f t="shared" si="4"/>
        <v>10</v>
      </c>
      <c r="M63" s="20">
        <f t="shared" si="5"/>
        <v>2</v>
      </c>
      <c r="N63" s="19">
        <f t="shared" si="6"/>
        <v>336.62</v>
      </c>
      <c r="O63" s="19">
        <f t="shared" si="7"/>
        <v>84.155</v>
      </c>
      <c r="P63" s="21" t="str">
        <f t="shared" si="8"/>
        <v>2025_3</v>
      </c>
      <c r="Q63" s="22" t="str">
        <f t="shared" si="9"/>
        <v>NÃOVIP</v>
      </c>
    </row>
    <row r="64" ht="15.75" customHeight="1">
      <c r="A64" s="7">
        <v>45783.0</v>
      </c>
      <c r="B64" s="8">
        <v>4392.0</v>
      </c>
      <c r="C64" s="9" t="s">
        <v>116</v>
      </c>
      <c r="D64" s="9" t="s">
        <v>26</v>
      </c>
      <c r="E64" s="9" t="s">
        <v>50</v>
      </c>
      <c r="F64" s="9" t="s">
        <v>71</v>
      </c>
      <c r="G64" s="9">
        <v>10.0</v>
      </c>
      <c r="H64" s="10">
        <v>2302.59</v>
      </c>
      <c r="I64" s="11">
        <f t="shared" si="1"/>
        <v>23025.9</v>
      </c>
      <c r="J64" s="12">
        <f t="shared" si="2"/>
        <v>2025</v>
      </c>
      <c r="K64" s="12">
        <f t="shared" si="3"/>
        <v>5</v>
      </c>
      <c r="L64" s="12">
        <f t="shared" si="4"/>
        <v>6</v>
      </c>
      <c r="M64" s="12">
        <f t="shared" si="5"/>
        <v>3</v>
      </c>
      <c r="N64" s="11">
        <f t="shared" si="6"/>
        <v>9210.36</v>
      </c>
      <c r="O64" s="11">
        <f t="shared" si="7"/>
        <v>2302.59</v>
      </c>
      <c r="P64" s="13" t="str">
        <f t="shared" si="8"/>
        <v>2025_5</v>
      </c>
      <c r="Q64" s="14" t="str">
        <f t="shared" si="9"/>
        <v>VIP</v>
      </c>
    </row>
    <row r="65" ht="15.75" customHeight="1">
      <c r="A65" s="15">
        <v>45639.0</v>
      </c>
      <c r="B65" s="16">
        <v>8413.0</v>
      </c>
      <c r="C65" s="17" t="s">
        <v>117</v>
      </c>
      <c r="D65" s="17" t="s">
        <v>37</v>
      </c>
      <c r="E65" s="17" t="s">
        <v>19</v>
      </c>
      <c r="F65" s="17" t="s">
        <v>53</v>
      </c>
      <c r="G65" s="17">
        <v>7.0</v>
      </c>
      <c r="H65" s="18">
        <v>215.83</v>
      </c>
      <c r="I65" s="19">
        <f t="shared" si="1"/>
        <v>1510.81</v>
      </c>
      <c r="J65" s="20">
        <f t="shared" si="2"/>
        <v>2024</v>
      </c>
      <c r="K65" s="20">
        <f t="shared" si="3"/>
        <v>12</v>
      </c>
      <c r="L65" s="20">
        <f t="shared" si="4"/>
        <v>13</v>
      </c>
      <c r="M65" s="20">
        <f t="shared" si="5"/>
        <v>6</v>
      </c>
      <c r="N65" s="19">
        <f t="shared" si="6"/>
        <v>604.324</v>
      </c>
      <c r="O65" s="19">
        <f t="shared" si="7"/>
        <v>151.081</v>
      </c>
      <c r="P65" s="21" t="str">
        <f t="shared" si="8"/>
        <v>2024_12</v>
      </c>
      <c r="Q65" s="22" t="str">
        <f t="shared" si="9"/>
        <v>NÃOVIP</v>
      </c>
    </row>
    <row r="66" ht="15.75" customHeight="1">
      <c r="A66" s="7">
        <v>45818.0</v>
      </c>
      <c r="B66" s="8">
        <v>9812.0</v>
      </c>
      <c r="C66" s="9" t="s">
        <v>118</v>
      </c>
      <c r="D66" s="9" t="s">
        <v>18</v>
      </c>
      <c r="E66" s="9" t="s">
        <v>62</v>
      </c>
      <c r="F66" s="9" t="s">
        <v>82</v>
      </c>
      <c r="G66" s="9">
        <v>9.0</v>
      </c>
      <c r="H66" s="10">
        <v>934.59</v>
      </c>
      <c r="I66" s="11">
        <f t="shared" si="1"/>
        <v>8411.31</v>
      </c>
      <c r="J66" s="12">
        <f t="shared" si="2"/>
        <v>2025</v>
      </c>
      <c r="K66" s="12">
        <f t="shared" si="3"/>
        <v>6</v>
      </c>
      <c r="L66" s="12">
        <f t="shared" si="4"/>
        <v>10</v>
      </c>
      <c r="M66" s="12">
        <f t="shared" si="5"/>
        <v>3</v>
      </c>
      <c r="N66" s="11">
        <f t="shared" si="6"/>
        <v>3364.524</v>
      </c>
      <c r="O66" s="11">
        <f t="shared" si="7"/>
        <v>841.131</v>
      </c>
      <c r="P66" s="13" t="str">
        <f t="shared" si="8"/>
        <v>2025_6</v>
      </c>
      <c r="Q66" s="14" t="str">
        <f t="shared" si="9"/>
        <v>NÃOVIP</v>
      </c>
    </row>
    <row r="67" ht="15.75" customHeight="1">
      <c r="A67" s="15">
        <v>45759.0</v>
      </c>
      <c r="B67" s="16">
        <v>4562.0</v>
      </c>
      <c r="C67" s="17" t="s">
        <v>119</v>
      </c>
      <c r="D67" s="17" t="s">
        <v>22</v>
      </c>
      <c r="E67" s="17" t="s">
        <v>29</v>
      </c>
      <c r="F67" s="17" t="s">
        <v>57</v>
      </c>
      <c r="G67" s="17">
        <v>10.0</v>
      </c>
      <c r="H67" s="18">
        <v>2094.24</v>
      </c>
      <c r="I67" s="19">
        <f t="shared" si="1"/>
        <v>20942.4</v>
      </c>
      <c r="J67" s="20">
        <f t="shared" si="2"/>
        <v>2025</v>
      </c>
      <c r="K67" s="20">
        <f t="shared" si="3"/>
        <v>4</v>
      </c>
      <c r="L67" s="20">
        <f t="shared" si="4"/>
        <v>12</v>
      </c>
      <c r="M67" s="20">
        <f t="shared" si="5"/>
        <v>7</v>
      </c>
      <c r="N67" s="19">
        <f t="shared" si="6"/>
        <v>8376.96</v>
      </c>
      <c r="O67" s="19">
        <f t="shared" si="7"/>
        <v>2094.24</v>
      </c>
      <c r="P67" s="21" t="str">
        <f t="shared" si="8"/>
        <v>2025_4</v>
      </c>
      <c r="Q67" s="22" t="str">
        <f t="shared" si="9"/>
        <v>VIP</v>
      </c>
    </row>
    <row r="68" ht="15.75" customHeight="1">
      <c r="A68" s="7">
        <v>45675.0</v>
      </c>
      <c r="B68" s="8">
        <v>5156.0</v>
      </c>
      <c r="C68" s="9" t="s">
        <v>120</v>
      </c>
      <c r="D68" s="9" t="s">
        <v>26</v>
      </c>
      <c r="E68" s="9" t="s">
        <v>29</v>
      </c>
      <c r="F68" s="9" t="s">
        <v>33</v>
      </c>
      <c r="G68" s="9">
        <v>5.0</v>
      </c>
      <c r="H68" s="10">
        <v>457.74</v>
      </c>
      <c r="I68" s="11">
        <f t="shared" si="1"/>
        <v>2288.7</v>
      </c>
      <c r="J68" s="12">
        <f t="shared" si="2"/>
        <v>2025</v>
      </c>
      <c r="K68" s="12">
        <f t="shared" si="3"/>
        <v>1</v>
      </c>
      <c r="L68" s="12">
        <f t="shared" si="4"/>
        <v>18</v>
      </c>
      <c r="M68" s="12">
        <f t="shared" si="5"/>
        <v>7</v>
      </c>
      <c r="N68" s="11">
        <f t="shared" si="6"/>
        <v>915.48</v>
      </c>
      <c r="O68" s="11">
        <f t="shared" si="7"/>
        <v>228.87</v>
      </c>
      <c r="P68" s="13" t="str">
        <f t="shared" si="8"/>
        <v>2025_1</v>
      </c>
      <c r="Q68" s="14" t="str">
        <f t="shared" si="9"/>
        <v>NÃOVIP</v>
      </c>
    </row>
    <row r="69" ht="15.75" customHeight="1">
      <c r="A69" s="15">
        <v>45757.0</v>
      </c>
      <c r="B69" s="16">
        <v>4693.0</v>
      </c>
      <c r="C69" s="17" t="s">
        <v>121</v>
      </c>
      <c r="D69" s="17" t="s">
        <v>26</v>
      </c>
      <c r="E69" s="17" t="s">
        <v>19</v>
      </c>
      <c r="F69" s="17" t="s">
        <v>53</v>
      </c>
      <c r="G69" s="17">
        <v>7.0</v>
      </c>
      <c r="H69" s="18">
        <v>2258.73</v>
      </c>
      <c r="I69" s="19">
        <f t="shared" si="1"/>
        <v>15811.11</v>
      </c>
      <c r="J69" s="20">
        <f t="shared" si="2"/>
        <v>2025</v>
      </c>
      <c r="K69" s="20">
        <f t="shared" si="3"/>
        <v>4</v>
      </c>
      <c r="L69" s="20">
        <f t="shared" si="4"/>
        <v>10</v>
      </c>
      <c r="M69" s="20">
        <f t="shared" si="5"/>
        <v>5</v>
      </c>
      <c r="N69" s="19">
        <f t="shared" si="6"/>
        <v>6324.444</v>
      </c>
      <c r="O69" s="19">
        <f t="shared" si="7"/>
        <v>1581.111</v>
      </c>
      <c r="P69" s="21" t="str">
        <f t="shared" si="8"/>
        <v>2025_4</v>
      </c>
      <c r="Q69" s="22" t="str">
        <f t="shared" si="9"/>
        <v>VIP</v>
      </c>
    </row>
    <row r="70" ht="15.75" customHeight="1">
      <c r="A70" s="7">
        <v>45726.0</v>
      </c>
      <c r="B70" s="8">
        <v>6741.0</v>
      </c>
      <c r="C70" s="9" t="s">
        <v>122</v>
      </c>
      <c r="D70" s="9" t="s">
        <v>37</v>
      </c>
      <c r="E70" s="9" t="s">
        <v>19</v>
      </c>
      <c r="F70" s="9" t="s">
        <v>38</v>
      </c>
      <c r="G70" s="9">
        <v>9.0</v>
      </c>
      <c r="H70" s="10">
        <v>2897.17</v>
      </c>
      <c r="I70" s="11">
        <f t="shared" si="1"/>
        <v>26074.53</v>
      </c>
      <c r="J70" s="12">
        <f t="shared" si="2"/>
        <v>2025</v>
      </c>
      <c r="K70" s="12">
        <f t="shared" si="3"/>
        <v>3</v>
      </c>
      <c r="L70" s="12">
        <f t="shared" si="4"/>
        <v>10</v>
      </c>
      <c r="M70" s="12">
        <f t="shared" si="5"/>
        <v>2</v>
      </c>
      <c r="N70" s="11">
        <f t="shared" si="6"/>
        <v>10429.812</v>
      </c>
      <c r="O70" s="11">
        <f t="shared" si="7"/>
        <v>2607.453</v>
      </c>
      <c r="P70" s="13" t="str">
        <f t="shared" si="8"/>
        <v>2025_3</v>
      </c>
      <c r="Q70" s="14" t="str">
        <f t="shared" si="9"/>
        <v>VIP</v>
      </c>
    </row>
    <row r="71" ht="15.75" customHeight="1">
      <c r="A71" s="15">
        <v>45646.0</v>
      </c>
      <c r="B71" s="16">
        <v>5124.0</v>
      </c>
      <c r="C71" s="17" t="s">
        <v>123</v>
      </c>
      <c r="D71" s="17" t="s">
        <v>18</v>
      </c>
      <c r="E71" s="17" t="s">
        <v>19</v>
      </c>
      <c r="F71" s="17" t="s">
        <v>53</v>
      </c>
      <c r="G71" s="17">
        <v>10.0</v>
      </c>
      <c r="H71" s="18">
        <v>162.51</v>
      </c>
      <c r="I71" s="19">
        <f t="shared" si="1"/>
        <v>1625.1</v>
      </c>
      <c r="J71" s="20">
        <f t="shared" si="2"/>
        <v>2024</v>
      </c>
      <c r="K71" s="20">
        <f t="shared" si="3"/>
        <v>12</v>
      </c>
      <c r="L71" s="20">
        <f t="shared" si="4"/>
        <v>20</v>
      </c>
      <c r="M71" s="20">
        <f t="shared" si="5"/>
        <v>6</v>
      </c>
      <c r="N71" s="19">
        <f t="shared" si="6"/>
        <v>650.04</v>
      </c>
      <c r="O71" s="19">
        <f t="shared" si="7"/>
        <v>162.51</v>
      </c>
      <c r="P71" s="21" t="str">
        <f t="shared" si="8"/>
        <v>2024_12</v>
      </c>
      <c r="Q71" s="22" t="str">
        <f t="shared" si="9"/>
        <v>NÃOVIP</v>
      </c>
    </row>
    <row r="72" ht="15.75" customHeight="1">
      <c r="A72" s="7">
        <v>45806.0</v>
      </c>
      <c r="B72" s="8">
        <v>2031.0</v>
      </c>
      <c r="C72" s="9" t="s">
        <v>124</v>
      </c>
      <c r="D72" s="9" t="s">
        <v>26</v>
      </c>
      <c r="E72" s="9" t="s">
        <v>29</v>
      </c>
      <c r="F72" s="9" t="s">
        <v>30</v>
      </c>
      <c r="G72" s="9">
        <v>9.0</v>
      </c>
      <c r="H72" s="10">
        <v>2458.54</v>
      </c>
      <c r="I72" s="11">
        <f t="shared" si="1"/>
        <v>22126.86</v>
      </c>
      <c r="J72" s="12">
        <f t="shared" si="2"/>
        <v>2025</v>
      </c>
      <c r="K72" s="12">
        <f t="shared" si="3"/>
        <v>5</v>
      </c>
      <c r="L72" s="12">
        <f t="shared" si="4"/>
        <v>29</v>
      </c>
      <c r="M72" s="12">
        <f t="shared" si="5"/>
        <v>5</v>
      </c>
      <c r="N72" s="11">
        <f t="shared" si="6"/>
        <v>8850.744</v>
      </c>
      <c r="O72" s="11">
        <f t="shared" si="7"/>
        <v>2212.686</v>
      </c>
      <c r="P72" s="13" t="str">
        <f t="shared" si="8"/>
        <v>2025_5</v>
      </c>
      <c r="Q72" s="14" t="str">
        <f t="shared" si="9"/>
        <v>VIP</v>
      </c>
    </row>
    <row r="73" ht="15.75" customHeight="1">
      <c r="A73" s="15">
        <v>45645.0</v>
      </c>
      <c r="B73" s="16">
        <v>4729.0</v>
      </c>
      <c r="C73" s="17" t="s">
        <v>125</v>
      </c>
      <c r="D73" s="17" t="s">
        <v>18</v>
      </c>
      <c r="E73" s="17" t="s">
        <v>62</v>
      </c>
      <c r="F73" s="17" t="s">
        <v>63</v>
      </c>
      <c r="G73" s="17">
        <v>9.0</v>
      </c>
      <c r="H73" s="18">
        <v>1811.24</v>
      </c>
      <c r="I73" s="19">
        <f t="shared" si="1"/>
        <v>16301.16</v>
      </c>
      <c r="J73" s="20">
        <f t="shared" si="2"/>
        <v>2024</v>
      </c>
      <c r="K73" s="20">
        <f t="shared" si="3"/>
        <v>12</v>
      </c>
      <c r="L73" s="20">
        <f t="shared" si="4"/>
        <v>19</v>
      </c>
      <c r="M73" s="20">
        <f t="shared" si="5"/>
        <v>5</v>
      </c>
      <c r="N73" s="19">
        <f t="shared" si="6"/>
        <v>6520.464</v>
      </c>
      <c r="O73" s="19">
        <f t="shared" si="7"/>
        <v>1630.116</v>
      </c>
      <c r="P73" s="21" t="str">
        <f t="shared" si="8"/>
        <v>2024_12</v>
      </c>
      <c r="Q73" s="22" t="str">
        <f t="shared" si="9"/>
        <v>VIP</v>
      </c>
    </row>
    <row r="74" ht="15.75" customHeight="1">
      <c r="A74" s="7">
        <v>45648.0</v>
      </c>
      <c r="B74" s="8">
        <v>6804.0</v>
      </c>
      <c r="C74" s="9" t="s">
        <v>126</v>
      </c>
      <c r="D74" s="9" t="s">
        <v>22</v>
      </c>
      <c r="E74" s="9" t="s">
        <v>23</v>
      </c>
      <c r="F74" s="9" t="s">
        <v>40</v>
      </c>
      <c r="G74" s="9">
        <v>1.0</v>
      </c>
      <c r="H74" s="10">
        <v>207.49</v>
      </c>
      <c r="I74" s="11">
        <f t="shared" si="1"/>
        <v>207.49</v>
      </c>
      <c r="J74" s="12">
        <f t="shared" si="2"/>
        <v>2024</v>
      </c>
      <c r="K74" s="12">
        <f t="shared" si="3"/>
        <v>12</v>
      </c>
      <c r="L74" s="12">
        <f t="shared" si="4"/>
        <v>22</v>
      </c>
      <c r="M74" s="12">
        <f t="shared" si="5"/>
        <v>1</v>
      </c>
      <c r="N74" s="11">
        <f t="shared" si="6"/>
        <v>82.996</v>
      </c>
      <c r="O74" s="11">
        <f t="shared" si="7"/>
        <v>20.749</v>
      </c>
      <c r="P74" s="13" t="str">
        <f t="shared" si="8"/>
        <v>2024_12</v>
      </c>
      <c r="Q74" s="14" t="str">
        <f t="shared" si="9"/>
        <v>NÃOVIP</v>
      </c>
    </row>
    <row r="75" ht="15.75" customHeight="1">
      <c r="A75" s="15">
        <v>45728.0</v>
      </c>
      <c r="B75" s="16">
        <v>4011.0</v>
      </c>
      <c r="C75" s="17" t="s">
        <v>127</v>
      </c>
      <c r="D75" s="17" t="s">
        <v>22</v>
      </c>
      <c r="E75" s="17" t="s">
        <v>29</v>
      </c>
      <c r="F75" s="17" t="s">
        <v>33</v>
      </c>
      <c r="G75" s="17">
        <v>2.0</v>
      </c>
      <c r="H75" s="18">
        <v>801.95</v>
      </c>
      <c r="I75" s="19">
        <f t="shared" si="1"/>
        <v>1603.9</v>
      </c>
      <c r="J75" s="20">
        <f t="shared" si="2"/>
        <v>2025</v>
      </c>
      <c r="K75" s="20">
        <f t="shared" si="3"/>
        <v>3</v>
      </c>
      <c r="L75" s="20">
        <f t="shared" si="4"/>
        <v>12</v>
      </c>
      <c r="M75" s="20">
        <f t="shared" si="5"/>
        <v>4</v>
      </c>
      <c r="N75" s="19">
        <f t="shared" si="6"/>
        <v>641.56</v>
      </c>
      <c r="O75" s="19">
        <f t="shared" si="7"/>
        <v>160.39</v>
      </c>
      <c r="P75" s="21" t="str">
        <f t="shared" si="8"/>
        <v>2025_3</v>
      </c>
      <c r="Q75" s="22" t="str">
        <f t="shared" si="9"/>
        <v>NÃOVIP</v>
      </c>
    </row>
    <row r="76" ht="15.75" customHeight="1">
      <c r="A76" s="7">
        <v>45719.0</v>
      </c>
      <c r="B76" s="8">
        <v>8053.0</v>
      </c>
      <c r="C76" s="9" t="s">
        <v>128</v>
      </c>
      <c r="D76" s="9" t="s">
        <v>37</v>
      </c>
      <c r="E76" s="9" t="s">
        <v>50</v>
      </c>
      <c r="F76" s="9" t="s">
        <v>71</v>
      </c>
      <c r="G76" s="9">
        <v>2.0</v>
      </c>
      <c r="H76" s="10">
        <v>890.08</v>
      </c>
      <c r="I76" s="11">
        <f t="shared" si="1"/>
        <v>1780.16</v>
      </c>
      <c r="J76" s="12">
        <f t="shared" si="2"/>
        <v>2025</v>
      </c>
      <c r="K76" s="12">
        <f t="shared" si="3"/>
        <v>3</v>
      </c>
      <c r="L76" s="12">
        <f t="shared" si="4"/>
        <v>3</v>
      </c>
      <c r="M76" s="12">
        <f t="shared" si="5"/>
        <v>2</v>
      </c>
      <c r="N76" s="11">
        <f t="shared" si="6"/>
        <v>712.064</v>
      </c>
      <c r="O76" s="11">
        <f t="shared" si="7"/>
        <v>178.016</v>
      </c>
      <c r="P76" s="13" t="str">
        <f t="shared" si="8"/>
        <v>2025_3</v>
      </c>
      <c r="Q76" s="14" t="str">
        <f t="shared" si="9"/>
        <v>NÃOVIP</v>
      </c>
    </row>
    <row r="77" ht="15.75" customHeight="1">
      <c r="A77" s="15">
        <v>45643.0</v>
      </c>
      <c r="B77" s="16">
        <v>6284.0</v>
      </c>
      <c r="C77" s="17" t="s">
        <v>129</v>
      </c>
      <c r="D77" s="17" t="s">
        <v>18</v>
      </c>
      <c r="E77" s="17" t="s">
        <v>19</v>
      </c>
      <c r="F77" s="17" t="s">
        <v>112</v>
      </c>
      <c r="G77" s="17">
        <v>10.0</v>
      </c>
      <c r="H77" s="18">
        <v>34.15</v>
      </c>
      <c r="I77" s="19">
        <f t="shared" si="1"/>
        <v>341.5</v>
      </c>
      <c r="J77" s="20">
        <f t="shared" si="2"/>
        <v>2024</v>
      </c>
      <c r="K77" s="20">
        <f t="shared" si="3"/>
        <v>12</v>
      </c>
      <c r="L77" s="20">
        <f t="shared" si="4"/>
        <v>17</v>
      </c>
      <c r="M77" s="20">
        <f t="shared" si="5"/>
        <v>3</v>
      </c>
      <c r="N77" s="19">
        <f t="shared" si="6"/>
        <v>136.6</v>
      </c>
      <c r="O77" s="19">
        <f t="shared" si="7"/>
        <v>34.15</v>
      </c>
      <c r="P77" s="21" t="str">
        <f t="shared" si="8"/>
        <v>2024_12</v>
      </c>
      <c r="Q77" s="22" t="str">
        <f t="shared" si="9"/>
        <v>NÃOVIP</v>
      </c>
    </row>
    <row r="78" ht="15.75" customHeight="1">
      <c r="A78" s="7">
        <v>45707.0</v>
      </c>
      <c r="B78" s="8">
        <v>9988.0</v>
      </c>
      <c r="C78" s="9" t="s">
        <v>130</v>
      </c>
      <c r="D78" s="9" t="s">
        <v>18</v>
      </c>
      <c r="E78" s="9" t="s">
        <v>29</v>
      </c>
      <c r="F78" s="9" t="s">
        <v>33</v>
      </c>
      <c r="G78" s="9">
        <v>1.0</v>
      </c>
      <c r="H78" s="10">
        <v>505.04</v>
      </c>
      <c r="I78" s="11">
        <f t="shared" si="1"/>
        <v>505.04</v>
      </c>
      <c r="J78" s="12">
        <f t="shared" si="2"/>
        <v>2025</v>
      </c>
      <c r="K78" s="12">
        <f t="shared" si="3"/>
        <v>2</v>
      </c>
      <c r="L78" s="12">
        <f t="shared" si="4"/>
        <v>19</v>
      </c>
      <c r="M78" s="12">
        <f t="shared" si="5"/>
        <v>4</v>
      </c>
      <c r="N78" s="11">
        <f t="shared" si="6"/>
        <v>202.016</v>
      </c>
      <c r="O78" s="11">
        <f t="shared" si="7"/>
        <v>50.504</v>
      </c>
      <c r="P78" s="13" t="str">
        <f t="shared" si="8"/>
        <v>2025_2</v>
      </c>
      <c r="Q78" s="14" t="str">
        <f t="shared" si="9"/>
        <v>NÃOVIP</v>
      </c>
    </row>
    <row r="79" ht="15.75" customHeight="1">
      <c r="A79" s="15">
        <v>45641.0</v>
      </c>
      <c r="B79" s="16">
        <v>7336.0</v>
      </c>
      <c r="C79" s="17" t="s">
        <v>131</v>
      </c>
      <c r="D79" s="17" t="s">
        <v>73</v>
      </c>
      <c r="E79" s="17" t="s">
        <v>50</v>
      </c>
      <c r="F79" s="17" t="s">
        <v>71</v>
      </c>
      <c r="G79" s="17">
        <v>3.0</v>
      </c>
      <c r="H79" s="18">
        <v>2208.48</v>
      </c>
      <c r="I79" s="19">
        <f t="shared" si="1"/>
        <v>6625.44</v>
      </c>
      <c r="J79" s="20">
        <f t="shared" si="2"/>
        <v>2024</v>
      </c>
      <c r="K79" s="20">
        <f t="shared" si="3"/>
        <v>12</v>
      </c>
      <c r="L79" s="20">
        <f t="shared" si="4"/>
        <v>15</v>
      </c>
      <c r="M79" s="20">
        <f t="shared" si="5"/>
        <v>1</v>
      </c>
      <c r="N79" s="19">
        <f t="shared" si="6"/>
        <v>2650.176</v>
      </c>
      <c r="O79" s="19">
        <f t="shared" si="7"/>
        <v>662.544</v>
      </c>
      <c r="P79" s="21" t="str">
        <f t="shared" si="8"/>
        <v>2024_12</v>
      </c>
      <c r="Q79" s="22" t="str">
        <f t="shared" si="9"/>
        <v>NÃOVIP</v>
      </c>
    </row>
    <row r="80" ht="15.75" customHeight="1">
      <c r="A80" s="7">
        <v>45806.0</v>
      </c>
      <c r="B80" s="8">
        <v>1956.0</v>
      </c>
      <c r="C80" s="9" t="s">
        <v>132</v>
      </c>
      <c r="D80" s="9" t="s">
        <v>22</v>
      </c>
      <c r="E80" s="9" t="s">
        <v>23</v>
      </c>
      <c r="F80" s="9" t="s">
        <v>27</v>
      </c>
      <c r="G80" s="9">
        <v>9.0</v>
      </c>
      <c r="H80" s="10">
        <v>2371.99</v>
      </c>
      <c r="I80" s="11">
        <f t="shared" si="1"/>
        <v>21347.91</v>
      </c>
      <c r="J80" s="12">
        <f t="shared" si="2"/>
        <v>2025</v>
      </c>
      <c r="K80" s="12">
        <f t="shared" si="3"/>
        <v>5</v>
      </c>
      <c r="L80" s="12">
        <f t="shared" si="4"/>
        <v>29</v>
      </c>
      <c r="M80" s="12">
        <f t="shared" si="5"/>
        <v>5</v>
      </c>
      <c r="N80" s="11">
        <f t="shared" si="6"/>
        <v>8539.164</v>
      </c>
      <c r="O80" s="11">
        <f t="shared" si="7"/>
        <v>2134.791</v>
      </c>
      <c r="P80" s="13" t="str">
        <f t="shared" si="8"/>
        <v>2025_5</v>
      </c>
      <c r="Q80" s="14" t="str">
        <f t="shared" si="9"/>
        <v>VIP</v>
      </c>
    </row>
    <row r="81" ht="15.75" customHeight="1">
      <c r="A81" s="15">
        <v>45806.0</v>
      </c>
      <c r="B81" s="16">
        <v>3703.0</v>
      </c>
      <c r="C81" s="17" t="s">
        <v>133</v>
      </c>
      <c r="D81" s="17" t="s">
        <v>18</v>
      </c>
      <c r="E81" s="17" t="s">
        <v>19</v>
      </c>
      <c r="F81" s="17" t="s">
        <v>20</v>
      </c>
      <c r="G81" s="17">
        <v>7.0</v>
      </c>
      <c r="H81" s="18">
        <v>384.78</v>
      </c>
      <c r="I81" s="19">
        <f t="shared" si="1"/>
        <v>2693.46</v>
      </c>
      <c r="J81" s="20">
        <f t="shared" si="2"/>
        <v>2025</v>
      </c>
      <c r="K81" s="20">
        <f t="shared" si="3"/>
        <v>5</v>
      </c>
      <c r="L81" s="20">
        <f t="shared" si="4"/>
        <v>29</v>
      </c>
      <c r="M81" s="20">
        <f t="shared" si="5"/>
        <v>5</v>
      </c>
      <c r="N81" s="19">
        <f t="shared" si="6"/>
        <v>1077.384</v>
      </c>
      <c r="O81" s="19">
        <f t="shared" si="7"/>
        <v>269.346</v>
      </c>
      <c r="P81" s="21" t="str">
        <f t="shared" si="8"/>
        <v>2025_5</v>
      </c>
      <c r="Q81" s="22" t="str">
        <f t="shared" si="9"/>
        <v>NÃOVIP</v>
      </c>
    </row>
    <row r="82" ht="15.75" customHeight="1">
      <c r="A82" s="7">
        <v>45670.0</v>
      </c>
      <c r="B82" s="8">
        <v>2482.0</v>
      </c>
      <c r="C82" s="9" t="s">
        <v>134</v>
      </c>
      <c r="D82" s="9" t="s">
        <v>47</v>
      </c>
      <c r="E82" s="9" t="s">
        <v>62</v>
      </c>
      <c r="F82" s="9" t="s">
        <v>63</v>
      </c>
      <c r="G82" s="9">
        <v>2.0</v>
      </c>
      <c r="H82" s="10">
        <v>999.76</v>
      </c>
      <c r="I82" s="11">
        <f t="shared" si="1"/>
        <v>1999.52</v>
      </c>
      <c r="J82" s="12">
        <f t="shared" si="2"/>
        <v>2025</v>
      </c>
      <c r="K82" s="12">
        <f t="shared" si="3"/>
        <v>1</v>
      </c>
      <c r="L82" s="12">
        <f t="shared" si="4"/>
        <v>13</v>
      </c>
      <c r="M82" s="12">
        <f t="shared" si="5"/>
        <v>2</v>
      </c>
      <c r="N82" s="11">
        <f t="shared" si="6"/>
        <v>799.808</v>
      </c>
      <c r="O82" s="11">
        <f t="shared" si="7"/>
        <v>199.952</v>
      </c>
      <c r="P82" s="13" t="str">
        <f t="shared" si="8"/>
        <v>2025_1</v>
      </c>
      <c r="Q82" s="14" t="str">
        <f t="shared" si="9"/>
        <v>NÃOVIP</v>
      </c>
    </row>
    <row r="83" ht="15.75" customHeight="1">
      <c r="A83" s="15">
        <v>45758.0</v>
      </c>
      <c r="B83" s="16">
        <v>1070.0</v>
      </c>
      <c r="C83" s="17" t="s">
        <v>135</v>
      </c>
      <c r="D83" s="17" t="s">
        <v>22</v>
      </c>
      <c r="E83" s="17" t="s">
        <v>19</v>
      </c>
      <c r="F83" s="17" t="s">
        <v>38</v>
      </c>
      <c r="G83" s="17">
        <v>7.0</v>
      </c>
      <c r="H83" s="18">
        <v>2220.94</v>
      </c>
      <c r="I83" s="19">
        <f t="shared" si="1"/>
        <v>15546.58</v>
      </c>
      <c r="J83" s="20">
        <f t="shared" si="2"/>
        <v>2025</v>
      </c>
      <c r="K83" s="20">
        <f t="shared" si="3"/>
        <v>4</v>
      </c>
      <c r="L83" s="20">
        <f t="shared" si="4"/>
        <v>11</v>
      </c>
      <c r="M83" s="20">
        <f t="shared" si="5"/>
        <v>6</v>
      </c>
      <c r="N83" s="19">
        <f t="shared" si="6"/>
        <v>6218.632</v>
      </c>
      <c r="O83" s="19">
        <f t="shared" si="7"/>
        <v>1554.658</v>
      </c>
      <c r="P83" s="21" t="str">
        <f t="shared" si="8"/>
        <v>2025_4</v>
      </c>
      <c r="Q83" s="22" t="str">
        <f t="shared" si="9"/>
        <v>VIP</v>
      </c>
    </row>
    <row r="84" ht="15.75" customHeight="1">
      <c r="A84" s="7">
        <v>45787.0</v>
      </c>
      <c r="B84" s="8">
        <v>7166.0</v>
      </c>
      <c r="C84" s="9" t="s">
        <v>136</v>
      </c>
      <c r="D84" s="9" t="s">
        <v>22</v>
      </c>
      <c r="E84" s="9" t="s">
        <v>29</v>
      </c>
      <c r="F84" s="9" t="s">
        <v>30</v>
      </c>
      <c r="G84" s="9">
        <v>10.0</v>
      </c>
      <c r="H84" s="10">
        <v>1462.31</v>
      </c>
      <c r="I84" s="11">
        <f t="shared" si="1"/>
        <v>14623.1</v>
      </c>
      <c r="J84" s="12">
        <f t="shared" si="2"/>
        <v>2025</v>
      </c>
      <c r="K84" s="12">
        <f t="shared" si="3"/>
        <v>5</v>
      </c>
      <c r="L84" s="12">
        <f t="shared" si="4"/>
        <v>10</v>
      </c>
      <c r="M84" s="12">
        <f t="shared" si="5"/>
        <v>7</v>
      </c>
      <c r="N84" s="11">
        <f t="shared" si="6"/>
        <v>5849.24</v>
      </c>
      <c r="O84" s="11">
        <f t="shared" si="7"/>
        <v>1462.31</v>
      </c>
      <c r="P84" s="13" t="str">
        <f t="shared" si="8"/>
        <v>2025_5</v>
      </c>
      <c r="Q84" s="14" t="str">
        <f t="shared" si="9"/>
        <v>VIP</v>
      </c>
    </row>
    <row r="85" ht="15.75" customHeight="1">
      <c r="A85" s="15">
        <v>45809.0</v>
      </c>
      <c r="B85" s="16">
        <v>4924.0</v>
      </c>
      <c r="C85" s="17" t="s">
        <v>137</v>
      </c>
      <c r="D85" s="17" t="s">
        <v>18</v>
      </c>
      <c r="E85" s="17" t="s">
        <v>62</v>
      </c>
      <c r="F85" s="17" t="s">
        <v>63</v>
      </c>
      <c r="G85" s="17">
        <v>4.0</v>
      </c>
      <c r="H85" s="18">
        <v>2664.66</v>
      </c>
      <c r="I85" s="19">
        <f t="shared" si="1"/>
        <v>10658.64</v>
      </c>
      <c r="J85" s="20">
        <f t="shared" si="2"/>
        <v>2025</v>
      </c>
      <c r="K85" s="20">
        <f t="shared" si="3"/>
        <v>6</v>
      </c>
      <c r="L85" s="20">
        <f t="shared" si="4"/>
        <v>1</v>
      </c>
      <c r="M85" s="20">
        <f t="shared" si="5"/>
        <v>1</v>
      </c>
      <c r="N85" s="19">
        <f t="shared" si="6"/>
        <v>4263.456</v>
      </c>
      <c r="O85" s="19">
        <f t="shared" si="7"/>
        <v>1065.864</v>
      </c>
      <c r="P85" s="21" t="str">
        <f t="shared" si="8"/>
        <v>2025_6</v>
      </c>
      <c r="Q85" s="22" t="str">
        <f t="shared" si="9"/>
        <v>VIP</v>
      </c>
    </row>
    <row r="86" ht="15.75" customHeight="1">
      <c r="A86" s="7">
        <v>45786.0</v>
      </c>
      <c r="B86" s="8">
        <v>3280.0</v>
      </c>
      <c r="C86" s="9" t="s">
        <v>138</v>
      </c>
      <c r="D86" s="9" t="s">
        <v>18</v>
      </c>
      <c r="E86" s="9" t="s">
        <v>50</v>
      </c>
      <c r="F86" s="9" t="s">
        <v>95</v>
      </c>
      <c r="G86" s="9">
        <v>10.0</v>
      </c>
      <c r="H86" s="10">
        <v>2368.75</v>
      </c>
      <c r="I86" s="11">
        <f t="shared" si="1"/>
        <v>23687.5</v>
      </c>
      <c r="J86" s="12">
        <f t="shared" si="2"/>
        <v>2025</v>
      </c>
      <c r="K86" s="12">
        <f t="shared" si="3"/>
        <v>5</v>
      </c>
      <c r="L86" s="12">
        <f t="shared" si="4"/>
        <v>9</v>
      </c>
      <c r="M86" s="12">
        <f t="shared" si="5"/>
        <v>6</v>
      </c>
      <c r="N86" s="11">
        <f t="shared" si="6"/>
        <v>9475</v>
      </c>
      <c r="O86" s="11">
        <f t="shared" si="7"/>
        <v>2368.75</v>
      </c>
      <c r="P86" s="13" t="str">
        <f t="shared" si="8"/>
        <v>2025_5</v>
      </c>
      <c r="Q86" s="14" t="str">
        <f t="shared" si="9"/>
        <v>VIP</v>
      </c>
    </row>
    <row r="87" ht="15.75" customHeight="1">
      <c r="A87" s="15">
        <v>45737.0</v>
      </c>
      <c r="B87" s="16">
        <v>6397.0</v>
      </c>
      <c r="C87" s="17" t="s">
        <v>139</v>
      </c>
      <c r="D87" s="17" t="s">
        <v>18</v>
      </c>
      <c r="E87" s="17" t="s">
        <v>23</v>
      </c>
      <c r="F87" s="17" t="s">
        <v>74</v>
      </c>
      <c r="G87" s="17">
        <v>10.0</v>
      </c>
      <c r="H87" s="18">
        <v>2557.5</v>
      </c>
      <c r="I87" s="19">
        <f t="shared" si="1"/>
        <v>25575</v>
      </c>
      <c r="J87" s="20">
        <f t="shared" si="2"/>
        <v>2025</v>
      </c>
      <c r="K87" s="20">
        <f t="shared" si="3"/>
        <v>3</v>
      </c>
      <c r="L87" s="20">
        <f t="shared" si="4"/>
        <v>21</v>
      </c>
      <c r="M87" s="20">
        <f t="shared" si="5"/>
        <v>6</v>
      </c>
      <c r="N87" s="19">
        <f t="shared" si="6"/>
        <v>10230</v>
      </c>
      <c r="O87" s="19">
        <f t="shared" si="7"/>
        <v>2557.5</v>
      </c>
      <c r="P87" s="21" t="str">
        <f t="shared" si="8"/>
        <v>2025_3</v>
      </c>
      <c r="Q87" s="22" t="str">
        <f t="shared" si="9"/>
        <v>VIP</v>
      </c>
    </row>
    <row r="88" ht="15.75" customHeight="1">
      <c r="A88" s="7">
        <v>45774.0</v>
      </c>
      <c r="B88" s="8">
        <v>5032.0</v>
      </c>
      <c r="C88" s="9" t="s">
        <v>140</v>
      </c>
      <c r="D88" s="9" t="s">
        <v>73</v>
      </c>
      <c r="E88" s="9" t="s">
        <v>23</v>
      </c>
      <c r="F88" s="9" t="s">
        <v>27</v>
      </c>
      <c r="G88" s="9">
        <v>4.0</v>
      </c>
      <c r="H88" s="24">
        <v>56.89</v>
      </c>
      <c r="I88" s="11">
        <f t="shared" si="1"/>
        <v>227.56</v>
      </c>
      <c r="J88" s="12">
        <f t="shared" si="2"/>
        <v>2025</v>
      </c>
      <c r="K88" s="12">
        <f t="shared" si="3"/>
        <v>4</v>
      </c>
      <c r="L88" s="12">
        <f t="shared" si="4"/>
        <v>27</v>
      </c>
      <c r="M88" s="12">
        <f t="shared" si="5"/>
        <v>1</v>
      </c>
      <c r="N88" s="11">
        <f t="shared" si="6"/>
        <v>91.024</v>
      </c>
      <c r="O88" s="11">
        <f t="shared" si="7"/>
        <v>22.756</v>
      </c>
      <c r="P88" s="13" t="str">
        <f t="shared" si="8"/>
        <v>2025_4</v>
      </c>
      <c r="Q88" s="14" t="str">
        <f t="shared" si="9"/>
        <v>NÃOVIP</v>
      </c>
    </row>
    <row r="89" ht="15.75" customHeight="1">
      <c r="A89" s="15">
        <v>45731.0</v>
      </c>
      <c r="B89" s="16">
        <v>4658.0</v>
      </c>
      <c r="C89" s="17" t="s">
        <v>141</v>
      </c>
      <c r="D89" s="17" t="s">
        <v>47</v>
      </c>
      <c r="E89" s="17" t="s">
        <v>62</v>
      </c>
      <c r="F89" s="17" t="s">
        <v>82</v>
      </c>
      <c r="G89" s="17">
        <v>7.0</v>
      </c>
      <c r="H89" s="18">
        <v>1692.65</v>
      </c>
      <c r="I89" s="19">
        <f t="shared" si="1"/>
        <v>11848.55</v>
      </c>
      <c r="J89" s="20">
        <f t="shared" si="2"/>
        <v>2025</v>
      </c>
      <c r="K89" s="20">
        <f t="shared" si="3"/>
        <v>3</v>
      </c>
      <c r="L89" s="20">
        <f t="shared" si="4"/>
        <v>15</v>
      </c>
      <c r="M89" s="20">
        <f t="shared" si="5"/>
        <v>7</v>
      </c>
      <c r="N89" s="19">
        <f t="shared" si="6"/>
        <v>4739.42</v>
      </c>
      <c r="O89" s="19">
        <f t="shared" si="7"/>
        <v>1184.855</v>
      </c>
      <c r="P89" s="21" t="str">
        <f t="shared" si="8"/>
        <v>2025_3</v>
      </c>
      <c r="Q89" s="22" t="str">
        <f t="shared" si="9"/>
        <v>VIP</v>
      </c>
    </row>
    <row r="90" ht="15.75" customHeight="1">
      <c r="A90" s="7">
        <v>45807.0</v>
      </c>
      <c r="B90" s="8">
        <v>7919.0</v>
      </c>
      <c r="C90" s="9" t="s">
        <v>142</v>
      </c>
      <c r="D90" s="9" t="s">
        <v>47</v>
      </c>
      <c r="E90" s="9" t="s">
        <v>62</v>
      </c>
      <c r="F90" s="9" t="s">
        <v>107</v>
      </c>
      <c r="G90" s="9">
        <v>5.0</v>
      </c>
      <c r="H90" s="10">
        <v>1264.31</v>
      </c>
      <c r="I90" s="11">
        <f t="shared" si="1"/>
        <v>6321.55</v>
      </c>
      <c r="J90" s="12">
        <f t="shared" si="2"/>
        <v>2025</v>
      </c>
      <c r="K90" s="12">
        <f t="shared" si="3"/>
        <v>5</v>
      </c>
      <c r="L90" s="12">
        <f t="shared" si="4"/>
        <v>30</v>
      </c>
      <c r="M90" s="12">
        <f t="shared" si="5"/>
        <v>6</v>
      </c>
      <c r="N90" s="11">
        <f t="shared" si="6"/>
        <v>2528.62</v>
      </c>
      <c r="O90" s="11">
        <f t="shared" si="7"/>
        <v>632.155</v>
      </c>
      <c r="P90" s="13" t="str">
        <f t="shared" si="8"/>
        <v>2025_5</v>
      </c>
      <c r="Q90" s="14" t="str">
        <f t="shared" si="9"/>
        <v>NÃOVIP</v>
      </c>
    </row>
    <row r="91" ht="15.75" customHeight="1">
      <c r="A91" s="15">
        <v>45781.0</v>
      </c>
      <c r="B91" s="16">
        <v>2848.0</v>
      </c>
      <c r="C91" s="17" t="s">
        <v>143</v>
      </c>
      <c r="D91" s="17" t="s">
        <v>47</v>
      </c>
      <c r="E91" s="17" t="s">
        <v>29</v>
      </c>
      <c r="F91" s="17" t="s">
        <v>57</v>
      </c>
      <c r="G91" s="17">
        <v>3.0</v>
      </c>
      <c r="H91" s="18">
        <v>1450.82</v>
      </c>
      <c r="I91" s="19">
        <f t="shared" si="1"/>
        <v>4352.46</v>
      </c>
      <c r="J91" s="20">
        <f t="shared" si="2"/>
        <v>2025</v>
      </c>
      <c r="K91" s="20">
        <f t="shared" si="3"/>
        <v>5</v>
      </c>
      <c r="L91" s="20">
        <f t="shared" si="4"/>
        <v>4</v>
      </c>
      <c r="M91" s="20">
        <f t="shared" si="5"/>
        <v>1</v>
      </c>
      <c r="N91" s="19">
        <f t="shared" si="6"/>
        <v>1740.984</v>
      </c>
      <c r="O91" s="19">
        <f t="shared" si="7"/>
        <v>435.246</v>
      </c>
      <c r="P91" s="21" t="str">
        <f t="shared" si="8"/>
        <v>2025_5</v>
      </c>
      <c r="Q91" s="22" t="str">
        <f t="shared" si="9"/>
        <v>NÃOVIP</v>
      </c>
    </row>
    <row r="92" ht="15.75" customHeight="1">
      <c r="A92" s="7">
        <v>45669.0</v>
      </c>
      <c r="B92" s="8">
        <v>4728.0</v>
      </c>
      <c r="C92" s="9" t="s">
        <v>144</v>
      </c>
      <c r="D92" s="9" t="s">
        <v>18</v>
      </c>
      <c r="E92" s="9" t="s">
        <v>62</v>
      </c>
      <c r="F92" s="9" t="s">
        <v>63</v>
      </c>
      <c r="G92" s="9">
        <v>5.0</v>
      </c>
      <c r="H92" s="10">
        <v>1835.12</v>
      </c>
      <c r="I92" s="11">
        <f t="shared" si="1"/>
        <v>9175.6</v>
      </c>
      <c r="J92" s="12">
        <f t="shared" si="2"/>
        <v>2025</v>
      </c>
      <c r="K92" s="12">
        <f t="shared" si="3"/>
        <v>1</v>
      </c>
      <c r="L92" s="12">
        <f t="shared" si="4"/>
        <v>12</v>
      </c>
      <c r="M92" s="12">
        <f t="shared" si="5"/>
        <v>1</v>
      </c>
      <c r="N92" s="11">
        <f t="shared" si="6"/>
        <v>3670.24</v>
      </c>
      <c r="O92" s="11">
        <f t="shared" si="7"/>
        <v>917.56</v>
      </c>
      <c r="P92" s="13" t="str">
        <f t="shared" si="8"/>
        <v>2025_1</v>
      </c>
      <c r="Q92" s="14" t="str">
        <f t="shared" si="9"/>
        <v>NÃOVIP</v>
      </c>
    </row>
    <row r="93" ht="15.75" customHeight="1">
      <c r="A93" s="15">
        <v>45746.0</v>
      </c>
      <c r="B93" s="16">
        <v>4288.0</v>
      </c>
      <c r="C93" s="17" t="s">
        <v>145</v>
      </c>
      <c r="D93" s="17" t="s">
        <v>18</v>
      </c>
      <c r="E93" s="17" t="s">
        <v>29</v>
      </c>
      <c r="F93" s="17" t="s">
        <v>30</v>
      </c>
      <c r="G93" s="17">
        <v>4.0</v>
      </c>
      <c r="H93" s="18">
        <v>418.23</v>
      </c>
      <c r="I93" s="19">
        <f t="shared" si="1"/>
        <v>1672.92</v>
      </c>
      <c r="J93" s="20">
        <f t="shared" si="2"/>
        <v>2025</v>
      </c>
      <c r="K93" s="20">
        <f t="shared" si="3"/>
        <v>3</v>
      </c>
      <c r="L93" s="20">
        <f t="shared" si="4"/>
        <v>30</v>
      </c>
      <c r="M93" s="20">
        <f t="shared" si="5"/>
        <v>1</v>
      </c>
      <c r="N93" s="19">
        <f t="shared" si="6"/>
        <v>669.168</v>
      </c>
      <c r="O93" s="19">
        <f t="shared" si="7"/>
        <v>167.292</v>
      </c>
      <c r="P93" s="21" t="str">
        <f t="shared" si="8"/>
        <v>2025_3</v>
      </c>
      <c r="Q93" s="22" t="str">
        <f t="shared" si="9"/>
        <v>NÃOVIP</v>
      </c>
    </row>
    <row r="94" ht="15.75" customHeight="1">
      <c r="A94" s="7">
        <v>45804.0</v>
      </c>
      <c r="B94" s="8">
        <v>8035.0</v>
      </c>
      <c r="C94" s="9" t="s">
        <v>146</v>
      </c>
      <c r="D94" s="9" t="s">
        <v>73</v>
      </c>
      <c r="E94" s="9" t="s">
        <v>19</v>
      </c>
      <c r="F94" s="9" t="s">
        <v>112</v>
      </c>
      <c r="G94" s="9">
        <v>2.0</v>
      </c>
      <c r="H94" s="10">
        <v>40.59</v>
      </c>
      <c r="I94" s="11">
        <f t="shared" si="1"/>
        <v>81.18</v>
      </c>
      <c r="J94" s="12">
        <f t="shared" si="2"/>
        <v>2025</v>
      </c>
      <c r="K94" s="12">
        <f t="shared" si="3"/>
        <v>5</v>
      </c>
      <c r="L94" s="12">
        <f t="shared" si="4"/>
        <v>27</v>
      </c>
      <c r="M94" s="12">
        <f t="shared" si="5"/>
        <v>3</v>
      </c>
      <c r="N94" s="11">
        <f t="shared" si="6"/>
        <v>32.472</v>
      </c>
      <c r="O94" s="11">
        <f t="shared" si="7"/>
        <v>8.118</v>
      </c>
      <c r="P94" s="13" t="str">
        <f t="shared" si="8"/>
        <v>2025_5</v>
      </c>
      <c r="Q94" s="14" t="str">
        <f t="shared" si="9"/>
        <v>NÃOVIP</v>
      </c>
    </row>
    <row r="95" ht="15.75" customHeight="1">
      <c r="A95" s="15">
        <v>45815.0</v>
      </c>
      <c r="B95" s="16">
        <v>9915.0</v>
      </c>
      <c r="C95" s="17" t="s">
        <v>147</v>
      </c>
      <c r="D95" s="17" t="s">
        <v>22</v>
      </c>
      <c r="E95" s="17" t="s">
        <v>62</v>
      </c>
      <c r="F95" s="17" t="s">
        <v>76</v>
      </c>
      <c r="G95" s="17">
        <v>2.0</v>
      </c>
      <c r="H95" s="18">
        <v>370.94</v>
      </c>
      <c r="I95" s="19">
        <f t="shared" si="1"/>
        <v>741.88</v>
      </c>
      <c r="J95" s="20">
        <f t="shared" si="2"/>
        <v>2025</v>
      </c>
      <c r="K95" s="20">
        <f t="shared" si="3"/>
        <v>6</v>
      </c>
      <c r="L95" s="20">
        <f t="shared" si="4"/>
        <v>7</v>
      </c>
      <c r="M95" s="20">
        <f t="shared" si="5"/>
        <v>7</v>
      </c>
      <c r="N95" s="19">
        <f t="shared" si="6"/>
        <v>296.752</v>
      </c>
      <c r="O95" s="19">
        <f t="shared" si="7"/>
        <v>74.188</v>
      </c>
      <c r="P95" s="21" t="str">
        <f t="shared" si="8"/>
        <v>2025_6</v>
      </c>
      <c r="Q95" s="22" t="str">
        <f t="shared" si="9"/>
        <v>NÃOVIP</v>
      </c>
    </row>
    <row r="96" ht="15.75" customHeight="1">
      <c r="A96" s="7">
        <v>45805.0</v>
      </c>
      <c r="B96" s="8">
        <v>2378.0</v>
      </c>
      <c r="C96" s="9" t="s">
        <v>148</v>
      </c>
      <c r="D96" s="9" t="s">
        <v>47</v>
      </c>
      <c r="E96" s="9" t="s">
        <v>19</v>
      </c>
      <c r="F96" s="9" t="s">
        <v>35</v>
      </c>
      <c r="G96" s="9">
        <v>6.0</v>
      </c>
      <c r="H96" s="10">
        <v>126.5</v>
      </c>
      <c r="I96" s="11">
        <f t="shared" si="1"/>
        <v>759</v>
      </c>
      <c r="J96" s="12">
        <f t="shared" si="2"/>
        <v>2025</v>
      </c>
      <c r="K96" s="12">
        <f t="shared" si="3"/>
        <v>5</v>
      </c>
      <c r="L96" s="12">
        <f t="shared" si="4"/>
        <v>28</v>
      </c>
      <c r="M96" s="12">
        <f t="shared" si="5"/>
        <v>4</v>
      </c>
      <c r="N96" s="11">
        <f t="shared" si="6"/>
        <v>303.6</v>
      </c>
      <c r="O96" s="11">
        <f t="shared" si="7"/>
        <v>75.9</v>
      </c>
      <c r="P96" s="13" t="str">
        <f t="shared" si="8"/>
        <v>2025_5</v>
      </c>
      <c r="Q96" s="14" t="str">
        <f t="shared" si="9"/>
        <v>NÃOVIP</v>
      </c>
    </row>
    <row r="97" ht="15.75" customHeight="1">
      <c r="A97" s="15">
        <v>45804.0</v>
      </c>
      <c r="B97" s="16">
        <v>2903.0</v>
      </c>
      <c r="C97" s="17" t="s">
        <v>149</v>
      </c>
      <c r="D97" s="17" t="s">
        <v>47</v>
      </c>
      <c r="E97" s="17" t="s">
        <v>23</v>
      </c>
      <c r="F97" s="17" t="s">
        <v>74</v>
      </c>
      <c r="G97" s="17">
        <v>9.0</v>
      </c>
      <c r="H97" s="18">
        <v>1955.2</v>
      </c>
      <c r="I97" s="19">
        <f t="shared" si="1"/>
        <v>17596.8</v>
      </c>
      <c r="J97" s="20">
        <f t="shared" si="2"/>
        <v>2025</v>
      </c>
      <c r="K97" s="20">
        <f t="shared" si="3"/>
        <v>5</v>
      </c>
      <c r="L97" s="20">
        <f t="shared" si="4"/>
        <v>27</v>
      </c>
      <c r="M97" s="20">
        <f t="shared" si="5"/>
        <v>3</v>
      </c>
      <c r="N97" s="19">
        <f t="shared" si="6"/>
        <v>7038.72</v>
      </c>
      <c r="O97" s="19">
        <f t="shared" si="7"/>
        <v>1759.68</v>
      </c>
      <c r="P97" s="21" t="str">
        <f t="shared" si="8"/>
        <v>2025_5</v>
      </c>
      <c r="Q97" s="22" t="str">
        <f t="shared" si="9"/>
        <v>VIP</v>
      </c>
    </row>
    <row r="98" ht="15.75" customHeight="1">
      <c r="A98" s="7">
        <v>45674.0</v>
      </c>
      <c r="B98" s="8">
        <v>7620.0</v>
      </c>
      <c r="C98" s="9" t="s">
        <v>150</v>
      </c>
      <c r="D98" s="9" t="s">
        <v>32</v>
      </c>
      <c r="E98" s="9" t="s">
        <v>29</v>
      </c>
      <c r="F98" s="9" t="s">
        <v>30</v>
      </c>
      <c r="G98" s="9">
        <v>1.0</v>
      </c>
      <c r="H98" s="10">
        <v>601.34</v>
      </c>
      <c r="I98" s="11">
        <f t="shared" si="1"/>
        <v>601.34</v>
      </c>
      <c r="J98" s="12">
        <f t="shared" si="2"/>
        <v>2025</v>
      </c>
      <c r="K98" s="12">
        <f t="shared" si="3"/>
        <v>1</v>
      </c>
      <c r="L98" s="12">
        <f t="shared" si="4"/>
        <v>17</v>
      </c>
      <c r="M98" s="12">
        <f t="shared" si="5"/>
        <v>6</v>
      </c>
      <c r="N98" s="11">
        <f t="shared" si="6"/>
        <v>240.536</v>
      </c>
      <c r="O98" s="11">
        <f t="shared" si="7"/>
        <v>60.134</v>
      </c>
      <c r="P98" s="13" t="str">
        <f t="shared" si="8"/>
        <v>2025_1</v>
      </c>
      <c r="Q98" s="14" t="str">
        <f t="shared" si="9"/>
        <v>NÃOVIP</v>
      </c>
    </row>
    <row r="99" ht="15.75" customHeight="1">
      <c r="A99" s="15">
        <v>45648.0</v>
      </c>
      <c r="B99" s="16">
        <v>7232.0</v>
      </c>
      <c r="C99" s="17" t="s">
        <v>151</v>
      </c>
      <c r="D99" s="17" t="s">
        <v>73</v>
      </c>
      <c r="E99" s="17" t="s">
        <v>19</v>
      </c>
      <c r="F99" s="17" t="s">
        <v>112</v>
      </c>
      <c r="G99" s="17">
        <v>1.0</v>
      </c>
      <c r="H99" s="18">
        <v>840.27</v>
      </c>
      <c r="I99" s="19">
        <f t="shared" si="1"/>
        <v>840.27</v>
      </c>
      <c r="J99" s="20">
        <f t="shared" si="2"/>
        <v>2024</v>
      </c>
      <c r="K99" s="20">
        <f t="shared" si="3"/>
        <v>12</v>
      </c>
      <c r="L99" s="20">
        <f t="shared" si="4"/>
        <v>22</v>
      </c>
      <c r="M99" s="20">
        <f t="shared" si="5"/>
        <v>1</v>
      </c>
      <c r="N99" s="19">
        <f t="shared" si="6"/>
        <v>336.108</v>
      </c>
      <c r="O99" s="19">
        <f t="shared" si="7"/>
        <v>84.027</v>
      </c>
      <c r="P99" s="21" t="str">
        <f t="shared" si="8"/>
        <v>2024_12</v>
      </c>
      <c r="Q99" s="22" t="str">
        <f t="shared" si="9"/>
        <v>NÃOVIP</v>
      </c>
    </row>
    <row r="100" ht="15.75" customHeight="1">
      <c r="A100" s="7">
        <v>45703.0</v>
      </c>
      <c r="B100" s="8">
        <v>9149.0</v>
      </c>
      <c r="C100" s="9" t="s">
        <v>152</v>
      </c>
      <c r="D100" s="9" t="s">
        <v>47</v>
      </c>
      <c r="E100" s="9" t="s">
        <v>50</v>
      </c>
      <c r="F100" s="9" t="s">
        <v>80</v>
      </c>
      <c r="G100" s="9">
        <v>7.0</v>
      </c>
      <c r="H100" s="10">
        <v>2458.52</v>
      </c>
      <c r="I100" s="11">
        <f t="shared" si="1"/>
        <v>17209.64</v>
      </c>
      <c r="J100" s="12">
        <f t="shared" si="2"/>
        <v>2025</v>
      </c>
      <c r="K100" s="12">
        <f t="shared" si="3"/>
        <v>2</v>
      </c>
      <c r="L100" s="12">
        <f t="shared" si="4"/>
        <v>15</v>
      </c>
      <c r="M100" s="12">
        <f t="shared" si="5"/>
        <v>7</v>
      </c>
      <c r="N100" s="11">
        <f t="shared" si="6"/>
        <v>6883.856</v>
      </c>
      <c r="O100" s="11">
        <f t="shared" si="7"/>
        <v>1720.964</v>
      </c>
      <c r="P100" s="13" t="str">
        <f t="shared" si="8"/>
        <v>2025_2</v>
      </c>
      <c r="Q100" s="14" t="str">
        <f t="shared" si="9"/>
        <v>VIP</v>
      </c>
    </row>
    <row r="101" ht="15.75" customHeight="1">
      <c r="A101" s="15">
        <v>45641.0</v>
      </c>
      <c r="B101" s="16">
        <v>8798.0</v>
      </c>
      <c r="C101" s="17" t="s">
        <v>153</v>
      </c>
      <c r="D101" s="17" t="s">
        <v>37</v>
      </c>
      <c r="E101" s="17" t="s">
        <v>23</v>
      </c>
      <c r="F101" s="17" t="s">
        <v>74</v>
      </c>
      <c r="G101" s="17">
        <v>6.0</v>
      </c>
      <c r="H101" s="18">
        <v>1141.24</v>
      </c>
      <c r="I101" s="19">
        <f t="shared" si="1"/>
        <v>6847.44</v>
      </c>
      <c r="J101" s="20">
        <f t="shared" si="2"/>
        <v>2024</v>
      </c>
      <c r="K101" s="20">
        <f t="shared" si="3"/>
        <v>12</v>
      </c>
      <c r="L101" s="20">
        <f t="shared" si="4"/>
        <v>15</v>
      </c>
      <c r="M101" s="20">
        <f t="shared" si="5"/>
        <v>1</v>
      </c>
      <c r="N101" s="19">
        <f t="shared" si="6"/>
        <v>2738.976</v>
      </c>
      <c r="O101" s="19">
        <f t="shared" si="7"/>
        <v>684.744</v>
      </c>
      <c r="P101" s="21" t="str">
        <f t="shared" si="8"/>
        <v>2024_12</v>
      </c>
      <c r="Q101" s="22" t="str">
        <f t="shared" si="9"/>
        <v>NÃOVIP</v>
      </c>
    </row>
    <row r="102" ht="15.75" customHeight="1">
      <c r="A102" s="7">
        <v>45783.0</v>
      </c>
      <c r="B102" s="8">
        <v>4708.0</v>
      </c>
      <c r="C102" s="9" t="s">
        <v>154</v>
      </c>
      <c r="D102" s="9" t="s">
        <v>32</v>
      </c>
      <c r="E102" s="9" t="s">
        <v>50</v>
      </c>
      <c r="F102" s="9" t="s">
        <v>80</v>
      </c>
      <c r="G102" s="9">
        <v>3.0</v>
      </c>
      <c r="H102" s="10">
        <v>2759.63</v>
      </c>
      <c r="I102" s="11">
        <f t="shared" si="1"/>
        <v>8278.89</v>
      </c>
      <c r="J102" s="12">
        <f t="shared" si="2"/>
        <v>2025</v>
      </c>
      <c r="K102" s="12">
        <f t="shared" si="3"/>
        <v>5</v>
      </c>
      <c r="L102" s="12">
        <f t="shared" si="4"/>
        <v>6</v>
      </c>
      <c r="M102" s="12">
        <f t="shared" si="5"/>
        <v>3</v>
      </c>
      <c r="N102" s="11">
        <f t="shared" si="6"/>
        <v>3311.556</v>
      </c>
      <c r="O102" s="11">
        <f t="shared" si="7"/>
        <v>827.889</v>
      </c>
      <c r="P102" s="13" t="str">
        <f t="shared" si="8"/>
        <v>2025_5</v>
      </c>
      <c r="Q102" s="14" t="str">
        <f t="shared" si="9"/>
        <v>NÃOVIP</v>
      </c>
    </row>
    <row r="103" ht="15.75" customHeight="1">
      <c r="A103" s="15">
        <v>45648.0</v>
      </c>
      <c r="B103" s="16">
        <v>1138.0</v>
      </c>
      <c r="C103" s="17" t="s">
        <v>155</v>
      </c>
      <c r="D103" s="17" t="s">
        <v>47</v>
      </c>
      <c r="E103" s="17" t="s">
        <v>23</v>
      </c>
      <c r="F103" s="17" t="s">
        <v>74</v>
      </c>
      <c r="G103" s="17">
        <v>10.0</v>
      </c>
      <c r="H103" s="18">
        <v>1101.76</v>
      </c>
      <c r="I103" s="19">
        <f t="shared" si="1"/>
        <v>11017.6</v>
      </c>
      <c r="J103" s="20">
        <f t="shared" si="2"/>
        <v>2024</v>
      </c>
      <c r="K103" s="20">
        <f t="shared" si="3"/>
        <v>12</v>
      </c>
      <c r="L103" s="20">
        <f t="shared" si="4"/>
        <v>22</v>
      </c>
      <c r="M103" s="20">
        <f t="shared" si="5"/>
        <v>1</v>
      </c>
      <c r="N103" s="19">
        <f t="shared" si="6"/>
        <v>4407.04</v>
      </c>
      <c r="O103" s="19">
        <f t="shared" si="7"/>
        <v>1101.76</v>
      </c>
      <c r="P103" s="21" t="str">
        <f t="shared" si="8"/>
        <v>2024_12</v>
      </c>
      <c r="Q103" s="22" t="str">
        <f t="shared" si="9"/>
        <v>VIP</v>
      </c>
    </row>
    <row r="104" ht="15.75" customHeight="1">
      <c r="A104" s="7">
        <v>45725.0</v>
      </c>
      <c r="B104" s="8">
        <v>1498.0</v>
      </c>
      <c r="C104" s="9" t="s">
        <v>156</v>
      </c>
      <c r="D104" s="9" t="s">
        <v>32</v>
      </c>
      <c r="E104" s="9" t="s">
        <v>23</v>
      </c>
      <c r="F104" s="9" t="s">
        <v>66</v>
      </c>
      <c r="G104" s="9">
        <v>3.0</v>
      </c>
      <c r="H104" s="10">
        <v>1257.06</v>
      </c>
      <c r="I104" s="11">
        <f t="shared" si="1"/>
        <v>3771.18</v>
      </c>
      <c r="J104" s="12">
        <f t="shared" si="2"/>
        <v>2025</v>
      </c>
      <c r="K104" s="12">
        <f t="shared" si="3"/>
        <v>3</v>
      </c>
      <c r="L104" s="12">
        <f t="shared" si="4"/>
        <v>9</v>
      </c>
      <c r="M104" s="12">
        <f t="shared" si="5"/>
        <v>1</v>
      </c>
      <c r="N104" s="11">
        <f t="shared" si="6"/>
        <v>1508.472</v>
      </c>
      <c r="O104" s="11">
        <f t="shared" si="7"/>
        <v>377.118</v>
      </c>
      <c r="P104" s="13" t="str">
        <f t="shared" si="8"/>
        <v>2025_3</v>
      </c>
      <c r="Q104" s="14" t="str">
        <f t="shared" si="9"/>
        <v>NÃOVIP</v>
      </c>
    </row>
    <row r="105" ht="15.75" customHeight="1">
      <c r="A105" s="15">
        <v>45693.0</v>
      </c>
      <c r="B105" s="16">
        <v>5553.0</v>
      </c>
      <c r="C105" s="17" t="s">
        <v>157</v>
      </c>
      <c r="D105" s="17" t="s">
        <v>47</v>
      </c>
      <c r="E105" s="17" t="s">
        <v>29</v>
      </c>
      <c r="F105" s="17" t="s">
        <v>33</v>
      </c>
      <c r="G105" s="17">
        <v>7.0</v>
      </c>
      <c r="H105" s="18">
        <v>1653.32</v>
      </c>
      <c r="I105" s="19">
        <f t="shared" si="1"/>
        <v>11573.24</v>
      </c>
      <c r="J105" s="20">
        <f t="shared" si="2"/>
        <v>2025</v>
      </c>
      <c r="K105" s="20">
        <f t="shared" si="3"/>
        <v>2</v>
      </c>
      <c r="L105" s="20">
        <f t="shared" si="4"/>
        <v>5</v>
      </c>
      <c r="M105" s="20">
        <f t="shared" si="5"/>
        <v>4</v>
      </c>
      <c r="N105" s="19">
        <f t="shared" si="6"/>
        <v>4629.296</v>
      </c>
      <c r="O105" s="19">
        <f t="shared" si="7"/>
        <v>1157.324</v>
      </c>
      <c r="P105" s="21" t="str">
        <f t="shared" si="8"/>
        <v>2025_2</v>
      </c>
      <c r="Q105" s="22" t="str">
        <f t="shared" si="9"/>
        <v>VIP</v>
      </c>
    </row>
    <row r="106" ht="15.75" customHeight="1">
      <c r="A106" s="7">
        <v>45661.0</v>
      </c>
      <c r="B106" s="8">
        <v>9583.0</v>
      </c>
      <c r="C106" s="9" t="s">
        <v>158</v>
      </c>
      <c r="D106" s="9" t="s">
        <v>32</v>
      </c>
      <c r="E106" s="9" t="s">
        <v>19</v>
      </c>
      <c r="F106" s="9" t="s">
        <v>38</v>
      </c>
      <c r="G106" s="9">
        <v>10.0</v>
      </c>
      <c r="H106" s="10">
        <v>1492.2</v>
      </c>
      <c r="I106" s="11">
        <f t="shared" si="1"/>
        <v>14922</v>
      </c>
      <c r="J106" s="12">
        <f t="shared" si="2"/>
        <v>2025</v>
      </c>
      <c r="K106" s="12">
        <f t="shared" si="3"/>
        <v>1</v>
      </c>
      <c r="L106" s="12">
        <f t="shared" si="4"/>
        <v>4</v>
      </c>
      <c r="M106" s="12">
        <f t="shared" si="5"/>
        <v>7</v>
      </c>
      <c r="N106" s="11">
        <f t="shared" si="6"/>
        <v>5968.8</v>
      </c>
      <c r="O106" s="11">
        <f t="shared" si="7"/>
        <v>1492.2</v>
      </c>
      <c r="P106" s="13" t="str">
        <f t="shared" si="8"/>
        <v>2025_1</v>
      </c>
      <c r="Q106" s="14" t="str">
        <f t="shared" si="9"/>
        <v>VIP</v>
      </c>
    </row>
    <row r="107" ht="15.75" customHeight="1">
      <c r="A107" s="15">
        <v>45710.0</v>
      </c>
      <c r="B107" s="16">
        <v>7054.0</v>
      </c>
      <c r="C107" s="17" t="s">
        <v>159</v>
      </c>
      <c r="D107" s="17" t="s">
        <v>37</v>
      </c>
      <c r="E107" s="17" t="s">
        <v>62</v>
      </c>
      <c r="F107" s="17" t="s">
        <v>107</v>
      </c>
      <c r="G107" s="17">
        <v>7.0</v>
      </c>
      <c r="H107" s="18">
        <v>1826.29</v>
      </c>
      <c r="I107" s="19">
        <f t="shared" si="1"/>
        <v>12784.03</v>
      </c>
      <c r="J107" s="20">
        <f t="shared" si="2"/>
        <v>2025</v>
      </c>
      <c r="K107" s="20">
        <f t="shared" si="3"/>
        <v>2</v>
      </c>
      <c r="L107" s="20">
        <f t="shared" si="4"/>
        <v>22</v>
      </c>
      <c r="M107" s="20">
        <f t="shared" si="5"/>
        <v>7</v>
      </c>
      <c r="N107" s="19">
        <f t="shared" si="6"/>
        <v>5113.612</v>
      </c>
      <c r="O107" s="19">
        <f t="shared" si="7"/>
        <v>1278.403</v>
      </c>
      <c r="P107" s="21" t="str">
        <f t="shared" si="8"/>
        <v>2025_2</v>
      </c>
      <c r="Q107" s="22" t="str">
        <f t="shared" si="9"/>
        <v>VIP</v>
      </c>
    </row>
    <row r="108" ht="15.75" customHeight="1">
      <c r="A108" s="7">
        <v>45750.0</v>
      </c>
      <c r="B108" s="8">
        <v>2731.0</v>
      </c>
      <c r="C108" s="9" t="s">
        <v>160</v>
      </c>
      <c r="D108" s="9" t="s">
        <v>26</v>
      </c>
      <c r="E108" s="9" t="s">
        <v>29</v>
      </c>
      <c r="F108" s="9" t="s">
        <v>30</v>
      </c>
      <c r="G108" s="9">
        <v>8.0</v>
      </c>
      <c r="H108" s="10">
        <v>1717.45</v>
      </c>
      <c r="I108" s="11">
        <f t="shared" si="1"/>
        <v>13739.6</v>
      </c>
      <c r="J108" s="12">
        <f t="shared" si="2"/>
        <v>2025</v>
      </c>
      <c r="K108" s="12">
        <f t="shared" si="3"/>
        <v>4</v>
      </c>
      <c r="L108" s="12">
        <f t="shared" si="4"/>
        <v>3</v>
      </c>
      <c r="M108" s="12">
        <f t="shared" si="5"/>
        <v>5</v>
      </c>
      <c r="N108" s="11">
        <f t="shared" si="6"/>
        <v>5495.84</v>
      </c>
      <c r="O108" s="11">
        <f t="shared" si="7"/>
        <v>1373.96</v>
      </c>
      <c r="P108" s="13" t="str">
        <f t="shared" si="8"/>
        <v>2025_4</v>
      </c>
      <c r="Q108" s="14" t="str">
        <f t="shared" si="9"/>
        <v>VIP</v>
      </c>
    </row>
    <row r="109" ht="15.75" customHeight="1">
      <c r="A109" s="15">
        <v>45641.0</v>
      </c>
      <c r="B109" s="16">
        <v>3868.0</v>
      </c>
      <c r="C109" s="17" t="s">
        <v>161</v>
      </c>
      <c r="D109" s="17" t="s">
        <v>73</v>
      </c>
      <c r="E109" s="17" t="s">
        <v>23</v>
      </c>
      <c r="F109" s="17" t="s">
        <v>24</v>
      </c>
      <c r="G109" s="17">
        <v>4.0</v>
      </c>
      <c r="H109" s="18">
        <v>1069.52</v>
      </c>
      <c r="I109" s="19">
        <f t="shared" si="1"/>
        <v>4278.08</v>
      </c>
      <c r="J109" s="20">
        <f t="shared" si="2"/>
        <v>2024</v>
      </c>
      <c r="K109" s="20">
        <f t="shared" si="3"/>
        <v>12</v>
      </c>
      <c r="L109" s="20">
        <f t="shared" si="4"/>
        <v>15</v>
      </c>
      <c r="M109" s="20">
        <f t="shared" si="5"/>
        <v>1</v>
      </c>
      <c r="N109" s="19">
        <f t="shared" si="6"/>
        <v>1711.232</v>
      </c>
      <c r="O109" s="19">
        <f t="shared" si="7"/>
        <v>427.808</v>
      </c>
      <c r="P109" s="21" t="str">
        <f t="shared" si="8"/>
        <v>2024_12</v>
      </c>
      <c r="Q109" s="22" t="str">
        <f t="shared" si="9"/>
        <v>NÃOVIP</v>
      </c>
    </row>
    <row r="110" ht="15.75" customHeight="1">
      <c r="A110" s="7">
        <v>45714.0</v>
      </c>
      <c r="B110" s="8">
        <v>1273.0</v>
      </c>
      <c r="C110" s="9" t="s">
        <v>162</v>
      </c>
      <c r="D110" s="9" t="s">
        <v>18</v>
      </c>
      <c r="E110" s="9" t="s">
        <v>50</v>
      </c>
      <c r="F110" s="9" t="s">
        <v>55</v>
      </c>
      <c r="G110" s="9">
        <v>7.0</v>
      </c>
      <c r="H110" s="10">
        <v>384.15</v>
      </c>
      <c r="I110" s="11">
        <f t="shared" si="1"/>
        <v>2689.05</v>
      </c>
      <c r="J110" s="12">
        <f t="shared" si="2"/>
        <v>2025</v>
      </c>
      <c r="K110" s="12">
        <f t="shared" si="3"/>
        <v>2</v>
      </c>
      <c r="L110" s="12">
        <f t="shared" si="4"/>
        <v>26</v>
      </c>
      <c r="M110" s="12">
        <f t="shared" si="5"/>
        <v>4</v>
      </c>
      <c r="N110" s="11">
        <f t="shared" si="6"/>
        <v>1075.62</v>
      </c>
      <c r="O110" s="11">
        <f t="shared" si="7"/>
        <v>268.905</v>
      </c>
      <c r="P110" s="13" t="str">
        <f t="shared" si="8"/>
        <v>2025_2</v>
      </c>
      <c r="Q110" s="14" t="str">
        <f t="shared" si="9"/>
        <v>NÃOVIP</v>
      </c>
    </row>
    <row r="111" ht="15.75" customHeight="1">
      <c r="A111" s="15">
        <v>45650.0</v>
      </c>
      <c r="B111" s="16">
        <v>3384.0</v>
      </c>
      <c r="C111" s="17" t="s">
        <v>163</v>
      </c>
      <c r="D111" s="17" t="s">
        <v>18</v>
      </c>
      <c r="E111" s="17" t="s">
        <v>50</v>
      </c>
      <c r="F111" s="17" t="s">
        <v>71</v>
      </c>
      <c r="G111" s="17">
        <v>5.0</v>
      </c>
      <c r="H111" s="18">
        <v>1132.81</v>
      </c>
      <c r="I111" s="19">
        <f t="shared" si="1"/>
        <v>5664.05</v>
      </c>
      <c r="J111" s="20">
        <f t="shared" si="2"/>
        <v>2024</v>
      </c>
      <c r="K111" s="20">
        <f t="shared" si="3"/>
        <v>12</v>
      </c>
      <c r="L111" s="20">
        <f t="shared" si="4"/>
        <v>24</v>
      </c>
      <c r="M111" s="20">
        <f t="shared" si="5"/>
        <v>3</v>
      </c>
      <c r="N111" s="19">
        <f t="shared" si="6"/>
        <v>2265.62</v>
      </c>
      <c r="O111" s="19">
        <f t="shared" si="7"/>
        <v>566.405</v>
      </c>
      <c r="P111" s="21" t="str">
        <f t="shared" si="8"/>
        <v>2024_12</v>
      </c>
      <c r="Q111" s="22" t="str">
        <f t="shared" si="9"/>
        <v>NÃOVIP</v>
      </c>
    </row>
    <row r="112" ht="15.75" customHeight="1">
      <c r="A112" s="7">
        <v>45733.0</v>
      </c>
      <c r="B112" s="8">
        <v>3608.0</v>
      </c>
      <c r="C112" s="9" t="s">
        <v>164</v>
      </c>
      <c r="D112" s="9" t="s">
        <v>73</v>
      </c>
      <c r="E112" s="9" t="s">
        <v>50</v>
      </c>
      <c r="F112" s="9" t="s">
        <v>95</v>
      </c>
      <c r="G112" s="9">
        <v>2.0</v>
      </c>
      <c r="H112" s="10">
        <v>2607.24</v>
      </c>
      <c r="I112" s="11">
        <f t="shared" si="1"/>
        <v>5214.48</v>
      </c>
      <c r="J112" s="12">
        <f t="shared" si="2"/>
        <v>2025</v>
      </c>
      <c r="K112" s="12">
        <f t="shared" si="3"/>
        <v>3</v>
      </c>
      <c r="L112" s="12">
        <f t="shared" si="4"/>
        <v>17</v>
      </c>
      <c r="M112" s="12">
        <f t="shared" si="5"/>
        <v>2</v>
      </c>
      <c r="N112" s="11">
        <f t="shared" si="6"/>
        <v>2085.792</v>
      </c>
      <c r="O112" s="11">
        <f t="shared" si="7"/>
        <v>521.448</v>
      </c>
      <c r="P112" s="13" t="str">
        <f t="shared" si="8"/>
        <v>2025_3</v>
      </c>
      <c r="Q112" s="14" t="str">
        <f t="shared" si="9"/>
        <v>NÃOVIP</v>
      </c>
    </row>
    <row r="113" ht="15.75" customHeight="1">
      <c r="A113" s="15">
        <v>45746.0</v>
      </c>
      <c r="B113" s="16">
        <v>2612.0</v>
      </c>
      <c r="C113" s="17" t="s">
        <v>165</v>
      </c>
      <c r="D113" s="17" t="s">
        <v>18</v>
      </c>
      <c r="E113" s="17" t="s">
        <v>50</v>
      </c>
      <c r="F113" s="17" t="s">
        <v>71</v>
      </c>
      <c r="G113" s="17">
        <v>4.0</v>
      </c>
      <c r="H113" s="18">
        <v>1886.77</v>
      </c>
      <c r="I113" s="19">
        <f t="shared" si="1"/>
        <v>7547.08</v>
      </c>
      <c r="J113" s="20">
        <f t="shared" si="2"/>
        <v>2025</v>
      </c>
      <c r="K113" s="20">
        <f t="shared" si="3"/>
        <v>3</v>
      </c>
      <c r="L113" s="20">
        <f t="shared" si="4"/>
        <v>30</v>
      </c>
      <c r="M113" s="20">
        <f t="shared" si="5"/>
        <v>1</v>
      </c>
      <c r="N113" s="19">
        <f t="shared" si="6"/>
        <v>3018.832</v>
      </c>
      <c r="O113" s="19">
        <f t="shared" si="7"/>
        <v>754.708</v>
      </c>
      <c r="P113" s="21" t="str">
        <f t="shared" si="8"/>
        <v>2025_3</v>
      </c>
      <c r="Q113" s="22" t="str">
        <f t="shared" si="9"/>
        <v>NÃOVIP</v>
      </c>
    </row>
    <row r="114" ht="15.75" customHeight="1">
      <c r="A114" s="7">
        <v>45685.0</v>
      </c>
      <c r="B114" s="8">
        <v>2229.0</v>
      </c>
      <c r="C114" s="9" t="s">
        <v>166</v>
      </c>
      <c r="D114" s="9" t="s">
        <v>26</v>
      </c>
      <c r="E114" s="9" t="s">
        <v>62</v>
      </c>
      <c r="F114" s="9" t="s">
        <v>107</v>
      </c>
      <c r="G114" s="9">
        <v>6.0</v>
      </c>
      <c r="H114" s="10">
        <v>2273.92</v>
      </c>
      <c r="I114" s="11">
        <f t="shared" si="1"/>
        <v>13643.52</v>
      </c>
      <c r="J114" s="12">
        <f t="shared" si="2"/>
        <v>2025</v>
      </c>
      <c r="K114" s="12">
        <f t="shared" si="3"/>
        <v>1</v>
      </c>
      <c r="L114" s="12">
        <f t="shared" si="4"/>
        <v>28</v>
      </c>
      <c r="M114" s="12">
        <f t="shared" si="5"/>
        <v>3</v>
      </c>
      <c r="N114" s="11">
        <f t="shared" si="6"/>
        <v>5457.408</v>
      </c>
      <c r="O114" s="11">
        <f t="shared" si="7"/>
        <v>1364.352</v>
      </c>
      <c r="P114" s="13" t="str">
        <f t="shared" si="8"/>
        <v>2025_1</v>
      </c>
      <c r="Q114" s="14" t="str">
        <f t="shared" si="9"/>
        <v>VIP</v>
      </c>
    </row>
    <row r="115" ht="15.75" customHeight="1">
      <c r="A115" s="15">
        <v>45680.0</v>
      </c>
      <c r="B115" s="16">
        <v>8924.0</v>
      </c>
      <c r="C115" s="17" t="s">
        <v>167</v>
      </c>
      <c r="D115" s="17" t="s">
        <v>37</v>
      </c>
      <c r="E115" s="17" t="s">
        <v>62</v>
      </c>
      <c r="F115" s="17" t="s">
        <v>107</v>
      </c>
      <c r="G115" s="17">
        <v>9.0</v>
      </c>
      <c r="H115" s="18">
        <v>1570.37</v>
      </c>
      <c r="I115" s="19">
        <f t="shared" si="1"/>
        <v>14133.33</v>
      </c>
      <c r="J115" s="20">
        <f t="shared" si="2"/>
        <v>2025</v>
      </c>
      <c r="K115" s="20">
        <f t="shared" si="3"/>
        <v>1</v>
      </c>
      <c r="L115" s="20">
        <f t="shared" si="4"/>
        <v>23</v>
      </c>
      <c r="M115" s="20">
        <f t="shared" si="5"/>
        <v>5</v>
      </c>
      <c r="N115" s="19">
        <f t="shared" si="6"/>
        <v>5653.332</v>
      </c>
      <c r="O115" s="19">
        <f t="shared" si="7"/>
        <v>1413.333</v>
      </c>
      <c r="P115" s="21" t="str">
        <f t="shared" si="8"/>
        <v>2025_1</v>
      </c>
      <c r="Q115" s="22" t="str">
        <f t="shared" si="9"/>
        <v>VIP</v>
      </c>
    </row>
    <row r="116" ht="15.75" customHeight="1">
      <c r="A116" s="7">
        <v>45753.0</v>
      </c>
      <c r="B116" s="8">
        <v>7345.0</v>
      </c>
      <c r="C116" s="9" t="s">
        <v>168</v>
      </c>
      <c r="D116" s="9" t="s">
        <v>47</v>
      </c>
      <c r="E116" s="9" t="s">
        <v>29</v>
      </c>
      <c r="F116" s="9" t="s">
        <v>33</v>
      </c>
      <c r="G116" s="9">
        <v>2.0</v>
      </c>
      <c r="H116" s="10">
        <v>510.08</v>
      </c>
      <c r="I116" s="11">
        <f t="shared" si="1"/>
        <v>1020.16</v>
      </c>
      <c r="J116" s="12">
        <f t="shared" si="2"/>
        <v>2025</v>
      </c>
      <c r="K116" s="12">
        <f t="shared" si="3"/>
        <v>4</v>
      </c>
      <c r="L116" s="12">
        <f t="shared" si="4"/>
        <v>6</v>
      </c>
      <c r="M116" s="12">
        <f t="shared" si="5"/>
        <v>1</v>
      </c>
      <c r="N116" s="11">
        <f t="shared" si="6"/>
        <v>408.064</v>
      </c>
      <c r="O116" s="11">
        <f t="shared" si="7"/>
        <v>102.016</v>
      </c>
      <c r="P116" s="13" t="str">
        <f t="shared" si="8"/>
        <v>2025_4</v>
      </c>
      <c r="Q116" s="14" t="str">
        <f t="shared" si="9"/>
        <v>NÃOVIP</v>
      </c>
    </row>
    <row r="117" ht="15.75" customHeight="1">
      <c r="A117" s="15">
        <v>45749.0</v>
      </c>
      <c r="B117" s="16">
        <v>3138.0</v>
      </c>
      <c r="C117" s="17" t="s">
        <v>169</v>
      </c>
      <c r="D117" s="17" t="s">
        <v>32</v>
      </c>
      <c r="E117" s="17" t="s">
        <v>23</v>
      </c>
      <c r="F117" s="17" t="s">
        <v>74</v>
      </c>
      <c r="G117" s="17">
        <v>5.0</v>
      </c>
      <c r="H117" s="18">
        <v>2043.33</v>
      </c>
      <c r="I117" s="19">
        <f t="shared" si="1"/>
        <v>10216.65</v>
      </c>
      <c r="J117" s="20">
        <f t="shared" si="2"/>
        <v>2025</v>
      </c>
      <c r="K117" s="20">
        <f t="shared" si="3"/>
        <v>4</v>
      </c>
      <c r="L117" s="20">
        <f t="shared" si="4"/>
        <v>2</v>
      </c>
      <c r="M117" s="20">
        <f t="shared" si="5"/>
        <v>4</v>
      </c>
      <c r="N117" s="19">
        <f t="shared" si="6"/>
        <v>4086.66</v>
      </c>
      <c r="O117" s="19">
        <f t="shared" si="7"/>
        <v>1021.665</v>
      </c>
      <c r="P117" s="21" t="str">
        <f t="shared" si="8"/>
        <v>2025_4</v>
      </c>
      <c r="Q117" s="22" t="str">
        <f t="shared" si="9"/>
        <v>VIP</v>
      </c>
    </row>
    <row r="118" ht="15.75" customHeight="1">
      <c r="A118" s="7">
        <v>45683.0</v>
      </c>
      <c r="B118" s="8">
        <v>2132.0</v>
      </c>
      <c r="C118" s="9" t="s">
        <v>170</v>
      </c>
      <c r="D118" s="9" t="s">
        <v>73</v>
      </c>
      <c r="E118" s="9" t="s">
        <v>62</v>
      </c>
      <c r="F118" s="9" t="s">
        <v>92</v>
      </c>
      <c r="G118" s="9">
        <v>6.0</v>
      </c>
      <c r="H118" s="10">
        <v>2597.6</v>
      </c>
      <c r="I118" s="11">
        <f t="shared" si="1"/>
        <v>15585.6</v>
      </c>
      <c r="J118" s="12">
        <f t="shared" si="2"/>
        <v>2025</v>
      </c>
      <c r="K118" s="12">
        <f t="shared" si="3"/>
        <v>1</v>
      </c>
      <c r="L118" s="12">
        <f t="shared" si="4"/>
        <v>26</v>
      </c>
      <c r="M118" s="12">
        <f t="shared" si="5"/>
        <v>1</v>
      </c>
      <c r="N118" s="11">
        <f t="shared" si="6"/>
        <v>6234.24</v>
      </c>
      <c r="O118" s="11">
        <f t="shared" si="7"/>
        <v>1558.56</v>
      </c>
      <c r="P118" s="13" t="str">
        <f t="shared" si="8"/>
        <v>2025_1</v>
      </c>
      <c r="Q118" s="14" t="str">
        <f t="shared" si="9"/>
        <v>VIP</v>
      </c>
    </row>
    <row r="119" ht="15.75" customHeight="1">
      <c r="A119" s="15">
        <v>45718.0</v>
      </c>
      <c r="B119" s="16">
        <v>9202.0</v>
      </c>
      <c r="C119" s="17" t="s">
        <v>171</v>
      </c>
      <c r="D119" s="17" t="s">
        <v>37</v>
      </c>
      <c r="E119" s="17" t="s">
        <v>29</v>
      </c>
      <c r="F119" s="17" t="s">
        <v>33</v>
      </c>
      <c r="G119" s="17">
        <v>5.0</v>
      </c>
      <c r="H119" s="18">
        <v>2533.86</v>
      </c>
      <c r="I119" s="19">
        <f t="shared" si="1"/>
        <v>12669.3</v>
      </c>
      <c r="J119" s="20">
        <f t="shared" si="2"/>
        <v>2025</v>
      </c>
      <c r="K119" s="20">
        <f t="shared" si="3"/>
        <v>3</v>
      </c>
      <c r="L119" s="20">
        <f t="shared" si="4"/>
        <v>2</v>
      </c>
      <c r="M119" s="20">
        <f t="shared" si="5"/>
        <v>1</v>
      </c>
      <c r="N119" s="19">
        <f t="shared" si="6"/>
        <v>5067.72</v>
      </c>
      <c r="O119" s="19">
        <f t="shared" si="7"/>
        <v>1266.93</v>
      </c>
      <c r="P119" s="21" t="str">
        <f t="shared" si="8"/>
        <v>2025_3</v>
      </c>
      <c r="Q119" s="22" t="str">
        <f t="shared" si="9"/>
        <v>VIP</v>
      </c>
    </row>
    <row r="120" ht="15.75" customHeight="1">
      <c r="A120" s="7">
        <v>45760.0</v>
      </c>
      <c r="B120" s="8">
        <v>7029.0</v>
      </c>
      <c r="C120" s="9" t="s">
        <v>172</v>
      </c>
      <c r="D120" s="9" t="s">
        <v>18</v>
      </c>
      <c r="E120" s="9" t="s">
        <v>29</v>
      </c>
      <c r="F120" s="9" t="s">
        <v>85</v>
      </c>
      <c r="G120" s="9">
        <v>9.0</v>
      </c>
      <c r="H120" s="10">
        <v>491.42</v>
      </c>
      <c r="I120" s="11">
        <f t="shared" si="1"/>
        <v>4422.78</v>
      </c>
      <c r="J120" s="12">
        <f t="shared" si="2"/>
        <v>2025</v>
      </c>
      <c r="K120" s="12">
        <f t="shared" si="3"/>
        <v>4</v>
      </c>
      <c r="L120" s="12">
        <f t="shared" si="4"/>
        <v>13</v>
      </c>
      <c r="M120" s="12">
        <f t="shared" si="5"/>
        <v>1</v>
      </c>
      <c r="N120" s="11">
        <f t="shared" si="6"/>
        <v>1769.112</v>
      </c>
      <c r="O120" s="11">
        <f t="shared" si="7"/>
        <v>442.278</v>
      </c>
      <c r="P120" s="13" t="str">
        <f t="shared" si="8"/>
        <v>2025_4</v>
      </c>
      <c r="Q120" s="14" t="str">
        <f t="shared" si="9"/>
        <v>NÃOVIP</v>
      </c>
    </row>
    <row r="121" ht="15.75" customHeight="1">
      <c r="A121" s="15">
        <v>45752.0</v>
      </c>
      <c r="B121" s="16">
        <v>6444.0</v>
      </c>
      <c r="C121" s="17" t="s">
        <v>173</v>
      </c>
      <c r="D121" s="17" t="s">
        <v>37</v>
      </c>
      <c r="E121" s="17" t="s">
        <v>62</v>
      </c>
      <c r="F121" s="17" t="s">
        <v>63</v>
      </c>
      <c r="G121" s="17">
        <v>4.0</v>
      </c>
      <c r="H121" s="18">
        <v>2161.24</v>
      </c>
      <c r="I121" s="19">
        <f t="shared" si="1"/>
        <v>8644.96</v>
      </c>
      <c r="J121" s="20">
        <f t="shared" si="2"/>
        <v>2025</v>
      </c>
      <c r="K121" s="20">
        <f t="shared" si="3"/>
        <v>4</v>
      </c>
      <c r="L121" s="20">
        <f t="shared" si="4"/>
        <v>5</v>
      </c>
      <c r="M121" s="20">
        <f t="shared" si="5"/>
        <v>7</v>
      </c>
      <c r="N121" s="19">
        <f t="shared" si="6"/>
        <v>3457.984</v>
      </c>
      <c r="O121" s="19">
        <f t="shared" si="7"/>
        <v>864.496</v>
      </c>
      <c r="P121" s="21" t="str">
        <f t="shared" si="8"/>
        <v>2025_4</v>
      </c>
      <c r="Q121" s="22" t="str">
        <f t="shared" si="9"/>
        <v>NÃOVIP</v>
      </c>
    </row>
    <row r="122" ht="15.75" customHeight="1">
      <c r="A122" s="7">
        <v>45670.0</v>
      </c>
      <c r="B122" s="8">
        <v>7530.0</v>
      </c>
      <c r="C122" s="9" t="s">
        <v>174</v>
      </c>
      <c r="D122" s="9" t="s">
        <v>26</v>
      </c>
      <c r="E122" s="9" t="s">
        <v>19</v>
      </c>
      <c r="F122" s="9" t="s">
        <v>38</v>
      </c>
      <c r="G122" s="9">
        <v>2.0</v>
      </c>
      <c r="H122" s="10">
        <v>2691.05</v>
      </c>
      <c r="I122" s="11">
        <f t="shared" si="1"/>
        <v>5382.1</v>
      </c>
      <c r="J122" s="12">
        <f t="shared" si="2"/>
        <v>2025</v>
      </c>
      <c r="K122" s="12">
        <f t="shared" si="3"/>
        <v>1</v>
      </c>
      <c r="L122" s="12">
        <f t="shared" si="4"/>
        <v>13</v>
      </c>
      <c r="M122" s="12">
        <f t="shared" si="5"/>
        <v>2</v>
      </c>
      <c r="N122" s="11">
        <f t="shared" si="6"/>
        <v>2152.84</v>
      </c>
      <c r="O122" s="11">
        <f t="shared" si="7"/>
        <v>538.21</v>
      </c>
      <c r="P122" s="13" t="str">
        <f t="shared" si="8"/>
        <v>2025_1</v>
      </c>
      <c r="Q122" s="14" t="str">
        <f t="shared" si="9"/>
        <v>NÃOVIP</v>
      </c>
    </row>
    <row r="123" ht="15.75" customHeight="1">
      <c r="A123" s="15">
        <v>45709.0</v>
      </c>
      <c r="B123" s="16">
        <v>8128.0</v>
      </c>
      <c r="C123" s="17" t="s">
        <v>175</v>
      </c>
      <c r="D123" s="17" t="s">
        <v>22</v>
      </c>
      <c r="E123" s="17" t="s">
        <v>50</v>
      </c>
      <c r="F123" s="17" t="s">
        <v>95</v>
      </c>
      <c r="G123" s="17">
        <v>3.0</v>
      </c>
      <c r="H123" s="18">
        <v>51.35</v>
      </c>
      <c r="I123" s="19">
        <f t="shared" si="1"/>
        <v>154.05</v>
      </c>
      <c r="J123" s="20">
        <f t="shared" si="2"/>
        <v>2025</v>
      </c>
      <c r="K123" s="20">
        <f t="shared" si="3"/>
        <v>2</v>
      </c>
      <c r="L123" s="20">
        <f t="shared" si="4"/>
        <v>21</v>
      </c>
      <c r="M123" s="20">
        <f t="shared" si="5"/>
        <v>6</v>
      </c>
      <c r="N123" s="19">
        <f t="shared" si="6"/>
        <v>61.62</v>
      </c>
      <c r="O123" s="19">
        <f t="shared" si="7"/>
        <v>15.405</v>
      </c>
      <c r="P123" s="21" t="str">
        <f t="shared" si="8"/>
        <v>2025_2</v>
      </c>
      <c r="Q123" s="22" t="str">
        <f t="shared" si="9"/>
        <v>NÃOVIP</v>
      </c>
    </row>
    <row r="124" ht="15.75" customHeight="1">
      <c r="A124" s="7">
        <v>45765.0</v>
      </c>
      <c r="B124" s="8">
        <v>9002.0</v>
      </c>
      <c r="C124" s="9" t="s">
        <v>176</v>
      </c>
      <c r="D124" s="9" t="s">
        <v>37</v>
      </c>
      <c r="E124" s="9" t="s">
        <v>19</v>
      </c>
      <c r="F124" s="9" t="s">
        <v>38</v>
      </c>
      <c r="G124" s="9">
        <v>8.0</v>
      </c>
      <c r="H124" s="10">
        <v>781.16</v>
      </c>
      <c r="I124" s="11">
        <f t="shared" si="1"/>
        <v>6249.28</v>
      </c>
      <c r="J124" s="12">
        <f t="shared" si="2"/>
        <v>2025</v>
      </c>
      <c r="K124" s="12">
        <f t="shared" si="3"/>
        <v>4</v>
      </c>
      <c r="L124" s="12">
        <f t="shared" si="4"/>
        <v>18</v>
      </c>
      <c r="M124" s="12">
        <f t="shared" si="5"/>
        <v>6</v>
      </c>
      <c r="N124" s="11">
        <f t="shared" si="6"/>
        <v>2499.712</v>
      </c>
      <c r="O124" s="11">
        <f t="shared" si="7"/>
        <v>624.928</v>
      </c>
      <c r="P124" s="13" t="str">
        <f t="shared" si="8"/>
        <v>2025_4</v>
      </c>
      <c r="Q124" s="14" t="str">
        <f t="shared" si="9"/>
        <v>NÃOVIP</v>
      </c>
    </row>
    <row r="125" ht="15.75" customHeight="1">
      <c r="A125" s="15">
        <v>45732.0</v>
      </c>
      <c r="B125" s="16">
        <v>3349.0</v>
      </c>
      <c r="C125" s="17" t="s">
        <v>177</v>
      </c>
      <c r="D125" s="17" t="s">
        <v>26</v>
      </c>
      <c r="E125" s="17" t="s">
        <v>19</v>
      </c>
      <c r="F125" s="17" t="s">
        <v>20</v>
      </c>
      <c r="G125" s="17">
        <v>8.0</v>
      </c>
      <c r="H125" s="18">
        <v>529.78</v>
      </c>
      <c r="I125" s="19">
        <f t="shared" si="1"/>
        <v>4238.24</v>
      </c>
      <c r="J125" s="20">
        <f t="shared" si="2"/>
        <v>2025</v>
      </c>
      <c r="K125" s="20">
        <f t="shared" si="3"/>
        <v>3</v>
      </c>
      <c r="L125" s="20">
        <f t="shared" si="4"/>
        <v>16</v>
      </c>
      <c r="M125" s="20">
        <f t="shared" si="5"/>
        <v>1</v>
      </c>
      <c r="N125" s="19">
        <f t="shared" si="6"/>
        <v>1695.296</v>
      </c>
      <c r="O125" s="19">
        <f t="shared" si="7"/>
        <v>423.824</v>
      </c>
      <c r="P125" s="21" t="str">
        <f t="shared" si="8"/>
        <v>2025_3</v>
      </c>
      <c r="Q125" s="22" t="str">
        <f t="shared" si="9"/>
        <v>NÃOVIP</v>
      </c>
    </row>
    <row r="126" ht="15.75" customHeight="1">
      <c r="A126" s="7">
        <v>45709.0</v>
      </c>
      <c r="B126" s="8">
        <v>2961.0</v>
      </c>
      <c r="C126" s="9" t="s">
        <v>178</v>
      </c>
      <c r="D126" s="9" t="s">
        <v>47</v>
      </c>
      <c r="E126" s="9" t="s">
        <v>23</v>
      </c>
      <c r="F126" s="9" t="s">
        <v>24</v>
      </c>
      <c r="G126" s="9">
        <v>10.0</v>
      </c>
      <c r="H126" s="10">
        <v>1869.88</v>
      </c>
      <c r="I126" s="11">
        <f t="shared" si="1"/>
        <v>18698.8</v>
      </c>
      <c r="J126" s="12">
        <f t="shared" si="2"/>
        <v>2025</v>
      </c>
      <c r="K126" s="12">
        <f t="shared" si="3"/>
        <v>2</v>
      </c>
      <c r="L126" s="12">
        <f t="shared" si="4"/>
        <v>21</v>
      </c>
      <c r="M126" s="12">
        <f t="shared" si="5"/>
        <v>6</v>
      </c>
      <c r="N126" s="11">
        <f t="shared" si="6"/>
        <v>7479.52</v>
      </c>
      <c r="O126" s="11">
        <f t="shared" si="7"/>
        <v>1869.88</v>
      </c>
      <c r="P126" s="13" t="str">
        <f t="shared" si="8"/>
        <v>2025_2</v>
      </c>
      <c r="Q126" s="14" t="str">
        <f t="shared" si="9"/>
        <v>VIP</v>
      </c>
    </row>
    <row r="127" ht="15.75" customHeight="1">
      <c r="A127" s="15">
        <v>45786.0</v>
      </c>
      <c r="B127" s="16">
        <v>3360.0</v>
      </c>
      <c r="C127" s="17" t="s">
        <v>179</v>
      </c>
      <c r="D127" s="17" t="s">
        <v>47</v>
      </c>
      <c r="E127" s="17" t="s">
        <v>29</v>
      </c>
      <c r="F127" s="17" t="s">
        <v>30</v>
      </c>
      <c r="G127" s="17">
        <v>4.0</v>
      </c>
      <c r="H127" s="18">
        <v>2032.29</v>
      </c>
      <c r="I127" s="19">
        <f t="shared" si="1"/>
        <v>8129.16</v>
      </c>
      <c r="J127" s="20">
        <f t="shared" si="2"/>
        <v>2025</v>
      </c>
      <c r="K127" s="20">
        <f t="shared" si="3"/>
        <v>5</v>
      </c>
      <c r="L127" s="20">
        <f t="shared" si="4"/>
        <v>9</v>
      </c>
      <c r="M127" s="20">
        <f t="shared" si="5"/>
        <v>6</v>
      </c>
      <c r="N127" s="19">
        <f t="shared" si="6"/>
        <v>3251.664</v>
      </c>
      <c r="O127" s="19">
        <f t="shared" si="7"/>
        <v>812.916</v>
      </c>
      <c r="P127" s="21" t="str">
        <f t="shared" si="8"/>
        <v>2025_5</v>
      </c>
      <c r="Q127" s="22" t="str">
        <f t="shared" si="9"/>
        <v>NÃOVIP</v>
      </c>
    </row>
    <row r="128" ht="15.75" customHeight="1">
      <c r="A128" s="7">
        <v>45782.0</v>
      </c>
      <c r="B128" s="8">
        <v>4010.0</v>
      </c>
      <c r="C128" s="9" t="s">
        <v>180</v>
      </c>
      <c r="D128" s="9" t="s">
        <v>22</v>
      </c>
      <c r="E128" s="9" t="s">
        <v>50</v>
      </c>
      <c r="F128" s="9" t="s">
        <v>55</v>
      </c>
      <c r="G128" s="9">
        <v>8.0</v>
      </c>
      <c r="H128" s="10">
        <v>1872.52</v>
      </c>
      <c r="I128" s="11">
        <f t="shared" si="1"/>
        <v>14980.16</v>
      </c>
      <c r="J128" s="12">
        <f t="shared" si="2"/>
        <v>2025</v>
      </c>
      <c r="K128" s="12">
        <f t="shared" si="3"/>
        <v>5</v>
      </c>
      <c r="L128" s="12">
        <f t="shared" si="4"/>
        <v>5</v>
      </c>
      <c r="M128" s="12">
        <f t="shared" si="5"/>
        <v>2</v>
      </c>
      <c r="N128" s="11">
        <f t="shared" si="6"/>
        <v>5992.064</v>
      </c>
      <c r="O128" s="11">
        <f t="shared" si="7"/>
        <v>1498.016</v>
      </c>
      <c r="P128" s="13" t="str">
        <f t="shared" si="8"/>
        <v>2025_5</v>
      </c>
      <c r="Q128" s="14" t="str">
        <f t="shared" si="9"/>
        <v>VIP</v>
      </c>
    </row>
    <row r="129" ht="15.75" customHeight="1">
      <c r="A129" s="15">
        <v>45645.0</v>
      </c>
      <c r="B129" s="16">
        <v>5327.0</v>
      </c>
      <c r="C129" s="17" t="s">
        <v>181</v>
      </c>
      <c r="D129" s="17" t="s">
        <v>37</v>
      </c>
      <c r="E129" s="17" t="s">
        <v>50</v>
      </c>
      <c r="F129" s="17" t="s">
        <v>95</v>
      </c>
      <c r="G129" s="17">
        <v>3.0</v>
      </c>
      <c r="H129" s="18">
        <v>697.56</v>
      </c>
      <c r="I129" s="19">
        <f t="shared" si="1"/>
        <v>2092.68</v>
      </c>
      <c r="J129" s="20">
        <f t="shared" si="2"/>
        <v>2024</v>
      </c>
      <c r="K129" s="20">
        <f t="shared" si="3"/>
        <v>12</v>
      </c>
      <c r="L129" s="20">
        <f t="shared" si="4"/>
        <v>19</v>
      </c>
      <c r="M129" s="20">
        <f t="shared" si="5"/>
        <v>5</v>
      </c>
      <c r="N129" s="19">
        <f t="shared" si="6"/>
        <v>837.072</v>
      </c>
      <c r="O129" s="19">
        <f t="shared" si="7"/>
        <v>209.268</v>
      </c>
      <c r="P129" s="21" t="str">
        <f t="shared" si="8"/>
        <v>2024_12</v>
      </c>
      <c r="Q129" s="22" t="str">
        <f t="shared" si="9"/>
        <v>NÃOVIP</v>
      </c>
    </row>
    <row r="130" ht="15.75" customHeight="1">
      <c r="A130" s="7">
        <v>45744.0</v>
      </c>
      <c r="B130" s="8">
        <v>6186.0</v>
      </c>
      <c r="C130" s="9" t="s">
        <v>182</v>
      </c>
      <c r="D130" s="9" t="s">
        <v>22</v>
      </c>
      <c r="E130" s="9" t="s">
        <v>19</v>
      </c>
      <c r="F130" s="9" t="s">
        <v>35</v>
      </c>
      <c r="G130" s="9">
        <v>10.0</v>
      </c>
      <c r="H130" s="10">
        <v>1452.23</v>
      </c>
      <c r="I130" s="11">
        <f t="shared" si="1"/>
        <v>14522.3</v>
      </c>
      <c r="J130" s="12">
        <f t="shared" si="2"/>
        <v>2025</v>
      </c>
      <c r="K130" s="12">
        <f t="shared" si="3"/>
        <v>3</v>
      </c>
      <c r="L130" s="12">
        <f t="shared" si="4"/>
        <v>28</v>
      </c>
      <c r="M130" s="12">
        <f t="shared" si="5"/>
        <v>6</v>
      </c>
      <c r="N130" s="11">
        <f t="shared" si="6"/>
        <v>5808.92</v>
      </c>
      <c r="O130" s="11">
        <f t="shared" si="7"/>
        <v>1452.23</v>
      </c>
      <c r="P130" s="13" t="str">
        <f t="shared" si="8"/>
        <v>2025_3</v>
      </c>
      <c r="Q130" s="14" t="str">
        <f t="shared" si="9"/>
        <v>VIP</v>
      </c>
    </row>
    <row r="131" ht="15.75" customHeight="1">
      <c r="A131" s="15">
        <v>45796.0</v>
      </c>
      <c r="B131" s="16">
        <v>5556.0</v>
      </c>
      <c r="C131" s="17" t="s">
        <v>183</v>
      </c>
      <c r="D131" s="17" t="s">
        <v>47</v>
      </c>
      <c r="E131" s="17" t="s">
        <v>62</v>
      </c>
      <c r="F131" s="17" t="s">
        <v>92</v>
      </c>
      <c r="G131" s="17">
        <v>9.0</v>
      </c>
      <c r="H131" s="18">
        <v>589.42</v>
      </c>
      <c r="I131" s="19">
        <f t="shared" si="1"/>
        <v>5304.78</v>
      </c>
      <c r="J131" s="20">
        <f t="shared" si="2"/>
        <v>2025</v>
      </c>
      <c r="K131" s="20">
        <f t="shared" si="3"/>
        <v>5</v>
      </c>
      <c r="L131" s="20">
        <f t="shared" si="4"/>
        <v>19</v>
      </c>
      <c r="M131" s="20">
        <f t="shared" si="5"/>
        <v>2</v>
      </c>
      <c r="N131" s="19">
        <f t="shared" si="6"/>
        <v>2121.912</v>
      </c>
      <c r="O131" s="19">
        <f t="shared" si="7"/>
        <v>530.478</v>
      </c>
      <c r="P131" s="21" t="str">
        <f t="shared" si="8"/>
        <v>2025_5</v>
      </c>
      <c r="Q131" s="22" t="str">
        <f t="shared" si="9"/>
        <v>NÃOVIP</v>
      </c>
    </row>
    <row r="132" ht="15.75" customHeight="1">
      <c r="A132" s="7">
        <v>45708.0</v>
      </c>
      <c r="B132" s="8">
        <v>3774.0</v>
      </c>
      <c r="C132" s="9" t="s">
        <v>184</v>
      </c>
      <c r="D132" s="9" t="s">
        <v>73</v>
      </c>
      <c r="E132" s="9" t="s">
        <v>62</v>
      </c>
      <c r="F132" s="9" t="s">
        <v>76</v>
      </c>
      <c r="G132" s="9">
        <v>1.0</v>
      </c>
      <c r="H132" s="10">
        <v>791.68</v>
      </c>
      <c r="I132" s="11">
        <f t="shared" si="1"/>
        <v>791.68</v>
      </c>
      <c r="J132" s="12">
        <f t="shared" si="2"/>
        <v>2025</v>
      </c>
      <c r="K132" s="12">
        <f t="shared" si="3"/>
        <v>2</v>
      </c>
      <c r="L132" s="12">
        <f t="shared" si="4"/>
        <v>20</v>
      </c>
      <c r="M132" s="12">
        <f t="shared" si="5"/>
        <v>5</v>
      </c>
      <c r="N132" s="11">
        <f t="shared" si="6"/>
        <v>316.672</v>
      </c>
      <c r="O132" s="11">
        <f t="shared" si="7"/>
        <v>79.168</v>
      </c>
      <c r="P132" s="13" t="str">
        <f t="shared" si="8"/>
        <v>2025_2</v>
      </c>
      <c r="Q132" s="14" t="str">
        <f t="shared" si="9"/>
        <v>NÃOVIP</v>
      </c>
    </row>
    <row r="133" ht="15.75" customHeight="1">
      <c r="A133" s="15">
        <v>45747.0</v>
      </c>
      <c r="B133" s="16">
        <v>4450.0</v>
      </c>
      <c r="C133" s="17" t="s">
        <v>185</v>
      </c>
      <c r="D133" s="17" t="s">
        <v>26</v>
      </c>
      <c r="E133" s="17" t="s">
        <v>23</v>
      </c>
      <c r="F133" s="17" t="s">
        <v>24</v>
      </c>
      <c r="G133" s="17">
        <v>7.0</v>
      </c>
      <c r="H133" s="18">
        <v>1682.66</v>
      </c>
      <c r="I133" s="19">
        <f t="shared" si="1"/>
        <v>11778.62</v>
      </c>
      <c r="J133" s="20">
        <f t="shared" si="2"/>
        <v>2025</v>
      </c>
      <c r="K133" s="20">
        <f t="shared" si="3"/>
        <v>3</v>
      </c>
      <c r="L133" s="20">
        <f t="shared" si="4"/>
        <v>31</v>
      </c>
      <c r="M133" s="20">
        <f t="shared" si="5"/>
        <v>2</v>
      </c>
      <c r="N133" s="19">
        <f t="shared" si="6"/>
        <v>4711.448</v>
      </c>
      <c r="O133" s="19">
        <f t="shared" si="7"/>
        <v>1177.862</v>
      </c>
      <c r="P133" s="21" t="str">
        <f t="shared" si="8"/>
        <v>2025_3</v>
      </c>
      <c r="Q133" s="22" t="str">
        <f t="shared" si="9"/>
        <v>VIP</v>
      </c>
    </row>
    <row r="134" ht="15.75" customHeight="1">
      <c r="A134" s="7">
        <v>45645.0</v>
      </c>
      <c r="B134" s="8">
        <v>3110.0</v>
      </c>
      <c r="C134" s="9" t="s">
        <v>186</v>
      </c>
      <c r="D134" s="9" t="s">
        <v>26</v>
      </c>
      <c r="E134" s="9" t="s">
        <v>19</v>
      </c>
      <c r="F134" s="9" t="s">
        <v>35</v>
      </c>
      <c r="G134" s="9">
        <v>10.0</v>
      </c>
      <c r="H134" s="10">
        <v>1507.34</v>
      </c>
      <c r="I134" s="11">
        <f t="shared" si="1"/>
        <v>15073.4</v>
      </c>
      <c r="J134" s="12">
        <f t="shared" si="2"/>
        <v>2024</v>
      </c>
      <c r="K134" s="12">
        <f t="shared" si="3"/>
        <v>12</v>
      </c>
      <c r="L134" s="12">
        <f t="shared" si="4"/>
        <v>19</v>
      </c>
      <c r="M134" s="12">
        <f t="shared" si="5"/>
        <v>5</v>
      </c>
      <c r="N134" s="11">
        <f t="shared" si="6"/>
        <v>6029.36</v>
      </c>
      <c r="O134" s="11">
        <f t="shared" si="7"/>
        <v>1507.34</v>
      </c>
      <c r="P134" s="13" t="str">
        <f t="shared" si="8"/>
        <v>2024_12</v>
      </c>
      <c r="Q134" s="14" t="str">
        <f t="shared" si="9"/>
        <v>VIP</v>
      </c>
    </row>
    <row r="135" ht="15.75" customHeight="1">
      <c r="A135" s="15">
        <v>45681.0</v>
      </c>
      <c r="B135" s="16">
        <v>5571.0</v>
      </c>
      <c r="C135" s="17" t="s">
        <v>187</v>
      </c>
      <c r="D135" s="17" t="s">
        <v>18</v>
      </c>
      <c r="E135" s="17" t="s">
        <v>50</v>
      </c>
      <c r="F135" s="17" t="s">
        <v>71</v>
      </c>
      <c r="G135" s="17">
        <v>9.0</v>
      </c>
      <c r="H135" s="18">
        <v>607.82</v>
      </c>
      <c r="I135" s="19">
        <f t="shared" si="1"/>
        <v>5470.38</v>
      </c>
      <c r="J135" s="20">
        <f t="shared" si="2"/>
        <v>2025</v>
      </c>
      <c r="K135" s="20">
        <f t="shared" si="3"/>
        <v>1</v>
      </c>
      <c r="L135" s="20">
        <f t="shared" si="4"/>
        <v>24</v>
      </c>
      <c r="M135" s="20">
        <f t="shared" si="5"/>
        <v>6</v>
      </c>
      <c r="N135" s="19">
        <f t="shared" si="6"/>
        <v>2188.152</v>
      </c>
      <c r="O135" s="19">
        <f t="shared" si="7"/>
        <v>547.038</v>
      </c>
      <c r="P135" s="21" t="str">
        <f t="shared" si="8"/>
        <v>2025_1</v>
      </c>
      <c r="Q135" s="22" t="str">
        <f t="shared" si="9"/>
        <v>NÃOVIP</v>
      </c>
    </row>
    <row r="136" ht="15.75" customHeight="1">
      <c r="A136" s="7">
        <v>45734.0</v>
      </c>
      <c r="B136" s="8">
        <v>3463.0</v>
      </c>
      <c r="C136" s="9" t="s">
        <v>188</v>
      </c>
      <c r="D136" s="9" t="s">
        <v>22</v>
      </c>
      <c r="E136" s="9" t="s">
        <v>50</v>
      </c>
      <c r="F136" s="9" t="s">
        <v>80</v>
      </c>
      <c r="G136" s="9">
        <v>4.0</v>
      </c>
      <c r="H136" s="10">
        <v>22.36</v>
      </c>
      <c r="I136" s="11">
        <f t="shared" si="1"/>
        <v>89.44</v>
      </c>
      <c r="J136" s="12">
        <f t="shared" si="2"/>
        <v>2025</v>
      </c>
      <c r="K136" s="12">
        <f t="shared" si="3"/>
        <v>3</v>
      </c>
      <c r="L136" s="12">
        <f t="shared" si="4"/>
        <v>18</v>
      </c>
      <c r="M136" s="12">
        <f t="shared" si="5"/>
        <v>3</v>
      </c>
      <c r="N136" s="11">
        <f t="shared" si="6"/>
        <v>35.776</v>
      </c>
      <c r="O136" s="11">
        <f t="shared" si="7"/>
        <v>8.944</v>
      </c>
      <c r="P136" s="13" t="str">
        <f t="shared" si="8"/>
        <v>2025_3</v>
      </c>
      <c r="Q136" s="14" t="str">
        <f t="shared" si="9"/>
        <v>NÃOVIP</v>
      </c>
    </row>
    <row r="137" ht="15.75" customHeight="1">
      <c r="A137" s="15">
        <v>45746.0</v>
      </c>
      <c r="B137" s="16">
        <v>3696.0</v>
      </c>
      <c r="C137" s="17" t="s">
        <v>189</v>
      </c>
      <c r="D137" s="17" t="s">
        <v>26</v>
      </c>
      <c r="E137" s="17" t="s">
        <v>62</v>
      </c>
      <c r="F137" s="17" t="s">
        <v>63</v>
      </c>
      <c r="G137" s="17">
        <v>1.0</v>
      </c>
      <c r="H137" s="18">
        <v>2660.26</v>
      </c>
      <c r="I137" s="19">
        <f t="shared" si="1"/>
        <v>2660.26</v>
      </c>
      <c r="J137" s="20">
        <f t="shared" si="2"/>
        <v>2025</v>
      </c>
      <c r="K137" s="20">
        <f t="shared" si="3"/>
        <v>3</v>
      </c>
      <c r="L137" s="20">
        <f t="shared" si="4"/>
        <v>30</v>
      </c>
      <c r="M137" s="20">
        <f t="shared" si="5"/>
        <v>1</v>
      </c>
      <c r="N137" s="19">
        <f t="shared" si="6"/>
        <v>1064.104</v>
      </c>
      <c r="O137" s="19">
        <f t="shared" si="7"/>
        <v>266.026</v>
      </c>
      <c r="P137" s="21" t="str">
        <f t="shared" si="8"/>
        <v>2025_3</v>
      </c>
      <c r="Q137" s="22" t="str">
        <f t="shared" si="9"/>
        <v>NÃOVIP</v>
      </c>
    </row>
    <row r="138" ht="15.75" customHeight="1">
      <c r="A138" s="7">
        <v>45731.0</v>
      </c>
      <c r="B138" s="8">
        <v>6151.0</v>
      </c>
      <c r="C138" s="9" t="s">
        <v>190</v>
      </c>
      <c r="D138" s="9" t="s">
        <v>26</v>
      </c>
      <c r="E138" s="9" t="s">
        <v>23</v>
      </c>
      <c r="F138" s="9" t="s">
        <v>27</v>
      </c>
      <c r="G138" s="9">
        <v>8.0</v>
      </c>
      <c r="H138" s="10">
        <v>2756.99</v>
      </c>
      <c r="I138" s="11">
        <f t="shared" si="1"/>
        <v>22055.92</v>
      </c>
      <c r="J138" s="12">
        <f t="shared" si="2"/>
        <v>2025</v>
      </c>
      <c r="K138" s="12">
        <f t="shared" si="3"/>
        <v>3</v>
      </c>
      <c r="L138" s="12">
        <f t="shared" si="4"/>
        <v>15</v>
      </c>
      <c r="M138" s="12">
        <f t="shared" si="5"/>
        <v>7</v>
      </c>
      <c r="N138" s="11">
        <f t="shared" si="6"/>
        <v>8822.368</v>
      </c>
      <c r="O138" s="11">
        <f t="shared" si="7"/>
        <v>2205.592</v>
      </c>
      <c r="P138" s="13" t="str">
        <f t="shared" si="8"/>
        <v>2025_3</v>
      </c>
      <c r="Q138" s="14" t="str">
        <f t="shared" si="9"/>
        <v>VIP</v>
      </c>
    </row>
    <row r="139" ht="15.75" customHeight="1">
      <c r="A139" s="15">
        <v>45778.0</v>
      </c>
      <c r="B139" s="16">
        <v>2197.0</v>
      </c>
      <c r="C139" s="17" t="s">
        <v>191</v>
      </c>
      <c r="D139" s="17" t="s">
        <v>18</v>
      </c>
      <c r="E139" s="17" t="s">
        <v>62</v>
      </c>
      <c r="F139" s="17" t="s">
        <v>82</v>
      </c>
      <c r="G139" s="17">
        <v>1.0</v>
      </c>
      <c r="H139" s="18">
        <v>1350.68</v>
      </c>
      <c r="I139" s="19">
        <f t="shared" si="1"/>
        <v>1350.68</v>
      </c>
      <c r="J139" s="20">
        <f t="shared" si="2"/>
        <v>2025</v>
      </c>
      <c r="K139" s="20">
        <f t="shared" si="3"/>
        <v>5</v>
      </c>
      <c r="L139" s="20">
        <f t="shared" si="4"/>
        <v>1</v>
      </c>
      <c r="M139" s="20">
        <f t="shared" si="5"/>
        <v>5</v>
      </c>
      <c r="N139" s="19">
        <f t="shared" si="6"/>
        <v>540.272</v>
      </c>
      <c r="O139" s="19">
        <f t="shared" si="7"/>
        <v>135.068</v>
      </c>
      <c r="P139" s="21" t="str">
        <f t="shared" si="8"/>
        <v>2025_5</v>
      </c>
      <c r="Q139" s="22" t="str">
        <f t="shared" si="9"/>
        <v>NÃOVIP</v>
      </c>
    </row>
    <row r="140" ht="15.75" customHeight="1">
      <c r="A140" s="7">
        <v>45660.0</v>
      </c>
      <c r="B140" s="8">
        <v>8825.0</v>
      </c>
      <c r="C140" s="9" t="s">
        <v>192</v>
      </c>
      <c r="D140" s="9" t="s">
        <v>73</v>
      </c>
      <c r="E140" s="9" t="s">
        <v>19</v>
      </c>
      <c r="F140" s="9" t="s">
        <v>112</v>
      </c>
      <c r="G140" s="9">
        <v>7.0</v>
      </c>
      <c r="H140" s="10">
        <v>1498.73</v>
      </c>
      <c r="I140" s="11">
        <f t="shared" si="1"/>
        <v>10491.11</v>
      </c>
      <c r="J140" s="12">
        <f t="shared" si="2"/>
        <v>2025</v>
      </c>
      <c r="K140" s="12">
        <f t="shared" si="3"/>
        <v>1</v>
      </c>
      <c r="L140" s="12">
        <f t="shared" si="4"/>
        <v>3</v>
      </c>
      <c r="M140" s="12">
        <f t="shared" si="5"/>
        <v>6</v>
      </c>
      <c r="N140" s="11">
        <f t="shared" si="6"/>
        <v>4196.444</v>
      </c>
      <c r="O140" s="11">
        <f t="shared" si="7"/>
        <v>1049.111</v>
      </c>
      <c r="P140" s="13" t="str">
        <f t="shared" si="8"/>
        <v>2025_1</v>
      </c>
      <c r="Q140" s="14" t="str">
        <f t="shared" si="9"/>
        <v>VIP</v>
      </c>
    </row>
    <row r="141" ht="15.75" customHeight="1">
      <c r="A141" s="15">
        <v>45684.0</v>
      </c>
      <c r="B141" s="16">
        <v>8380.0</v>
      </c>
      <c r="C141" s="17" t="s">
        <v>193</v>
      </c>
      <c r="D141" s="17" t="s">
        <v>32</v>
      </c>
      <c r="E141" s="17" t="s">
        <v>62</v>
      </c>
      <c r="F141" s="17" t="s">
        <v>63</v>
      </c>
      <c r="G141" s="17">
        <v>5.0</v>
      </c>
      <c r="H141" s="18">
        <v>721.18</v>
      </c>
      <c r="I141" s="19">
        <f t="shared" si="1"/>
        <v>3605.9</v>
      </c>
      <c r="J141" s="20">
        <f t="shared" si="2"/>
        <v>2025</v>
      </c>
      <c r="K141" s="20">
        <f t="shared" si="3"/>
        <v>1</v>
      </c>
      <c r="L141" s="20">
        <f t="shared" si="4"/>
        <v>27</v>
      </c>
      <c r="M141" s="20">
        <f t="shared" si="5"/>
        <v>2</v>
      </c>
      <c r="N141" s="19">
        <f t="shared" si="6"/>
        <v>1442.36</v>
      </c>
      <c r="O141" s="19">
        <f t="shared" si="7"/>
        <v>360.59</v>
      </c>
      <c r="P141" s="21" t="str">
        <f t="shared" si="8"/>
        <v>2025_1</v>
      </c>
      <c r="Q141" s="22" t="str">
        <f t="shared" si="9"/>
        <v>NÃOVIP</v>
      </c>
    </row>
    <row r="142" ht="15.75" customHeight="1">
      <c r="A142" s="7">
        <v>45638.0</v>
      </c>
      <c r="B142" s="8">
        <v>3485.0</v>
      </c>
      <c r="C142" s="9" t="s">
        <v>194</v>
      </c>
      <c r="D142" s="9" t="s">
        <v>37</v>
      </c>
      <c r="E142" s="9" t="s">
        <v>19</v>
      </c>
      <c r="F142" s="9" t="s">
        <v>35</v>
      </c>
      <c r="G142" s="9">
        <v>2.0</v>
      </c>
      <c r="H142" s="10">
        <v>294.04</v>
      </c>
      <c r="I142" s="11">
        <f t="shared" si="1"/>
        <v>588.08</v>
      </c>
      <c r="J142" s="12">
        <f t="shared" si="2"/>
        <v>2024</v>
      </c>
      <c r="K142" s="12">
        <f t="shared" si="3"/>
        <v>12</v>
      </c>
      <c r="L142" s="12">
        <f t="shared" si="4"/>
        <v>12</v>
      </c>
      <c r="M142" s="12">
        <f t="shared" si="5"/>
        <v>5</v>
      </c>
      <c r="N142" s="11">
        <f t="shared" si="6"/>
        <v>235.232</v>
      </c>
      <c r="O142" s="11">
        <f t="shared" si="7"/>
        <v>58.808</v>
      </c>
      <c r="P142" s="13" t="str">
        <f t="shared" si="8"/>
        <v>2024_12</v>
      </c>
      <c r="Q142" s="14" t="str">
        <f t="shared" si="9"/>
        <v>NÃOVIP</v>
      </c>
    </row>
    <row r="143" ht="15.75" customHeight="1">
      <c r="A143" s="15">
        <v>45679.0</v>
      </c>
      <c r="B143" s="16">
        <v>1712.0</v>
      </c>
      <c r="C143" s="17" t="s">
        <v>195</v>
      </c>
      <c r="D143" s="17" t="s">
        <v>26</v>
      </c>
      <c r="E143" s="17" t="s">
        <v>19</v>
      </c>
      <c r="F143" s="17" t="s">
        <v>53</v>
      </c>
      <c r="G143" s="17">
        <v>7.0</v>
      </c>
      <c r="H143" s="18">
        <v>464.28</v>
      </c>
      <c r="I143" s="19">
        <f t="shared" si="1"/>
        <v>3249.96</v>
      </c>
      <c r="J143" s="20">
        <f t="shared" si="2"/>
        <v>2025</v>
      </c>
      <c r="K143" s="20">
        <f t="shared" si="3"/>
        <v>1</v>
      </c>
      <c r="L143" s="20">
        <f t="shared" si="4"/>
        <v>22</v>
      </c>
      <c r="M143" s="20">
        <f t="shared" si="5"/>
        <v>4</v>
      </c>
      <c r="N143" s="19">
        <f t="shared" si="6"/>
        <v>1299.984</v>
      </c>
      <c r="O143" s="19">
        <f t="shared" si="7"/>
        <v>324.996</v>
      </c>
      <c r="P143" s="21" t="str">
        <f t="shared" si="8"/>
        <v>2025_1</v>
      </c>
      <c r="Q143" s="22" t="str">
        <f t="shared" si="9"/>
        <v>NÃOVIP</v>
      </c>
    </row>
    <row r="144" ht="15.75" customHeight="1">
      <c r="A144" s="7">
        <v>45780.0</v>
      </c>
      <c r="B144" s="8">
        <v>4059.0</v>
      </c>
      <c r="C144" s="9" t="s">
        <v>196</v>
      </c>
      <c r="D144" s="9" t="s">
        <v>37</v>
      </c>
      <c r="E144" s="9" t="s">
        <v>19</v>
      </c>
      <c r="F144" s="9" t="s">
        <v>38</v>
      </c>
      <c r="G144" s="9">
        <v>10.0</v>
      </c>
      <c r="H144" s="10">
        <v>520.7</v>
      </c>
      <c r="I144" s="11">
        <f t="shared" si="1"/>
        <v>5207</v>
      </c>
      <c r="J144" s="12">
        <f t="shared" si="2"/>
        <v>2025</v>
      </c>
      <c r="K144" s="12">
        <f t="shared" si="3"/>
        <v>5</v>
      </c>
      <c r="L144" s="12">
        <f t="shared" si="4"/>
        <v>3</v>
      </c>
      <c r="M144" s="12">
        <f t="shared" si="5"/>
        <v>7</v>
      </c>
      <c r="N144" s="11">
        <f t="shared" si="6"/>
        <v>2082.8</v>
      </c>
      <c r="O144" s="11">
        <f t="shared" si="7"/>
        <v>520.7</v>
      </c>
      <c r="P144" s="13" t="str">
        <f t="shared" si="8"/>
        <v>2025_5</v>
      </c>
      <c r="Q144" s="14" t="str">
        <f t="shared" si="9"/>
        <v>NÃOVIP</v>
      </c>
    </row>
    <row r="145" ht="15.75" customHeight="1">
      <c r="A145" s="15">
        <v>45669.0</v>
      </c>
      <c r="B145" s="16">
        <v>9550.0</v>
      </c>
      <c r="C145" s="17" t="s">
        <v>197</v>
      </c>
      <c r="D145" s="17" t="s">
        <v>32</v>
      </c>
      <c r="E145" s="17" t="s">
        <v>23</v>
      </c>
      <c r="F145" s="17" t="s">
        <v>40</v>
      </c>
      <c r="G145" s="17">
        <v>4.0</v>
      </c>
      <c r="H145" s="18">
        <v>1520.8</v>
      </c>
      <c r="I145" s="19">
        <f t="shared" si="1"/>
        <v>6083.2</v>
      </c>
      <c r="J145" s="20">
        <f t="shared" si="2"/>
        <v>2025</v>
      </c>
      <c r="K145" s="20">
        <f t="shared" si="3"/>
        <v>1</v>
      </c>
      <c r="L145" s="20">
        <f t="shared" si="4"/>
        <v>12</v>
      </c>
      <c r="M145" s="20">
        <f t="shared" si="5"/>
        <v>1</v>
      </c>
      <c r="N145" s="19">
        <f t="shared" si="6"/>
        <v>2433.28</v>
      </c>
      <c r="O145" s="19">
        <f t="shared" si="7"/>
        <v>608.32</v>
      </c>
      <c r="P145" s="21" t="str">
        <f t="shared" si="8"/>
        <v>2025_1</v>
      </c>
      <c r="Q145" s="22" t="str">
        <f t="shared" si="9"/>
        <v>NÃOVIP</v>
      </c>
    </row>
    <row r="146" ht="15.75" customHeight="1">
      <c r="A146" s="7">
        <v>45759.0</v>
      </c>
      <c r="B146" s="8">
        <v>9365.0</v>
      </c>
      <c r="C146" s="9" t="s">
        <v>198</v>
      </c>
      <c r="D146" s="9" t="s">
        <v>18</v>
      </c>
      <c r="E146" s="9" t="s">
        <v>50</v>
      </c>
      <c r="F146" s="9" t="s">
        <v>80</v>
      </c>
      <c r="G146" s="9">
        <v>8.0</v>
      </c>
      <c r="H146" s="10">
        <v>976.21</v>
      </c>
      <c r="I146" s="11">
        <f t="shared" si="1"/>
        <v>7809.68</v>
      </c>
      <c r="J146" s="12">
        <f t="shared" si="2"/>
        <v>2025</v>
      </c>
      <c r="K146" s="12">
        <f t="shared" si="3"/>
        <v>4</v>
      </c>
      <c r="L146" s="12">
        <f t="shared" si="4"/>
        <v>12</v>
      </c>
      <c r="M146" s="12">
        <f t="shared" si="5"/>
        <v>7</v>
      </c>
      <c r="N146" s="11">
        <f t="shared" si="6"/>
        <v>3123.872</v>
      </c>
      <c r="O146" s="11">
        <f t="shared" si="7"/>
        <v>780.968</v>
      </c>
      <c r="P146" s="13" t="str">
        <f t="shared" si="8"/>
        <v>2025_4</v>
      </c>
      <c r="Q146" s="14" t="str">
        <f t="shared" si="9"/>
        <v>NÃOVIP</v>
      </c>
    </row>
    <row r="147" ht="15.75" customHeight="1">
      <c r="A147" s="15">
        <v>45668.0</v>
      </c>
      <c r="B147" s="16">
        <v>9652.0</v>
      </c>
      <c r="C147" s="17" t="s">
        <v>199</v>
      </c>
      <c r="D147" s="17" t="s">
        <v>18</v>
      </c>
      <c r="E147" s="17" t="s">
        <v>50</v>
      </c>
      <c r="F147" s="17" t="s">
        <v>71</v>
      </c>
      <c r="G147" s="17">
        <v>1.0</v>
      </c>
      <c r="H147" s="18">
        <v>1754.65</v>
      </c>
      <c r="I147" s="19">
        <f t="shared" si="1"/>
        <v>1754.65</v>
      </c>
      <c r="J147" s="20">
        <f t="shared" si="2"/>
        <v>2025</v>
      </c>
      <c r="K147" s="20">
        <f t="shared" si="3"/>
        <v>1</v>
      </c>
      <c r="L147" s="20">
        <f t="shared" si="4"/>
        <v>11</v>
      </c>
      <c r="M147" s="20">
        <f t="shared" si="5"/>
        <v>7</v>
      </c>
      <c r="N147" s="19">
        <f t="shared" si="6"/>
        <v>701.86</v>
      </c>
      <c r="O147" s="19">
        <f t="shared" si="7"/>
        <v>175.465</v>
      </c>
      <c r="P147" s="21" t="str">
        <f t="shared" si="8"/>
        <v>2025_1</v>
      </c>
      <c r="Q147" s="22" t="str">
        <f t="shared" si="9"/>
        <v>NÃOVIP</v>
      </c>
    </row>
    <row r="148" ht="15.75" customHeight="1">
      <c r="A148" s="7">
        <v>45741.0</v>
      </c>
      <c r="B148" s="8">
        <v>1619.0</v>
      </c>
      <c r="C148" s="9" t="s">
        <v>200</v>
      </c>
      <c r="D148" s="9" t="s">
        <v>73</v>
      </c>
      <c r="E148" s="9" t="s">
        <v>50</v>
      </c>
      <c r="F148" s="9" t="s">
        <v>51</v>
      </c>
      <c r="G148" s="9">
        <v>10.0</v>
      </c>
      <c r="H148" s="10">
        <v>1588.87</v>
      </c>
      <c r="I148" s="11">
        <f t="shared" si="1"/>
        <v>15888.7</v>
      </c>
      <c r="J148" s="12">
        <f t="shared" si="2"/>
        <v>2025</v>
      </c>
      <c r="K148" s="12">
        <f t="shared" si="3"/>
        <v>3</v>
      </c>
      <c r="L148" s="12">
        <f t="shared" si="4"/>
        <v>25</v>
      </c>
      <c r="M148" s="12">
        <f t="shared" si="5"/>
        <v>3</v>
      </c>
      <c r="N148" s="11">
        <f t="shared" si="6"/>
        <v>6355.48</v>
      </c>
      <c r="O148" s="11">
        <f t="shared" si="7"/>
        <v>1588.87</v>
      </c>
      <c r="P148" s="13" t="str">
        <f t="shared" si="8"/>
        <v>2025_3</v>
      </c>
      <c r="Q148" s="14" t="str">
        <f t="shared" si="9"/>
        <v>VIP</v>
      </c>
    </row>
    <row r="149" ht="15.75" customHeight="1">
      <c r="A149" s="15">
        <v>45667.0</v>
      </c>
      <c r="B149" s="16">
        <v>5970.0</v>
      </c>
      <c r="C149" s="17" t="s">
        <v>201</v>
      </c>
      <c r="D149" s="17" t="s">
        <v>47</v>
      </c>
      <c r="E149" s="17" t="s">
        <v>29</v>
      </c>
      <c r="F149" s="17" t="s">
        <v>42</v>
      </c>
      <c r="G149" s="17">
        <v>2.0</v>
      </c>
      <c r="H149" s="18">
        <v>2631.91</v>
      </c>
      <c r="I149" s="19">
        <f t="shared" si="1"/>
        <v>5263.82</v>
      </c>
      <c r="J149" s="20">
        <f t="shared" si="2"/>
        <v>2025</v>
      </c>
      <c r="K149" s="20">
        <f t="shared" si="3"/>
        <v>1</v>
      </c>
      <c r="L149" s="20">
        <f t="shared" si="4"/>
        <v>10</v>
      </c>
      <c r="M149" s="20">
        <f t="shared" si="5"/>
        <v>6</v>
      </c>
      <c r="N149" s="19">
        <f t="shared" si="6"/>
        <v>2105.528</v>
      </c>
      <c r="O149" s="19">
        <f t="shared" si="7"/>
        <v>526.382</v>
      </c>
      <c r="P149" s="21" t="str">
        <f t="shared" si="8"/>
        <v>2025_1</v>
      </c>
      <c r="Q149" s="22" t="str">
        <f t="shared" si="9"/>
        <v>NÃOVIP</v>
      </c>
    </row>
    <row r="150" ht="15.75" customHeight="1">
      <c r="A150" s="7">
        <v>45772.0</v>
      </c>
      <c r="B150" s="8">
        <v>3831.0</v>
      </c>
      <c r="C150" s="9" t="s">
        <v>202</v>
      </c>
      <c r="D150" s="9" t="s">
        <v>73</v>
      </c>
      <c r="E150" s="9" t="s">
        <v>50</v>
      </c>
      <c r="F150" s="9" t="s">
        <v>71</v>
      </c>
      <c r="G150" s="9">
        <v>6.0</v>
      </c>
      <c r="H150" s="10">
        <v>2364.33</v>
      </c>
      <c r="I150" s="11">
        <f t="shared" si="1"/>
        <v>14185.98</v>
      </c>
      <c r="J150" s="12">
        <f t="shared" si="2"/>
        <v>2025</v>
      </c>
      <c r="K150" s="12">
        <f t="shared" si="3"/>
        <v>4</v>
      </c>
      <c r="L150" s="12">
        <f t="shared" si="4"/>
        <v>25</v>
      </c>
      <c r="M150" s="12">
        <f t="shared" si="5"/>
        <v>6</v>
      </c>
      <c r="N150" s="11">
        <f t="shared" si="6"/>
        <v>5674.392</v>
      </c>
      <c r="O150" s="11">
        <f t="shared" si="7"/>
        <v>1418.598</v>
      </c>
      <c r="P150" s="13" t="str">
        <f t="shared" si="8"/>
        <v>2025_4</v>
      </c>
      <c r="Q150" s="14" t="str">
        <f t="shared" si="9"/>
        <v>VIP</v>
      </c>
    </row>
    <row r="151" ht="15.75" customHeight="1">
      <c r="A151" s="15">
        <v>45684.0</v>
      </c>
      <c r="B151" s="16">
        <v>8894.0</v>
      </c>
      <c r="C151" s="17" t="s">
        <v>203</v>
      </c>
      <c r="D151" s="17" t="s">
        <v>32</v>
      </c>
      <c r="E151" s="17" t="s">
        <v>50</v>
      </c>
      <c r="F151" s="17" t="s">
        <v>80</v>
      </c>
      <c r="G151" s="17">
        <v>9.0</v>
      </c>
      <c r="H151" s="18">
        <v>341.75</v>
      </c>
      <c r="I151" s="19">
        <f t="shared" si="1"/>
        <v>3075.75</v>
      </c>
      <c r="J151" s="20">
        <f t="shared" si="2"/>
        <v>2025</v>
      </c>
      <c r="K151" s="20">
        <f t="shared" si="3"/>
        <v>1</v>
      </c>
      <c r="L151" s="20">
        <f t="shared" si="4"/>
        <v>27</v>
      </c>
      <c r="M151" s="20">
        <f t="shared" si="5"/>
        <v>2</v>
      </c>
      <c r="N151" s="19">
        <f t="shared" si="6"/>
        <v>1230.3</v>
      </c>
      <c r="O151" s="19">
        <f t="shared" si="7"/>
        <v>307.575</v>
      </c>
      <c r="P151" s="21" t="str">
        <f t="shared" si="8"/>
        <v>2025_1</v>
      </c>
      <c r="Q151" s="22" t="str">
        <f t="shared" si="9"/>
        <v>NÃOVIP</v>
      </c>
    </row>
    <row r="152" ht="15.75" customHeight="1">
      <c r="A152" s="7">
        <v>45784.0</v>
      </c>
      <c r="B152" s="8">
        <v>2199.0</v>
      </c>
      <c r="C152" s="9" t="s">
        <v>204</v>
      </c>
      <c r="D152" s="9" t="s">
        <v>26</v>
      </c>
      <c r="E152" s="9" t="s">
        <v>29</v>
      </c>
      <c r="F152" s="9" t="s">
        <v>30</v>
      </c>
      <c r="G152" s="9">
        <v>3.0</v>
      </c>
      <c r="H152" s="10">
        <v>2105.64</v>
      </c>
      <c r="I152" s="11">
        <f t="shared" si="1"/>
        <v>6316.92</v>
      </c>
      <c r="J152" s="12">
        <f t="shared" si="2"/>
        <v>2025</v>
      </c>
      <c r="K152" s="12">
        <f t="shared" si="3"/>
        <v>5</v>
      </c>
      <c r="L152" s="12">
        <f t="shared" si="4"/>
        <v>7</v>
      </c>
      <c r="M152" s="12">
        <f t="shared" si="5"/>
        <v>4</v>
      </c>
      <c r="N152" s="11">
        <f t="shared" si="6"/>
        <v>2526.768</v>
      </c>
      <c r="O152" s="11">
        <f t="shared" si="7"/>
        <v>631.692</v>
      </c>
      <c r="P152" s="13" t="str">
        <f t="shared" si="8"/>
        <v>2025_5</v>
      </c>
      <c r="Q152" s="14" t="str">
        <f t="shared" si="9"/>
        <v>NÃOVIP</v>
      </c>
    </row>
    <row r="153" ht="15.75" customHeight="1">
      <c r="A153" s="15">
        <v>45771.0</v>
      </c>
      <c r="B153" s="16">
        <v>5200.0</v>
      </c>
      <c r="C153" s="17" t="s">
        <v>205</v>
      </c>
      <c r="D153" s="17" t="s">
        <v>73</v>
      </c>
      <c r="E153" s="17" t="s">
        <v>62</v>
      </c>
      <c r="F153" s="17" t="s">
        <v>63</v>
      </c>
      <c r="G153" s="17">
        <v>2.0</v>
      </c>
      <c r="H153" s="18">
        <v>2146.1</v>
      </c>
      <c r="I153" s="19">
        <f t="shared" si="1"/>
        <v>4292.2</v>
      </c>
      <c r="J153" s="20">
        <f t="shared" si="2"/>
        <v>2025</v>
      </c>
      <c r="K153" s="20">
        <f t="shared" si="3"/>
        <v>4</v>
      </c>
      <c r="L153" s="20">
        <f t="shared" si="4"/>
        <v>24</v>
      </c>
      <c r="M153" s="20">
        <f t="shared" si="5"/>
        <v>5</v>
      </c>
      <c r="N153" s="19">
        <f t="shared" si="6"/>
        <v>1716.88</v>
      </c>
      <c r="O153" s="19">
        <f t="shared" si="7"/>
        <v>429.22</v>
      </c>
      <c r="P153" s="21" t="str">
        <f t="shared" si="8"/>
        <v>2025_4</v>
      </c>
      <c r="Q153" s="22" t="str">
        <f t="shared" si="9"/>
        <v>NÃOVIP</v>
      </c>
    </row>
    <row r="154" ht="15.75" customHeight="1">
      <c r="A154" s="7">
        <v>45656.0</v>
      </c>
      <c r="B154" s="8">
        <v>1087.0</v>
      </c>
      <c r="C154" s="9" t="s">
        <v>206</v>
      </c>
      <c r="D154" s="9" t="s">
        <v>22</v>
      </c>
      <c r="E154" s="9" t="s">
        <v>62</v>
      </c>
      <c r="F154" s="9" t="s">
        <v>76</v>
      </c>
      <c r="G154" s="9">
        <v>1.0</v>
      </c>
      <c r="H154" s="10">
        <v>2319.21</v>
      </c>
      <c r="I154" s="11">
        <f t="shared" si="1"/>
        <v>2319.21</v>
      </c>
      <c r="J154" s="12">
        <f t="shared" si="2"/>
        <v>2024</v>
      </c>
      <c r="K154" s="12">
        <f t="shared" si="3"/>
        <v>12</v>
      </c>
      <c r="L154" s="12">
        <f t="shared" si="4"/>
        <v>30</v>
      </c>
      <c r="M154" s="12">
        <f t="shared" si="5"/>
        <v>2</v>
      </c>
      <c r="N154" s="11">
        <f t="shared" si="6"/>
        <v>927.684</v>
      </c>
      <c r="O154" s="11">
        <f t="shared" si="7"/>
        <v>231.921</v>
      </c>
      <c r="P154" s="13" t="str">
        <f t="shared" si="8"/>
        <v>2024_12</v>
      </c>
      <c r="Q154" s="14" t="str">
        <f t="shared" si="9"/>
        <v>NÃOVIP</v>
      </c>
    </row>
    <row r="155" ht="15.75" customHeight="1">
      <c r="A155" s="15">
        <v>45771.0</v>
      </c>
      <c r="B155" s="16">
        <v>4340.0</v>
      </c>
      <c r="C155" s="17" t="s">
        <v>207</v>
      </c>
      <c r="D155" s="17" t="s">
        <v>26</v>
      </c>
      <c r="E155" s="17" t="s">
        <v>29</v>
      </c>
      <c r="F155" s="17" t="s">
        <v>33</v>
      </c>
      <c r="G155" s="17">
        <v>8.0</v>
      </c>
      <c r="H155" s="18">
        <v>2772.87</v>
      </c>
      <c r="I155" s="19">
        <f t="shared" si="1"/>
        <v>22182.96</v>
      </c>
      <c r="J155" s="20">
        <f t="shared" si="2"/>
        <v>2025</v>
      </c>
      <c r="K155" s="20">
        <f t="shared" si="3"/>
        <v>4</v>
      </c>
      <c r="L155" s="20">
        <f t="shared" si="4"/>
        <v>24</v>
      </c>
      <c r="M155" s="20">
        <f t="shared" si="5"/>
        <v>5</v>
      </c>
      <c r="N155" s="19">
        <f t="shared" si="6"/>
        <v>8873.184</v>
      </c>
      <c r="O155" s="19">
        <f t="shared" si="7"/>
        <v>2218.296</v>
      </c>
      <c r="P155" s="21" t="str">
        <f t="shared" si="8"/>
        <v>2025_4</v>
      </c>
      <c r="Q155" s="22" t="str">
        <f t="shared" si="9"/>
        <v>VIP</v>
      </c>
    </row>
    <row r="156" ht="15.75" customHeight="1">
      <c r="A156" s="7">
        <v>45787.0</v>
      </c>
      <c r="B156" s="8">
        <v>6399.0</v>
      </c>
      <c r="C156" s="9" t="s">
        <v>208</v>
      </c>
      <c r="D156" s="9" t="s">
        <v>32</v>
      </c>
      <c r="E156" s="9" t="s">
        <v>23</v>
      </c>
      <c r="F156" s="9" t="s">
        <v>27</v>
      </c>
      <c r="G156" s="9">
        <v>6.0</v>
      </c>
      <c r="H156" s="10">
        <v>523.59</v>
      </c>
      <c r="I156" s="11">
        <f t="shared" si="1"/>
        <v>3141.54</v>
      </c>
      <c r="J156" s="12">
        <f t="shared" si="2"/>
        <v>2025</v>
      </c>
      <c r="K156" s="12">
        <f t="shared" si="3"/>
        <v>5</v>
      </c>
      <c r="L156" s="12">
        <f t="shared" si="4"/>
        <v>10</v>
      </c>
      <c r="M156" s="12">
        <f t="shared" si="5"/>
        <v>7</v>
      </c>
      <c r="N156" s="11">
        <f t="shared" si="6"/>
        <v>1256.616</v>
      </c>
      <c r="O156" s="11">
        <f t="shared" si="7"/>
        <v>314.154</v>
      </c>
      <c r="P156" s="13" t="str">
        <f t="shared" si="8"/>
        <v>2025_5</v>
      </c>
      <c r="Q156" s="14" t="str">
        <f t="shared" si="9"/>
        <v>NÃOVIP</v>
      </c>
    </row>
    <row r="157" ht="15.75" customHeight="1">
      <c r="A157" s="15">
        <v>45682.0</v>
      </c>
      <c r="B157" s="16">
        <v>5784.0</v>
      </c>
      <c r="C157" s="17" t="s">
        <v>209</v>
      </c>
      <c r="D157" s="17" t="s">
        <v>18</v>
      </c>
      <c r="E157" s="17" t="s">
        <v>50</v>
      </c>
      <c r="F157" s="17" t="s">
        <v>80</v>
      </c>
      <c r="G157" s="17">
        <v>8.0</v>
      </c>
      <c r="H157" s="18">
        <v>2378.06</v>
      </c>
      <c r="I157" s="19">
        <f t="shared" si="1"/>
        <v>19024.48</v>
      </c>
      <c r="J157" s="20">
        <f t="shared" si="2"/>
        <v>2025</v>
      </c>
      <c r="K157" s="20">
        <f t="shared" si="3"/>
        <v>1</v>
      </c>
      <c r="L157" s="20">
        <f t="shared" si="4"/>
        <v>25</v>
      </c>
      <c r="M157" s="20">
        <f t="shared" si="5"/>
        <v>7</v>
      </c>
      <c r="N157" s="19">
        <f t="shared" si="6"/>
        <v>7609.792</v>
      </c>
      <c r="O157" s="19">
        <f t="shared" si="7"/>
        <v>1902.448</v>
      </c>
      <c r="P157" s="21" t="str">
        <f t="shared" si="8"/>
        <v>2025_1</v>
      </c>
      <c r="Q157" s="22" t="str">
        <f t="shared" si="9"/>
        <v>VIP</v>
      </c>
    </row>
    <row r="158" ht="15.75" customHeight="1">
      <c r="A158" s="7">
        <v>45709.0</v>
      </c>
      <c r="B158" s="8">
        <v>5293.0</v>
      </c>
      <c r="C158" s="9" t="s">
        <v>210</v>
      </c>
      <c r="D158" s="9" t="s">
        <v>22</v>
      </c>
      <c r="E158" s="9" t="s">
        <v>50</v>
      </c>
      <c r="F158" s="9" t="s">
        <v>71</v>
      </c>
      <c r="G158" s="9">
        <v>5.0</v>
      </c>
      <c r="H158" s="10">
        <v>182.58</v>
      </c>
      <c r="I158" s="11">
        <f t="shared" si="1"/>
        <v>912.9</v>
      </c>
      <c r="J158" s="12">
        <f t="shared" si="2"/>
        <v>2025</v>
      </c>
      <c r="K158" s="12">
        <f t="shared" si="3"/>
        <v>2</v>
      </c>
      <c r="L158" s="12">
        <f t="shared" si="4"/>
        <v>21</v>
      </c>
      <c r="M158" s="12">
        <f t="shared" si="5"/>
        <v>6</v>
      </c>
      <c r="N158" s="11">
        <f t="shared" si="6"/>
        <v>365.16</v>
      </c>
      <c r="O158" s="11">
        <f t="shared" si="7"/>
        <v>91.29</v>
      </c>
      <c r="P158" s="13" t="str">
        <f t="shared" si="8"/>
        <v>2025_2</v>
      </c>
      <c r="Q158" s="14" t="str">
        <f t="shared" si="9"/>
        <v>NÃOVIP</v>
      </c>
    </row>
    <row r="159" ht="15.75" customHeight="1">
      <c r="A159" s="15">
        <v>45703.0</v>
      </c>
      <c r="B159" s="16">
        <v>9898.0</v>
      </c>
      <c r="C159" s="17" t="s">
        <v>211</v>
      </c>
      <c r="D159" s="17" t="s">
        <v>37</v>
      </c>
      <c r="E159" s="17" t="s">
        <v>23</v>
      </c>
      <c r="F159" s="17" t="s">
        <v>24</v>
      </c>
      <c r="G159" s="17">
        <v>9.0</v>
      </c>
      <c r="H159" s="18">
        <v>2905.37</v>
      </c>
      <c r="I159" s="19">
        <f t="shared" si="1"/>
        <v>26148.33</v>
      </c>
      <c r="J159" s="20">
        <f t="shared" si="2"/>
        <v>2025</v>
      </c>
      <c r="K159" s="20">
        <f t="shared" si="3"/>
        <v>2</v>
      </c>
      <c r="L159" s="20">
        <f t="shared" si="4"/>
        <v>15</v>
      </c>
      <c r="M159" s="20">
        <f t="shared" si="5"/>
        <v>7</v>
      </c>
      <c r="N159" s="19">
        <f t="shared" si="6"/>
        <v>10459.332</v>
      </c>
      <c r="O159" s="19">
        <f t="shared" si="7"/>
        <v>2614.833</v>
      </c>
      <c r="P159" s="21" t="str">
        <f t="shared" si="8"/>
        <v>2025_2</v>
      </c>
      <c r="Q159" s="22" t="str">
        <f t="shared" si="9"/>
        <v>VIP</v>
      </c>
    </row>
    <row r="160" ht="15.75" customHeight="1">
      <c r="A160" s="7">
        <v>45760.0</v>
      </c>
      <c r="B160" s="8">
        <v>5554.0</v>
      </c>
      <c r="C160" s="9" t="s">
        <v>212</v>
      </c>
      <c r="D160" s="9" t="s">
        <v>22</v>
      </c>
      <c r="E160" s="9" t="s">
        <v>62</v>
      </c>
      <c r="F160" s="9" t="s">
        <v>107</v>
      </c>
      <c r="G160" s="9">
        <v>3.0</v>
      </c>
      <c r="H160" s="10">
        <v>2495.1</v>
      </c>
      <c r="I160" s="11">
        <f t="shared" si="1"/>
        <v>7485.3</v>
      </c>
      <c r="J160" s="12">
        <f t="shared" si="2"/>
        <v>2025</v>
      </c>
      <c r="K160" s="12">
        <f t="shared" si="3"/>
        <v>4</v>
      </c>
      <c r="L160" s="12">
        <f t="shared" si="4"/>
        <v>13</v>
      </c>
      <c r="M160" s="12">
        <f t="shared" si="5"/>
        <v>1</v>
      </c>
      <c r="N160" s="11">
        <f t="shared" si="6"/>
        <v>2994.12</v>
      </c>
      <c r="O160" s="11">
        <f t="shared" si="7"/>
        <v>748.53</v>
      </c>
      <c r="P160" s="13" t="str">
        <f t="shared" si="8"/>
        <v>2025_4</v>
      </c>
      <c r="Q160" s="14" t="str">
        <f t="shared" si="9"/>
        <v>NÃOVIP</v>
      </c>
    </row>
    <row r="161" ht="15.75" customHeight="1">
      <c r="A161" s="15">
        <v>45651.0</v>
      </c>
      <c r="B161" s="16">
        <v>9471.0</v>
      </c>
      <c r="C161" s="17" t="s">
        <v>213</v>
      </c>
      <c r="D161" s="17" t="s">
        <v>22</v>
      </c>
      <c r="E161" s="17" t="s">
        <v>29</v>
      </c>
      <c r="F161" s="17" t="s">
        <v>85</v>
      </c>
      <c r="G161" s="17">
        <v>10.0</v>
      </c>
      <c r="H161" s="18">
        <v>984.74</v>
      </c>
      <c r="I161" s="19">
        <f t="shared" si="1"/>
        <v>9847.4</v>
      </c>
      <c r="J161" s="20">
        <f t="shared" si="2"/>
        <v>2024</v>
      </c>
      <c r="K161" s="20">
        <f t="shared" si="3"/>
        <v>12</v>
      </c>
      <c r="L161" s="20">
        <f t="shared" si="4"/>
        <v>25</v>
      </c>
      <c r="M161" s="20">
        <f t="shared" si="5"/>
        <v>4</v>
      </c>
      <c r="N161" s="19">
        <f t="shared" si="6"/>
        <v>3938.96</v>
      </c>
      <c r="O161" s="19">
        <f t="shared" si="7"/>
        <v>984.74</v>
      </c>
      <c r="P161" s="21" t="str">
        <f t="shared" si="8"/>
        <v>2024_12</v>
      </c>
      <c r="Q161" s="22" t="str">
        <f t="shared" si="9"/>
        <v>NÃOVIP</v>
      </c>
    </row>
    <row r="162" ht="15.75" customHeight="1">
      <c r="A162" s="7">
        <v>45778.0</v>
      </c>
      <c r="B162" s="8">
        <v>1960.0</v>
      </c>
      <c r="C162" s="9" t="s">
        <v>214</v>
      </c>
      <c r="D162" s="9" t="s">
        <v>47</v>
      </c>
      <c r="E162" s="9" t="s">
        <v>23</v>
      </c>
      <c r="F162" s="9" t="s">
        <v>27</v>
      </c>
      <c r="G162" s="9">
        <v>5.0</v>
      </c>
      <c r="H162" s="10">
        <v>220.11</v>
      </c>
      <c r="I162" s="11">
        <f t="shared" si="1"/>
        <v>1100.55</v>
      </c>
      <c r="J162" s="12">
        <f t="shared" si="2"/>
        <v>2025</v>
      </c>
      <c r="K162" s="12">
        <f t="shared" si="3"/>
        <v>5</v>
      </c>
      <c r="L162" s="12">
        <f t="shared" si="4"/>
        <v>1</v>
      </c>
      <c r="M162" s="12">
        <f t="shared" si="5"/>
        <v>5</v>
      </c>
      <c r="N162" s="11">
        <f t="shared" si="6"/>
        <v>440.22</v>
      </c>
      <c r="O162" s="11">
        <f t="shared" si="7"/>
        <v>110.055</v>
      </c>
      <c r="P162" s="13" t="str">
        <f t="shared" si="8"/>
        <v>2025_5</v>
      </c>
      <c r="Q162" s="14" t="str">
        <f t="shared" si="9"/>
        <v>NÃOVIP</v>
      </c>
    </row>
    <row r="163" ht="15.75" customHeight="1">
      <c r="A163" s="15">
        <v>45760.0</v>
      </c>
      <c r="B163" s="16">
        <v>1639.0</v>
      </c>
      <c r="C163" s="17" t="s">
        <v>215</v>
      </c>
      <c r="D163" s="17" t="s">
        <v>73</v>
      </c>
      <c r="E163" s="17" t="s">
        <v>29</v>
      </c>
      <c r="F163" s="17" t="s">
        <v>85</v>
      </c>
      <c r="G163" s="17">
        <v>3.0</v>
      </c>
      <c r="H163" s="18">
        <v>1042.55</v>
      </c>
      <c r="I163" s="19">
        <f t="shared" si="1"/>
        <v>3127.65</v>
      </c>
      <c r="J163" s="20">
        <f t="shared" si="2"/>
        <v>2025</v>
      </c>
      <c r="K163" s="20">
        <f t="shared" si="3"/>
        <v>4</v>
      </c>
      <c r="L163" s="20">
        <f t="shared" si="4"/>
        <v>13</v>
      </c>
      <c r="M163" s="20">
        <f t="shared" si="5"/>
        <v>1</v>
      </c>
      <c r="N163" s="19">
        <f t="shared" si="6"/>
        <v>1251.06</v>
      </c>
      <c r="O163" s="19">
        <f t="shared" si="7"/>
        <v>312.765</v>
      </c>
      <c r="P163" s="21" t="str">
        <f t="shared" si="8"/>
        <v>2025_4</v>
      </c>
      <c r="Q163" s="22" t="str">
        <f t="shared" si="9"/>
        <v>NÃOVIP</v>
      </c>
    </row>
    <row r="164" ht="15.75" customHeight="1">
      <c r="A164" s="7">
        <v>45720.0</v>
      </c>
      <c r="B164" s="8">
        <v>5978.0</v>
      </c>
      <c r="C164" s="9" t="s">
        <v>216</v>
      </c>
      <c r="D164" s="9" t="s">
        <v>22</v>
      </c>
      <c r="E164" s="9" t="s">
        <v>19</v>
      </c>
      <c r="F164" s="9" t="s">
        <v>20</v>
      </c>
      <c r="G164" s="9">
        <v>10.0</v>
      </c>
      <c r="H164" s="10">
        <v>1674.7</v>
      </c>
      <c r="I164" s="11">
        <f t="shared" si="1"/>
        <v>16747</v>
      </c>
      <c r="J164" s="12">
        <f t="shared" si="2"/>
        <v>2025</v>
      </c>
      <c r="K164" s="12">
        <f t="shared" si="3"/>
        <v>3</v>
      </c>
      <c r="L164" s="12">
        <f t="shared" si="4"/>
        <v>4</v>
      </c>
      <c r="M164" s="12">
        <f t="shared" si="5"/>
        <v>3</v>
      </c>
      <c r="N164" s="11">
        <f t="shared" si="6"/>
        <v>6698.8</v>
      </c>
      <c r="O164" s="11">
        <f t="shared" si="7"/>
        <v>1674.7</v>
      </c>
      <c r="P164" s="13" t="str">
        <f t="shared" si="8"/>
        <v>2025_3</v>
      </c>
      <c r="Q164" s="14" t="str">
        <f t="shared" si="9"/>
        <v>VIP</v>
      </c>
    </row>
    <row r="165" ht="15.75" customHeight="1">
      <c r="A165" s="15">
        <v>45655.0</v>
      </c>
      <c r="B165" s="16">
        <v>6117.0</v>
      </c>
      <c r="C165" s="17" t="s">
        <v>217</v>
      </c>
      <c r="D165" s="17" t="s">
        <v>26</v>
      </c>
      <c r="E165" s="17" t="s">
        <v>23</v>
      </c>
      <c r="F165" s="17" t="s">
        <v>40</v>
      </c>
      <c r="G165" s="17">
        <v>6.0</v>
      </c>
      <c r="H165" s="18">
        <v>896.99</v>
      </c>
      <c r="I165" s="19">
        <f t="shared" si="1"/>
        <v>5381.94</v>
      </c>
      <c r="J165" s="20">
        <f t="shared" si="2"/>
        <v>2024</v>
      </c>
      <c r="K165" s="20">
        <f t="shared" si="3"/>
        <v>12</v>
      </c>
      <c r="L165" s="20">
        <f t="shared" si="4"/>
        <v>29</v>
      </c>
      <c r="M165" s="20">
        <f t="shared" si="5"/>
        <v>1</v>
      </c>
      <c r="N165" s="19">
        <f t="shared" si="6"/>
        <v>2152.776</v>
      </c>
      <c r="O165" s="19">
        <f t="shared" si="7"/>
        <v>538.194</v>
      </c>
      <c r="P165" s="21" t="str">
        <f t="shared" si="8"/>
        <v>2024_12</v>
      </c>
      <c r="Q165" s="22" t="str">
        <f t="shared" si="9"/>
        <v>NÃOVIP</v>
      </c>
    </row>
    <row r="166" ht="15.75" customHeight="1">
      <c r="A166" s="7">
        <v>45810.0</v>
      </c>
      <c r="B166" s="8">
        <v>2994.0</v>
      </c>
      <c r="C166" s="9" t="s">
        <v>218</v>
      </c>
      <c r="D166" s="9" t="s">
        <v>47</v>
      </c>
      <c r="E166" s="9" t="s">
        <v>62</v>
      </c>
      <c r="F166" s="9" t="s">
        <v>107</v>
      </c>
      <c r="G166" s="9">
        <v>8.0</v>
      </c>
      <c r="H166" s="10">
        <v>2263.35</v>
      </c>
      <c r="I166" s="11">
        <f t="shared" si="1"/>
        <v>18106.8</v>
      </c>
      <c r="J166" s="12">
        <f t="shared" si="2"/>
        <v>2025</v>
      </c>
      <c r="K166" s="12">
        <f t="shared" si="3"/>
        <v>6</v>
      </c>
      <c r="L166" s="12">
        <f t="shared" si="4"/>
        <v>2</v>
      </c>
      <c r="M166" s="12">
        <f t="shared" si="5"/>
        <v>2</v>
      </c>
      <c r="N166" s="11">
        <f t="shared" si="6"/>
        <v>7242.72</v>
      </c>
      <c r="O166" s="11">
        <f t="shared" si="7"/>
        <v>1810.68</v>
      </c>
      <c r="P166" s="13" t="str">
        <f t="shared" si="8"/>
        <v>2025_6</v>
      </c>
      <c r="Q166" s="14" t="str">
        <f t="shared" si="9"/>
        <v>VIP</v>
      </c>
    </row>
    <row r="167" ht="15.75" customHeight="1">
      <c r="A167" s="15">
        <v>45814.0</v>
      </c>
      <c r="B167" s="16">
        <v>2405.0</v>
      </c>
      <c r="C167" s="17" t="s">
        <v>219</v>
      </c>
      <c r="D167" s="17" t="s">
        <v>18</v>
      </c>
      <c r="E167" s="17" t="s">
        <v>62</v>
      </c>
      <c r="F167" s="17" t="s">
        <v>63</v>
      </c>
      <c r="G167" s="17">
        <v>8.0</v>
      </c>
      <c r="H167" s="18">
        <v>1072.44</v>
      </c>
      <c r="I167" s="19">
        <f t="shared" si="1"/>
        <v>8579.52</v>
      </c>
      <c r="J167" s="20">
        <f t="shared" si="2"/>
        <v>2025</v>
      </c>
      <c r="K167" s="20">
        <f t="shared" si="3"/>
        <v>6</v>
      </c>
      <c r="L167" s="20">
        <f t="shared" si="4"/>
        <v>6</v>
      </c>
      <c r="M167" s="20">
        <f t="shared" si="5"/>
        <v>6</v>
      </c>
      <c r="N167" s="19">
        <f t="shared" si="6"/>
        <v>3431.808</v>
      </c>
      <c r="O167" s="19">
        <f t="shared" si="7"/>
        <v>857.952</v>
      </c>
      <c r="P167" s="21" t="str">
        <f t="shared" si="8"/>
        <v>2025_6</v>
      </c>
      <c r="Q167" s="22" t="str">
        <f t="shared" si="9"/>
        <v>NÃOVIP</v>
      </c>
    </row>
    <row r="168" ht="15.75" customHeight="1">
      <c r="A168" s="7">
        <v>45700.0</v>
      </c>
      <c r="B168" s="8">
        <v>9128.0</v>
      </c>
      <c r="C168" s="9" t="s">
        <v>220</v>
      </c>
      <c r="D168" s="9" t="s">
        <v>22</v>
      </c>
      <c r="E168" s="9" t="s">
        <v>50</v>
      </c>
      <c r="F168" s="9" t="s">
        <v>55</v>
      </c>
      <c r="G168" s="9">
        <v>6.0</v>
      </c>
      <c r="H168" s="10">
        <v>892.65</v>
      </c>
      <c r="I168" s="11">
        <f t="shared" si="1"/>
        <v>5355.9</v>
      </c>
      <c r="J168" s="12">
        <f t="shared" si="2"/>
        <v>2025</v>
      </c>
      <c r="K168" s="12">
        <f t="shared" si="3"/>
        <v>2</v>
      </c>
      <c r="L168" s="12">
        <f t="shared" si="4"/>
        <v>12</v>
      </c>
      <c r="M168" s="12">
        <f t="shared" si="5"/>
        <v>4</v>
      </c>
      <c r="N168" s="11">
        <f t="shared" si="6"/>
        <v>2142.36</v>
      </c>
      <c r="O168" s="11">
        <f t="shared" si="7"/>
        <v>535.59</v>
      </c>
      <c r="P168" s="13" t="str">
        <f t="shared" si="8"/>
        <v>2025_2</v>
      </c>
      <c r="Q168" s="14" t="str">
        <f t="shared" si="9"/>
        <v>NÃOVIP</v>
      </c>
    </row>
    <row r="169" ht="15.75" customHeight="1">
      <c r="A169" s="15">
        <v>45647.0</v>
      </c>
      <c r="B169" s="16">
        <v>7030.0</v>
      </c>
      <c r="C169" s="17" t="s">
        <v>221</v>
      </c>
      <c r="D169" s="17" t="s">
        <v>18</v>
      </c>
      <c r="E169" s="17" t="s">
        <v>29</v>
      </c>
      <c r="F169" s="17" t="s">
        <v>30</v>
      </c>
      <c r="G169" s="17">
        <v>8.0</v>
      </c>
      <c r="H169" s="18">
        <v>1022.96</v>
      </c>
      <c r="I169" s="19">
        <f t="shared" si="1"/>
        <v>8183.68</v>
      </c>
      <c r="J169" s="20">
        <f t="shared" si="2"/>
        <v>2024</v>
      </c>
      <c r="K169" s="20">
        <f t="shared" si="3"/>
        <v>12</v>
      </c>
      <c r="L169" s="20">
        <f t="shared" si="4"/>
        <v>21</v>
      </c>
      <c r="M169" s="20">
        <f t="shared" si="5"/>
        <v>7</v>
      </c>
      <c r="N169" s="19">
        <f t="shared" si="6"/>
        <v>3273.472</v>
      </c>
      <c r="O169" s="19">
        <f t="shared" si="7"/>
        <v>818.368</v>
      </c>
      <c r="P169" s="21" t="str">
        <f t="shared" si="8"/>
        <v>2024_12</v>
      </c>
      <c r="Q169" s="22" t="str">
        <f t="shared" si="9"/>
        <v>NÃOVIP</v>
      </c>
    </row>
    <row r="170" ht="15.75" customHeight="1">
      <c r="A170" s="7">
        <v>45745.0</v>
      </c>
      <c r="B170" s="8">
        <v>3470.0</v>
      </c>
      <c r="C170" s="9" t="s">
        <v>222</v>
      </c>
      <c r="D170" s="9" t="s">
        <v>22</v>
      </c>
      <c r="E170" s="9" t="s">
        <v>23</v>
      </c>
      <c r="F170" s="9" t="s">
        <v>27</v>
      </c>
      <c r="G170" s="9">
        <v>5.0</v>
      </c>
      <c r="H170" s="10">
        <v>637.17</v>
      </c>
      <c r="I170" s="11">
        <f t="shared" si="1"/>
        <v>3185.85</v>
      </c>
      <c r="J170" s="12">
        <f t="shared" si="2"/>
        <v>2025</v>
      </c>
      <c r="K170" s="12">
        <f t="shared" si="3"/>
        <v>3</v>
      </c>
      <c r="L170" s="12">
        <f t="shared" si="4"/>
        <v>29</v>
      </c>
      <c r="M170" s="12">
        <f t="shared" si="5"/>
        <v>7</v>
      </c>
      <c r="N170" s="11">
        <f t="shared" si="6"/>
        <v>1274.34</v>
      </c>
      <c r="O170" s="11">
        <f t="shared" si="7"/>
        <v>318.585</v>
      </c>
      <c r="P170" s="13" t="str">
        <f t="shared" si="8"/>
        <v>2025_3</v>
      </c>
      <c r="Q170" s="14" t="str">
        <f t="shared" si="9"/>
        <v>NÃOVIP</v>
      </c>
    </row>
    <row r="171" ht="15.75" customHeight="1">
      <c r="A171" s="15">
        <v>45692.0</v>
      </c>
      <c r="B171" s="16">
        <v>6695.0</v>
      </c>
      <c r="C171" s="17" t="s">
        <v>169</v>
      </c>
      <c r="D171" s="17" t="s">
        <v>26</v>
      </c>
      <c r="E171" s="17" t="s">
        <v>50</v>
      </c>
      <c r="F171" s="17" t="s">
        <v>51</v>
      </c>
      <c r="G171" s="17">
        <v>4.0</v>
      </c>
      <c r="H171" s="18">
        <v>1182.29</v>
      </c>
      <c r="I171" s="19">
        <f t="shared" si="1"/>
        <v>4729.16</v>
      </c>
      <c r="J171" s="20">
        <f t="shared" si="2"/>
        <v>2025</v>
      </c>
      <c r="K171" s="20">
        <f t="shared" si="3"/>
        <v>2</v>
      </c>
      <c r="L171" s="20">
        <f t="shared" si="4"/>
        <v>4</v>
      </c>
      <c r="M171" s="20">
        <f t="shared" si="5"/>
        <v>3</v>
      </c>
      <c r="N171" s="19">
        <f t="shared" si="6"/>
        <v>1891.664</v>
      </c>
      <c r="O171" s="19">
        <f t="shared" si="7"/>
        <v>472.916</v>
      </c>
      <c r="P171" s="21" t="str">
        <f t="shared" si="8"/>
        <v>2025_2</v>
      </c>
      <c r="Q171" s="22" t="str">
        <f t="shared" si="9"/>
        <v>NÃOVIP</v>
      </c>
    </row>
    <row r="172" ht="15.75" customHeight="1">
      <c r="A172" s="7">
        <v>45676.0</v>
      </c>
      <c r="B172" s="8">
        <v>7831.0</v>
      </c>
      <c r="C172" s="9" t="s">
        <v>223</v>
      </c>
      <c r="D172" s="9" t="s">
        <v>32</v>
      </c>
      <c r="E172" s="9" t="s">
        <v>50</v>
      </c>
      <c r="F172" s="9" t="s">
        <v>95</v>
      </c>
      <c r="G172" s="9">
        <v>10.0</v>
      </c>
      <c r="H172" s="10">
        <v>2175.89</v>
      </c>
      <c r="I172" s="11">
        <f t="shared" si="1"/>
        <v>21758.9</v>
      </c>
      <c r="J172" s="12">
        <f t="shared" si="2"/>
        <v>2025</v>
      </c>
      <c r="K172" s="12">
        <f t="shared" si="3"/>
        <v>1</v>
      </c>
      <c r="L172" s="12">
        <f t="shared" si="4"/>
        <v>19</v>
      </c>
      <c r="M172" s="12">
        <f t="shared" si="5"/>
        <v>1</v>
      </c>
      <c r="N172" s="11">
        <f t="shared" si="6"/>
        <v>8703.56</v>
      </c>
      <c r="O172" s="11">
        <f t="shared" si="7"/>
        <v>2175.89</v>
      </c>
      <c r="P172" s="13" t="str">
        <f t="shared" si="8"/>
        <v>2025_1</v>
      </c>
      <c r="Q172" s="14" t="str">
        <f t="shared" si="9"/>
        <v>VIP</v>
      </c>
    </row>
    <row r="173" ht="15.75" customHeight="1">
      <c r="A173" s="15">
        <v>45752.0</v>
      </c>
      <c r="B173" s="16">
        <v>2219.0</v>
      </c>
      <c r="C173" s="17" t="s">
        <v>224</v>
      </c>
      <c r="D173" s="17" t="s">
        <v>32</v>
      </c>
      <c r="E173" s="17" t="s">
        <v>23</v>
      </c>
      <c r="F173" s="17" t="s">
        <v>24</v>
      </c>
      <c r="G173" s="17">
        <v>5.0</v>
      </c>
      <c r="H173" s="18">
        <v>2426.59</v>
      </c>
      <c r="I173" s="19">
        <f t="shared" si="1"/>
        <v>12132.95</v>
      </c>
      <c r="J173" s="20">
        <f t="shared" si="2"/>
        <v>2025</v>
      </c>
      <c r="K173" s="20">
        <f t="shared" si="3"/>
        <v>4</v>
      </c>
      <c r="L173" s="20">
        <f t="shared" si="4"/>
        <v>5</v>
      </c>
      <c r="M173" s="20">
        <f t="shared" si="5"/>
        <v>7</v>
      </c>
      <c r="N173" s="19">
        <f t="shared" si="6"/>
        <v>4853.18</v>
      </c>
      <c r="O173" s="19">
        <f t="shared" si="7"/>
        <v>1213.295</v>
      </c>
      <c r="P173" s="21" t="str">
        <f t="shared" si="8"/>
        <v>2025_4</v>
      </c>
      <c r="Q173" s="22" t="str">
        <f t="shared" si="9"/>
        <v>VIP</v>
      </c>
    </row>
    <row r="174" ht="15.75" customHeight="1">
      <c r="A174" s="7">
        <v>45747.0</v>
      </c>
      <c r="B174" s="8">
        <v>4959.0</v>
      </c>
      <c r="C174" s="9" t="s">
        <v>225</v>
      </c>
      <c r="D174" s="9" t="s">
        <v>26</v>
      </c>
      <c r="E174" s="9" t="s">
        <v>62</v>
      </c>
      <c r="F174" s="9" t="s">
        <v>76</v>
      </c>
      <c r="G174" s="9">
        <v>3.0</v>
      </c>
      <c r="H174" s="10">
        <v>1022.47</v>
      </c>
      <c r="I174" s="11">
        <f t="shared" si="1"/>
        <v>3067.41</v>
      </c>
      <c r="J174" s="12">
        <f t="shared" si="2"/>
        <v>2025</v>
      </c>
      <c r="K174" s="12">
        <f t="shared" si="3"/>
        <v>3</v>
      </c>
      <c r="L174" s="12">
        <f t="shared" si="4"/>
        <v>31</v>
      </c>
      <c r="M174" s="12">
        <f t="shared" si="5"/>
        <v>2</v>
      </c>
      <c r="N174" s="11">
        <f t="shared" si="6"/>
        <v>1226.964</v>
      </c>
      <c r="O174" s="11">
        <f t="shared" si="7"/>
        <v>306.741</v>
      </c>
      <c r="P174" s="13" t="str">
        <f t="shared" si="8"/>
        <v>2025_3</v>
      </c>
      <c r="Q174" s="14" t="str">
        <f t="shared" si="9"/>
        <v>NÃOVIP</v>
      </c>
    </row>
    <row r="175" ht="15.75" customHeight="1">
      <c r="A175" s="15">
        <v>45800.0</v>
      </c>
      <c r="B175" s="16">
        <v>6541.0</v>
      </c>
      <c r="C175" s="17" t="s">
        <v>226</v>
      </c>
      <c r="D175" s="17" t="s">
        <v>73</v>
      </c>
      <c r="E175" s="17" t="s">
        <v>50</v>
      </c>
      <c r="F175" s="17" t="s">
        <v>51</v>
      </c>
      <c r="G175" s="17">
        <v>2.0</v>
      </c>
      <c r="H175" s="18">
        <v>916.94</v>
      </c>
      <c r="I175" s="19">
        <f t="shared" si="1"/>
        <v>1833.88</v>
      </c>
      <c r="J175" s="20">
        <f t="shared" si="2"/>
        <v>2025</v>
      </c>
      <c r="K175" s="20">
        <f t="shared" si="3"/>
        <v>5</v>
      </c>
      <c r="L175" s="20">
        <f t="shared" si="4"/>
        <v>23</v>
      </c>
      <c r="M175" s="20">
        <f t="shared" si="5"/>
        <v>6</v>
      </c>
      <c r="N175" s="19">
        <f t="shared" si="6"/>
        <v>733.552</v>
      </c>
      <c r="O175" s="19">
        <f t="shared" si="7"/>
        <v>183.388</v>
      </c>
      <c r="P175" s="21" t="str">
        <f t="shared" si="8"/>
        <v>2025_5</v>
      </c>
      <c r="Q175" s="22" t="str">
        <f t="shared" si="9"/>
        <v>NÃOVIP</v>
      </c>
    </row>
    <row r="176" ht="15.75" customHeight="1">
      <c r="A176" s="7">
        <v>45708.0</v>
      </c>
      <c r="B176" s="8">
        <v>5607.0</v>
      </c>
      <c r="C176" s="9" t="s">
        <v>227</v>
      </c>
      <c r="D176" s="9" t="s">
        <v>26</v>
      </c>
      <c r="E176" s="9" t="s">
        <v>62</v>
      </c>
      <c r="F176" s="9" t="s">
        <v>76</v>
      </c>
      <c r="G176" s="9">
        <v>1.0</v>
      </c>
      <c r="H176" s="10">
        <v>1157.85</v>
      </c>
      <c r="I176" s="11">
        <f t="shared" si="1"/>
        <v>1157.85</v>
      </c>
      <c r="J176" s="12">
        <f t="shared" si="2"/>
        <v>2025</v>
      </c>
      <c r="K176" s="12">
        <f t="shared" si="3"/>
        <v>2</v>
      </c>
      <c r="L176" s="12">
        <f t="shared" si="4"/>
        <v>20</v>
      </c>
      <c r="M176" s="12">
        <f t="shared" si="5"/>
        <v>5</v>
      </c>
      <c r="N176" s="11">
        <f t="shared" si="6"/>
        <v>463.14</v>
      </c>
      <c r="O176" s="11">
        <f t="shared" si="7"/>
        <v>115.785</v>
      </c>
      <c r="P176" s="13" t="str">
        <f t="shared" si="8"/>
        <v>2025_2</v>
      </c>
      <c r="Q176" s="14" t="str">
        <f t="shared" si="9"/>
        <v>NÃOVIP</v>
      </c>
    </row>
    <row r="177" ht="15.75" customHeight="1">
      <c r="A177" s="15">
        <v>45801.0</v>
      </c>
      <c r="B177" s="16">
        <v>6352.0</v>
      </c>
      <c r="C177" s="17" t="s">
        <v>228</v>
      </c>
      <c r="D177" s="17" t="s">
        <v>47</v>
      </c>
      <c r="E177" s="17" t="s">
        <v>19</v>
      </c>
      <c r="F177" s="17" t="s">
        <v>112</v>
      </c>
      <c r="G177" s="17">
        <v>10.0</v>
      </c>
      <c r="H177" s="18">
        <v>2350.7</v>
      </c>
      <c r="I177" s="19">
        <f t="shared" si="1"/>
        <v>23507</v>
      </c>
      <c r="J177" s="20">
        <f t="shared" si="2"/>
        <v>2025</v>
      </c>
      <c r="K177" s="20">
        <f t="shared" si="3"/>
        <v>5</v>
      </c>
      <c r="L177" s="20">
        <f t="shared" si="4"/>
        <v>24</v>
      </c>
      <c r="M177" s="20">
        <f t="shared" si="5"/>
        <v>7</v>
      </c>
      <c r="N177" s="19">
        <f t="shared" si="6"/>
        <v>9402.8</v>
      </c>
      <c r="O177" s="19">
        <f t="shared" si="7"/>
        <v>2350.7</v>
      </c>
      <c r="P177" s="21" t="str">
        <f t="shared" si="8"/>
        <v>2025_5</v>
      </c>
      <c r="Q177" s="22" t="str">
        <f t="shared" si="9"/>
        <v>VIP</v>
      </c>
    </row>
    <row r="178" ht="15.75" customHeight="1">
      <c r="A178" s="7">
        <v>45680.0</v>
      </c>
      <c r="B178" s="8">
        <v>9109.0</v>
      </c>
      <c r="C178" s="9" t="s">
        <v>229</v>
      </c>
      <c r="D178" s="9" t="s">
        <v>22</v>
      </c>
      <c r="E178" s="9" t="s">
        <v>23</v>
      </c>
      <c r="F178" s="9" t="s">
        <v>66</v>
      </c>
      <c r="G178" s="9">
        <v>6.0</v>
      </c>
      <c r="H178" s="10">
        <v>1558.15</v>
      </c>
      <c r="I178" s="11">
        <f t="shared" si="1"/>
        <v>9348.9</v>
      </c>
      <c r="J178" s="12">
        <f t="shared" si="2"/>
        <v>2025</v>
      </c>
      <c r="K178" s="12">
        <f t="shared" si="3"/>
        <v>1</v>
      </c>
      <c r="L178" s="12">
        <f t="shared" si="4"/>
        <v>23</v>
      </c>
      <c r="M178" s="12">
        <f t="shared" si="5"/>
        <v>5</v>
      </c>
      <c r="N178" s="11">
        <f t="shared" si="6"/>
        <v>3739.56</v>
      </c>
      <c r="O178" s="11">
        <f t="shared" si="7"/>
        <v>934.89</v>
      </c>
      <c r="P178" s="13" t="str">
        <f t="shared" si="8"/>
        <v>2025_1</v>
      </c>
      <c r="Q178" s="14" t="str">
        <f t="shared" si="9"/>
        <v>NÃOVIP</v>
      </c>
    </row>
    <row r="179" ht="15.75" customHeight="1">
      <c r="A179" s="15">
        <v>45818.0</v>
      </c>
      <c r="B179" s="16">
        <v>4273.0</v>
      </c>
      <c r="C179" s="17" t="s">
        <v>230</v>
      </c>
      <c r="D179" s="17" t="s">
        <v>26</v>
      </c>
      <c r="E179" s="17" t="s">
        <v>29</v>
      </c>
      <c r="F179" s="17" t="s">
        <v>30</v>
      </c>
      <c r="G179" s="17">
        <v>10.0</v>
      </c>
      <c r="H179" s="18">
        <v>746.31</v>
      </c>
      <c r="I179" s="19">
        <f t="shared" si="1"/>
        <v>7463.1</v>
      </c>
      <c r="J179" s="20">
        <f t="shared" si="2"/>
        <v>2025</v>
      </c>
      <c r="K179" s="20">
        <f t="shared" si="3"/>
        <v>6</v>
      </c>
      <c r="L179" s="20">
        <f t="shared" si="4"/>
        <v>10</v>
      </c>
      <c r="M179" s="20">
        <f t="shared" si="5"/>
        <v>3</v>
      </c>
      <c r="N179" s="19">
        <f t="shared" si="6"/>
        <v>2985.24</v>
      </c>
      <c r="O179" s="19">
        <f t="shared" si="7"/>
        <v>746.31</v>
      </c>
      <c r="P179" s="21" t="str">
        <f t="shared" si="8"/>
        <v>2025_6</v>
      </c>
      <c r="Q179" s="22" t="str">
        <f t="shared" si="9"/>
        <v>NÃOVIP</v>
      </c>
    </row>
    <row r="180" ht="15.75" customHeight="1">
      <c r="A180" s="7">
        <v>45804.0</v>
      </c>
      <c r="B180" s="8">
        <v>4776.0</v>
      </c>
      <c r="C180" s="9" t="s">
        <v>231</v>
      </c>
      <c r="D180" s="9" t="s">
        <v>26</v>
      </c>
      <c r="E180" s="9" t="s">
        <v>23</v>
      </c>
      <c r="F180" s="9" t="s">
        <v>27</v>
      </c>
      <c r="G180" s="9">
        <v>10.0</v>
      </c>
      <c r="H180" s="10">
        <v>1081.36</v>
      </c>
      <c r="I180" s="11">
        <f t="shared" si="1"/>
        <v>10813.6</v>
      </c>
      <c r="J180" s="12">
        <f t="shared" si="2"/>
        <v>2025</v>
      </c>
      <c r="K180" s="12">
        <f t="shared" si="3"/>
        <v>5</v>
      </c>
      <c r="L180" s="12">
        <f t="shared" si="4"/>
        <v>27</v>
      </c>
      <c r="M180" s="12">
        <f t="shared" si="5"/>
        <v>3</v>
      </c>
      <c r="N180" s="11">
        <f t="shared" si="6"/>
        <v>4325.44</v>
      </c>
      <c r="O180" s="11">
        <f t="shared" si="7"/>
        <v>1081.36</v>
      </c>
      <c r="P180" s="13" t="str">
        <f t="shared" si="8"/>
        <v>2025_5</v>
      </c>
      <c r="Q180" s="14" t="str">
        <f t="shared" si="9"/>
        <v>VIP</v>
      </c>
    </row>
    <row r="181" ht="15.75" customHeight="1">
      <c r="A181" s="15">
        <v>45663.0</v>
      </c>
      <c r="B181" s="16">
        <v>1549.0</v>
      </c>
      <c r="C181" s="17" t="s">
        <v>232</v>
      </c>
      <c r="D181" s="17" t="s">
        <v>18</v>
      </c>
      <c r="E181" s="17" t="s">
        <v>62</v>
      </c>
      <c r="F181" s="17" t="s">
        <v>76</v>
      </c>
      <c r="G181" s="17">
        <v>4.0</v>
      </c>
      <c r="H181" s="18">
        <v>819.91</v>
      </c>
      <c r="I181" s="19">
        <f t="shared" si="1"/>
        <v>3279.64</v>
      </c>
      <c r="J181" s="20">
        <f t="shared" si="2"/>
        <v>2025</v>
      </c>
      <c r="K181" s="20">
        <f t="shared" si="3"/>
        <v>1</v>
      </c>
      <c r="L181" s="20">
        <f t="shared" si="4"/>
        <v>6</v>
      </c>
      <c r="M181" s="20">
        <f t="shared" si="5"/>
        <v>2</v>
      </c>
      <c r="N181" s="19">
        <f t="shared" si="6"/>
        <v>1311.856</v>
      </c>
      <c r="O181" s="19">
        <f t="shared" si="7"/>
        <v>327.964</v>
      </c>
      <c r="P181" s="21" t="str">
        <f t="shared" si="8"/>
        <v>2025_1</v>
      </c>
      <c r="Q181" s="22" t="str">
        <f t="shared" si="9"/>
        <v>NÃOVIP</v>
      </c>
    </row>
    <row r="182" ht="15.75" customHeight="1">
      <c r="A182" s="7">
        <v>45680.0</v>
      </c>
      <c r="B182" s="8">
        <v>3228.0</v>
      </c>
      <c r="C182" s="9" t="s">
        <v>233</v>
      </c>
      <c r="D182" s="9" t="s">
        <v>26</v>
      </c>
      <c r="E182" s="9" t="s">
        <v>23</v>
      </c>
      <c r="F182" s="9" t="s">
        <v>40</v>
      </c>
      <c r="G182" s="9">
        <v>8.0</v>
      </c>
      <c r="H182" s="10">
        <v>1407.58</v>
      </c>
      <c r="I182" s="11">
        <f t="shared" si="1"/>
        <v>11260.64</v>
      </c>
      <c r="J182" s="12">
        <f t="shared" si="2"/>
        <v>2025</v>
      </c>
      <c r="K182" s="12">
        <f t="shared" si="3"/>
        <v>1</v>
      </c>
      <c r="L182" s="12">
        <f t="shared" si="4"/>
        <v>23</v>
      </c>
      <c r="M182" s="12">
        <f t="shared" si="5"/>
        <v>5</v>
      </c>
      <c r="N182" s="11">
        <f t="shared" si="6"/>
        <v>4504.256</v>
      </c>
      <c r="O182" s="11">
        <f t="shared" si="7"/>
        <v>1126.064</v>
      </c>
      <c r="P182" s="13" t="str">
        <f t="shared" si="8"/>
        <v>2025_1</v>
      </c>
      <c r="Q182" s="14" t="str">
        <f t="shared" si="9"/>
        <v>VIP</v>
      </c>
    </row>
    <row r="183" ht="15.75" customHeight="1">
      <c r="A183" s="15">
        <v>45643.0</v>
      </c>
      <c r="B183" s="16">
        <v>3543.0</v>
      </c>
      <c r="C183" s="17" t="s">
        <v>234</v>
      </c>
      <c r="D183" s="17" t="s">
        <v>32</v>
      </c>
      <c r="E183" s="17" t="s">
        <v>23</v>
      </c>
      <c r="F183" s="17" t="s">
        <v>66</v>
      </c>
      <c r="G183" s="17">
        <v>5.0</v>
      </c>
      <c r="H183" s="18">
        <v>158.02</v>
      </c>
      <c r="I183" s="19">
        <f t="shared" si="1"/>
        <v>790.1</v>
      </c>
      <c r="J183" s="20">
        <f t="shared" si="2"/>
        <v>2024</v>
      </c>
      <c r="K183" s="20">
        <f t="shared" si="3"/>
        <v>12</v>
      </c>
      <c r="L183" s="20">
        <f t="shared" si="4"/>
        <v>17</v>
      </c>
      <c r="M183" s="20">
        <f t="shared" si="5"/>
        <v>3</v>
      </c>
      <c r="N183" s="19">
        <f t="shared" si="6"/>
        <v>316.04</v>
      </c>
      <c r="O183" s="19">
        <f t="shared" si="7"/>
        <v>79.01</v>
      </c>
      <c r="P183" s="21" t="str">
        <f t="shared" si="8"/>
        <v>2024_12</v>
      </c>
      <c r="Q183" s="22" t="str">
        <f t="shared" si="9"/>
        <v>NÃOVIP</v>
      </c>
    </row>
    <row r="184" ht="15.75" customHeight="1">
      <c r="A184" s="7">
        <v>45703.0</v>
      </c>
      <c r="B184" s="8">
        <v>3895.0</v>
      </c>
      <c r="C184" s="9" t="s">
        <v>235</v>
      </c>
      <c r="D184" s="9" t="s">
        <v>32</v>
      </c>
      <c r="E184" s="9" t="s">
        <v>50</v>
      </c>
      <c r="F184" s="9" t="s">
        <v>55</v>
      </c>
      <c r="G184" s="9">
        <v>7.0</v>
      </c>
      <c r="H184" s="10">
        <v>1733.91</v>
      </c>
      <c r="I184" s="11">
        <f t="shared" si="1"/>
        <v>12137.37</v>
      </c>
      <c r="J184" s="12">
        <f t="shared" si="2"/>
        <v>2025</v>
      </c>
      <c r="K184" s="12">
        <f t="shared" si="3"/>
        <v>2</v>
      </c>
      <c r="L184" s="12">
        <f t="shared" si="4"/>
        <v>15</v>
      </c>
      <c r="M184" s="12">
        <f t="shared" si="5"/>
        <v>7</v>
      </c>
      <c r="N184" s="11">
        <f t="shared" si="6"/>
        <v>4854.948</v>
      </c>
      <c r="O184" s="11">
        <f t="shared" si="7"/>
        <v>1213.737</v>
      </c>
      <c r="P184" s="13" t="str">
        <f t="shared" si="8"/>
        <v>2025_2</v>
      </c>
      <c r="Q184" s="14" t="str">
        <f t="shared" si="9"/>
        <v>VIP</v>
      </c>
    </row>
    <row r="185" ht="15.75" customHeight="1">
      <c r="A185" s="15">
        <v>45730.0</v>
      </c>
      <c r="B185" s="16">
        <v>2976.0</v>
      </c>
      <c r="C185" s="17" t="s">
        <v>236</v>
      </c>
      <c r="D185" s="17" t="s">
        <v>22</v>
      </c>
      <c r="E185" s="17" t="s">
        <v>50</v>
      </c>
      <c r="F185" s="17" t="s">
        <v>55</v>
      </c>
      <c r="G185" s="17">
        <v>7.0</v>
      </c>
      <c r="H185" s="18">
        <v>558.37</v>
      </c>
      <c r="I185" s="19">
        <f t="shared" si="1"/>
        <v>3908.59</v>
      </c>
      <c r="J185" s="20">
        <f t="shared" si="2"/>
        <v>2025</v>
      </c>
      <c r="K185" s="20">
        <f t="shared" si="3"/>
        <v>3</v>
      </c>
      <c r="L185" s="20">
        <f t="shared" si="4"/>
        <v>14</v>
      </c>
      <c r="M185" s="20">
        <f t="shared" si="5"/>
        <v>6</v>
      </c>
      <c r="N185" s="19">
        <f t="shared" si="6"/>
        <v>1563.436</v>
      </c>
      <c r="O185" s="19">
        <f t="shared" si="7"/>
        <v>390.859</v>
      </c>
      <c r="P185" s="21" t="str">
        <f t="shared" si="8"/>
        <v>2025_3</v>
      </c>
      <c r="Q185" s="22" t="str">
        <f t="shared" si="9"/>
        <v>NÃOVIP</v>
      </c>
    </row>
    <row r="186" ht="15.75" customHeight="1">
      <c r="A186" s="7">
        <v>45692.0</v>
      </c>
      <c r="B186" s="8">
        <v>8984.0</v>
      </c>
      <c r="C186" s="9" t="s">
        <v>237</v>
      </c>
      <c r="D186" s="9" t="s">
        <v>73</v>
      </c>
      <c r="E186" s="9" t="s">
        <v>29</v>
      </c>
      <c r="F186" s="9" t="s">
        <v>85</v>
      </c>
      <c r="G186" s="9">
        <v>9.0</v>
      </c>
      <c r="H186" s="10">
        <v>2022.72</v>
      </c>
      <c r="I186" s="11">
        <f t="shared" si="1"/>
        <v>18204.48</v>
      </c>
      <c r="J186" s="12">
        <f t="shared" si="2"/>
        <v>2025</v>
      </c>
      <c r="K186" s="12">
        <f t="shared" si="3"/>
        <v>2</v>
      </c>
      <c r="L186" s="12">
        <f t="shared" si="4"/>
        <v>4</v>
      </c>
      <c r="M186" s="12">
        <f t="shared" si="5"/>
        <v>3</v>
      </c>
      <c r="N186" s="11">
        <f t="shared" si="6"/>
        <v>7281.792</v>
      </c>
      <c r="O186" s="11">
        <f t="shared" si="7"/>
        <v>1820.448</v>
      </c>
      <c r="P186" s="13" t="str">
        <f t="shared" si="8"/>
        <v>2025_2</v>
      </c>
      <c r="Q186" s="14" t="str">
        <f t="shared" si="9"/>
        <v>VIP</v>
      </c>
    </row>
    <row r="187" ht="15.75" customHeight="1">
      <c r="A187" s="15">
        <v>45759.0</v>
      </c>
      <c r="B187" s="16">
        <v>8251.0</v>
      </c>
      <c r="C187" s="17" t="s">
        <v>238</v>
      </c>
      <c r="D187" s="17" t="s">
        <v>37</v>
      </c>
      <c r="E187" s="17" t="s">
        <v>29</v>
      </c>
      <c r="F187" s="17" t="s">
        <v>42</v>
      </c>
      <c r="G187" s="17">
        <v>8.0</v>
      </c>
      <c r="H187" s="18">
        <v>1574.21</v>
      </c>
      <c r="I187" s="19">
        <f t="shared" si="1"/>
        <v>12593.68</v>
      </c>
      <c r="J187" s="20">
        <f t="shared" si="2"/>
        <v>2025</v>
      </c>
      <c r="K187" s="20">
        <f t="shared" si="3"/>
        <v>4</v>
      </c>
      <c r="L187" s="20">
        <f t="shared" si="4"/>
        <v>12</v>
      </c>
      <c r="M187" s="20">
        <f t="shared" si="5"/>
        <v>7</v>
      </c>
      <c r="N187" s="19">
        <f t="shared" si="6"/>
        <v>5037.472</v>
      </c>
      <c r="O187" s="19">
        <f t="shared" si="7"/>
        <v>1259.368</v>
      </c>
      <c r="P187" s="21" t="str">
        <f t="shared" si="8"/>
        <v>2025_4</v>
      </c>
      <c r="Q187" s="22" t="str">
        <f t="shared" si="9"/>
        <v>VIP</v>
      </c>
    </row>
    <row r="188" ht="15.75" customHeight="1">
      <c r="A188" s="7">
        <v>45808.0</v>
      </c>
      <c r="B188" s="8">
        <v>9968.0</v>
      </c>
      <c r="C188" s="9" t="s">
        <v>239</v>
      </c>
      <c r="D188" s="9" t="s">
        <v>47</v>
      </c>
      <c r="E188" s="9" t="s">
        <v>62</v>
      </c>
      <c r="F188" s="9" t="s">
        <v>63</v>
      </c>
      <c r="G188" s="9">
        <v>7.0</v>
      </c>
      <c r="H188" s="10">
        <v>1493.85</v>
      </c>
      <c r="I188" s="11">
        <f t="shared" si="1"/>
        <v>10456.95</v>
      </c>
      <c r="J188" s="12">
        <f t="shared" si="2"/>
        <v>2025</v>
      </c>
      <c r="K188" s="12">
        <f t="shared" si="3"/>
        <v>5</v>
      </c>
      <c r="L188" s="12">
        <f t="shared" si="4"/>
        <v>31</v>
      </c>
      <c r="M188" s="12">
        <f t="shared" si="5"/>
        <v>7</v>
      </c>
      <c r="N188" s="11">
        <f t="shared" si="6"/>
        <v>4182.78</v>
      </c>
      <c r="O188" s="11">
        <f t="shared" si="7"/>
        <v>1045.695</v>
      </c>
      <c r="P188" s="13" t="str">
        <f t="shared" si="8"/>
        <v>2025_5</v>
      </c>
      <c r="Q188" s="14" t="str">
        <f t="shared" si="9"/>
        <v>VIP</v>
      </c>
    </row>
    <row r="189" ht="15.75" customHeight="1">
      <c r="A189" s="15">
        <v>45744.0</v>
      </c>
      <c r="B189" s="16">
        <v>4023.0</v>
      </c>
      <c r="C189" s="17" t="s">
        <v>240</v>
      </c>
      <c r="D189" s="17" t="s">
        <v>32</v>
      </c>
      <c r="E189" s="17" t="s">
        <v>23</v>
      </c>
      <c r="F189" s="17" t="s">
        <v>27</v>
      </c>
      <c r="G189" s="17">
        <v>6.0</v>
      </c>
      <c r="H189" s="18">
        <v>1224.69</v>
      </c>
      <c r="I189" s="19">
        <f t="shared" si="1"/>
        <v>7348.14</v>
      </c>
      <c r="J189" s="20">
        <f t="shared" si="2"/>
        <v>2025</v>
      </c>
      <c r="K189" s="20">
        <f t="shared" si="3"/>
        <v>3</v>
      </c>
      <c r="L189" s="20">
        <f t="shared" si="4"/>
        <v>28</v>
      </c>
      <c r="M189" s="20">
        <f t="shared" si="5"/>
        <v>6</v>
      </c>
      <c r="N189" s="19">
        <f t="shared" si="6"/>
        <v>2939.256</v>
      </c>
      <c r="O189" s="19">
        <f t="shared" si="7"/>
        <v>734.814</v>
      </c>
      <c r="P189" s="21" t="str">
        <f t="shared" si="8"/>
        <v>2025_3</v>
      </c>
      <c r="Q189" s="22" t="str">
        <f t="shared" si="9"/>
        <v>NÃOVIP</v>
      </c>
    </row>
    <row r="190" ht="15.75" customHeight="1">
      <c r="A190" s="7">
        <v>45795.0</v>
      </c>
      <c r="B190" s="8">
        <v>6139.0</v>
      </c>
      <c r="C190" s="9" t="s">
        <v>241</v>
      </c>
      <c r="D190" s="9" t="s">
        <v>73</v>
      </c>
      <c r="E190" s="9" t="s">
        <v>29</v>
      </c>
      <c r="F190" s="9" t="s">
        <v>57</v>
      </c>
      <c r="G190" s="9">
        <v>8.0</v>
      </c>
      <c r="H190" s="10">
        <v>363.87</v>
      </c>
      <c r="I190" s="11">
        <f t="shared" si="1"/>
        <v>2910.96</v>
      </c>
      <c r="J190" s="12">
        <f t="shared" si="2"/>
        <v>2025</v>
      </c>
      <c r="K190" s="12">
        <f t="shared" si="3"/>
        <v>5</v>
      </c>
      <c r="L190" s="12">
        <f t="shared" si="4"/>
        <v>18</v>
      </c>
      <c r="M190" s="12">
        <f t="shared" si="5"/>
        <v>1</v>
      </c>
      <c r="N190" s="11">
        <f t="shared" si="6"/>
        <v>1164.384</v>
      </c>
      <c r="O190" s="11">
        <f t="shared" si="7"/>
        <v>291.096</v>
      </c>
      <c r="P190" s="13" t="str">
        <f t="shared" si="8"/>
        <v>2025_5</v>
      </c>
      <c r="Q190" s="14" t="str">
        <f t="shared" si="9"/>
        <v>NÃOVIP</v>
      </c>
    </row>
    <row r="191" ht="15.75" customHeight="1">
      <c r="A191" s="15">
        <v>45793.0</v>
      </c>
      <c r="B191" s="16">
        <v>2699.0</v>
      </c>
      <c r="C191" s="17" t="s">
        <v>242</v>
      </c>
      <c r="D191" s="17" t="s">
        <v>73</v>
      </c>
      <c r="E191" s="17" t="s">
        <v>50</v>
      </c>
      <c r="F191" s="17" t="s">
        <v>95</v>
      </c>
      <c r="G191" s="17">
        <v>4.0</v>
      </c>
      <c r="H191" s="18">
        <v>2082.79</v>
      </c>
      <c r="I191" s="19">
        <f t="shared" si="1"/>
        <v>8331.16</v>
      </c>
      <c r="J191" s="20">
        <f t="shared" si="2"/>
        <v>2025</v>
      </c>
      <c r="K191" s="20">
        <f t="shared" si="3"/>
        <v>5</v>
      </c>
      <c r="L191" s="20">
        <f t="shared" si="4"/>
        <v>16</v>
      </c>
      <c r="M191" s="20">
        <f t="shared" si="5"/>
        <v>6</v>
      </c>
      <c r="N191" s="19">
        <f t="shared" si="6"/>
        <v>3332.464</v>
      </c>
      <c r="O191" s="19">
        <f t="shared" si="7"/>
        <v>833.116</v>
      </c>
      <c r="P191" s="21" t="str">
        <f t="shared" si="8"/>
        <v>2025_5</v>
      </c>
      <c r="Q191" s="22" t="str">
        <f t="shared" si="9"/>
        <v>NÃOVIP</v>
      </c>
    </row>
    <row r="192" ht="15.75" customHeight="1">
      <c r="A192" s="7">
        <v>45710.0</v>
      </c>
      <c r="B192" s="8">
        <v>4323.0</v>
      </c>
      <c r="C192" s="9" t="s">
        <v>243</v>
      </c>
      <c r="D192" s="9" t="s">
        <v>47</v>
      </c>
      <c r="E192" s="9" t="s">
        <v>23</v>
      </c>
      <c r="F192" s="9" t="s">
        <v>66</v>
      </c>
      <c r="G192" s="9">
        <v>6.0</v>
      </c>
      <c r="H192" s="10">
        <v>2889.42</v>
      </c>
      <c r="I192" s="11">
        <f t="shared" si="1"/>
        <v>17336.52</v>
      </c>
      <c r="J192" s="12">
        <f t="shared" si="2"/>
        <v>2025</v>
      </c>
      <c r="K192" s="12">
        <f t="shared" si="3"/>
        <v>2</v>
      </c>
      <c r="L192" s="12">
        <f t="shared" si="4"/>
        <v>22</v>
      </c>
      <c r="M192" s="12">
        <f t="shared" si="5"/>
        <v>7</v>
      </c>
      <c r="N192" s="11">
        <f t="shared" si="6"/>
        <v>6934.608</v>
      </c>
      <c r="O192" s="11">
        <f t="shared" si="7"/>
        <v>1733.652</v>
      </c>
      <c r="P192" s="13" t="str">
        <f t="shared" si="8"/>
        <v>2025_2</v>
      </c>
      <c r="Q192" s="14" t="str">
        <f t="shared" si="9"/>
        <v>VIP</v>
      </c>
    </row>
    <row r="193" ht="15.75" customHeight="1">
      <c r="A193" s="15">
        <v>45712.0</v>
      </c>
      <c r="B193" s="16">
        <v>6078.0</v>
      </c>
      <c r="C193" s="17" t="s">
        <v>244</v>
      </c>
      <c r="D193" s="17" t="s">
        <v>32</v>
      </c>
      <c r="E193" s="17" t="s">
        <v>23</v>
      </c>
      <c r="F193" s="17" t="s">
        <v>74</v>
      </c>
      <c r="G193" s="17">
        <v>8.0</v>
      </c>
      <c r="H193" s="18">
        <v>1491.66</v>
      </c>
      <c r="I193" s="19">
        <f t="shared" si="1"/>
        <v>11933.28</v>
      </c>
      <c r="J193" s="20">
        <f t="shared" si="2"/>
        <v>2025</v>
      </c>
      <c r="K193" s="20">
        <f t="shared" si="3"/>
        <v>2</v>
      </c>
      <c r="L193" s="20">
        <f t="shared" si="4"/>
        <v>24</v>
      </c>
      <c r="M193" s="20">
        <f t="shared" si="5"/>
        <v>2</v>
      </c>
      <c r="N193" s="19">
        <f t="shared" si="6"/>
        <v>4773.312</v>
      </c>
      <c r="O193" s="19">
        <f t="shared" si="7"/>
        <v>1193.328</v>
      </c>
      <c r="P193" s="21" t="str">
        <f t="shared" si="8"/>
        <v>2025_2</v>
      </c>
      <c r="Q193" s="22" t="str">
        <f t="shared" si="9"/>
        <v>VIP</v>
      </c>
    </row>
    <row r="194" ht="15.75" customHeight="1">
      <c r="A194" s="7">
        <v>45653.0</v>
      </c>
      <c r="B194" s="8">
        <v>6901.0</v>
      </c>
      <c r="C194" s="9" t="s">
        <v>245</v>
      </c>
      <c r="D194" s="9" t="s">
        <v>26</v>
      </c>
      <c r="E194" s="9" t="s">
        <v>19</v>
      </c>
      <c r="F194" s="9" t="s">
        <v>53</v>
      </c>
      <c r="G194" s="9">
        <v>9.0</v>
      </c>
      <c r="H194" s="10">
        <v>1839.57</v>
      </c>
      <c r="I194" s="11">
        <f t="shared" si="1"/>
        <v>16556.13</v>
      </c>
      <c r="J194" s="12">
        <f t="shared" si="2"/>
        <v>2024</v>
      </c>
      <c r="K194" s="12">
        <f t="shared" si="3"/>
        <v>12</v>
      </c>
      <c r="L194" s="12">
        <f t="shared" si="4"/>
        <v>27</v>
      </c>
      <c r="M194" s="12">
        <f t="shared" si="5"/>
        <v>6</v>
      </c>
      <c r="N194" s="11">
        <f t="shared" si="6"/>
        <v>6622.452</v>
      </c>
      <c r="O194" s="11">
        <f t="shared" si="7"/>
        <v>1655.613</v>
      </c>
      <c r="P194" s="13" t="str">
        <f t="shared" si="8"/>
        <v>2024_12</v>
      </c>
      <c r="Q194" s="14" t="str">
        <f t="shared" si="9"/>
        <v>VIP</v>
      </c>
    </row>
    <row r="195" ht="15.75" customHeight="1">
      <c r="A195" s="15">
        <v>45676.0</v>
      </c>
      <c r="B195" s="16">
        <v>5178.0</v>
      </c>
      <c r="C195" s="17" t="s">
        <v>246</v>
      </c>
      <c r="D195" s="17" t="s">
        <v>18</v>
      </c>
      <c r="E195" s="17" t="s">
        <v>62</v>
      </c>
      <c r="F195" s="17" t="s">
        <v>107</v>
      </c>
      <c r="G195" s="17">
        <v>6.0</v>
      </c>
      <c r="H195" s="18">
        <v>753.5</v>
      </c>
      <c r="I195" s="19">
        <f t="shared" si="1"/>
        <v>4521</v>
      </c>
      <c r="J195" s="20">
        <f t="shared" si="2"/>
        <v>2025</v>
      </c>
      <c r="K195" s="20">
        <f t="shared" si="3"/>
        <v>1</v>
      </c>
      <c r="L195" s="20">
        <f t="shared" si="4"/>
        <v>19</v>
      </c>
      <c r="M195" s="20">
        <f t="shared" si="5"/>
        <v>1</v>
      </c>
      <c r="N195" s="19">
        <f t="shared" si="6"/>
        <v>1808.4</v>
      </c>
      <c r="O195" s="19">
        <f t="shared" si="7"/>
        <v>452.1</v>
      </c>
      <c r="P195" s="21" t="str">
        <f t="shared" si="8"/>
        <v>2025_1</v>
      </c>
      <c r="Q195" s="22" t="str">
        <f t="shared" si="9"/>
        <v>NÃOVIP</v>
      </c>
    </row>
    <row r="196" ht="15.75" customHeight="1">
      <c r="A196" s="7">
        <v>45675.0</v>
      </c>
      <c r="B196" s="8">
        <v>8312.0</v>
      </c>
      <c r="C196" s="9" t="s">
        <v>247</v>
      </c>
      <c r="D196" s="9" t="s">
        <v>18</v>
      </c>
      <c r="E196" s="9" t="s">
        <v>29</v>
      </c>
      <c r="F196" s="9" t="s">
        <v>85</v>
      </c>
      <c r="G196" s="9">
        <v>1.0</v>
      </c>
      <c r="H196" s="10">
        <v>1574.61</v>
      </c>
      <c r="I196" s="11">
        <f t="shared" si="1"/>
        <v>1574.61</v>
      </c>
      <c r="J196" s="12">
        <f t="shared" si="2"/>
        <v>2025</v>
      </c>
      <c r="K196" s="12">
        <f t="shared" si="3"/>
        <v>1</v>
      </c>
      <c r="L196" s="12">
        <f t="shared" si="4"/>
        <v>18</v>
      </c>
      <c r="M196" s="12">
        <f t="shared" si="5"/>
        <v>7</v>
      </c>
      <c r="N196" s="11">
        <f t="shared" si="6"/>
        <v>629.844</v>
      </c>
      <c r="O196" s="11">
        <f t="shared" si="7"/>
        <v>157.461</v>
      </c>
      <c r="P196" s="13" t="str">
        <f t="shared" si="8"/>
        <v>2025_1</v>
      </c>
      <c r="Q196" s="14" t="str">
        <f t="shared" si="9"/>
        <v>NÃOVIP</v>
      </c>
    </row>
    <row r="197" ht="15.75" customHeight="1">
      <c r="A197" s="15">
        <v>45690.0</v>
      </c>
      <c r="B197" s="16">
        <v>3091.0</v>
      </c>
      <c r="C197" s="17" t="s">
        <v>248</v>
      </c>
      <c r="D197" s="17" t="s">
        <v>26</v>
      </c>
      <c r="E197" s="17" t="s">
        <v>29</v>
      </c>
      <c r="F197" s="17" t="s">
        <v>42</v>
      </c>
      <c r="G197" s="17">
        <v>1.0</v>
      </c>
      <c r="H197" s="18">
        <v>1718.77</v>
      </c>
      <c r="I197" s="19">
        <f t="shared" si="1"/>
        <v>1718.77</v>
      </c>
      <c r="J197" s="20">
        <f t="shared" si="2"/>
        <v>2025</v>
      </c>
      <c r="K197" s="20">
        <f t="shared" si="3"/>
        <v>2</v>
      </c>
      <c r="L197" s="20">
        <f t="shared" si="4"/>
        <v>2</v>
      </c>
      <c r="M197" s="20">
        <f t="shared" si="5"/>
        <v>1</v>
      </c>
      <c r="N197" s="19">
        <f t="shared" si="6"/>
        <v>687.508</v>
      </c>
      <c r="O197" s="19">
        <f t="shared" si="7"/>
        <v>171.877</v>
      </c>
      <c r="P197" s="21" t="str">
        <f t="shared" si="8"/>
        <v>2025_2</v>
      </c>
      <c r="Q197" s="22" t="str">
        <f t="shared" si="9"/>
        <v>NÃOVIP</v>
      </c>
    </row>
    <row r="198" ht="15.75" customHeight="1">
      <c r="A198" s="7">
        <v>45654.0</v>
      </c>
      <c r="B198" s="8">
        <v>3476.0</v>
      </c>
      <c r="C198" s="9" t="s">
        <v>249</v>
      </c>
      <c r="D198" s="9" t="s">
        <v>47</v>
      </c>
      <c r="E198" s="9" t="s">
        <v>50</v>
      </c>
      <c r="F198" s="9" t="s">
        <v>95</v>
      </c>
      <c r="G198" s="9">
        <v>1.0</v>
      </c>
      <c r="H198" s="10">
        <v>2895.27</v>
      </c>
      <c r="I198" s="11">
        <f t="shared" si="1"/>
        <v>2895.27</v>
      </c>
      <c r="J198" s="12">
        <f t="shared" si="2"/>
        <v>2024</v>
      </c>
      <c r="K198" s="12">
        <f t="shared" si="3"/>
        <v>12</v>
      </c>
      <c r="L198" s="12">
        <f t="shared" si="4"/>
        <v>28</v>
      </c>
      <c r="M198" s="12">
        <f t="shared" si="5"/>
        <v>7</v>
      </c>
      <c r="N198" s="11">
        <f t="shared" si="6"/>
        <v>1158.108</v>
      </c>
      <c r="O198" s="11">
        <f t="shared" si="7"/>
        <v>289.527</v>
      </c>
      <c r="P198" s="13" t="str">
        <f t="shared" si="8"/>
        <v>2024_12</v>
      </c>
      <c r="Q198" s="14" t="str">
        <f t="shared" si="9"/>
        <v>NÃOVIP</v>
      </c>
    </row>
    <row r="199" ht="15.75" customHeight="1">
      <c r="A199" s="15">
        <v>45682.0</v>
      </c>
      <c r="B199" s="16">
        <v>8707.0</v>
      </c>
      <c r="C199" s="17" t="s">
        <v>250</v>
      </c>
      <c r="D199" s="17" t="s">
        <v>47</v>
      </c>
      <c r="E199" s="17" t="s">
        <v>50</v>
      </c>
      <c r="F199" s="17" t="s">
        <v>51</v>
      </c>
      <c r="G199" s="17">
        <v>10.0</v>
      </c>
      <c r="H199" s="18">
        <v>116.63</v>
      </c>
      <c r="I199" s="19">
        <f t="shared" si="1"/>
        <v>1166.3</v>
      </c>
      <c r="J199" s="20">
        <f t="shared" si="2"/>
        <v>2025</v>
      </c>
      <c r="K199" s="20">
        <f t="shared" si="3"/>
        <v>1</v>
      </c>
      <c r="L199" s="20">
        <f t="shared" si="4"/>
        <v>25</v>
      </c>
      <c r="M199" s="20">
        <f t="shared" si="5"/>
        <v>7</v>
      </c>
      <c r="N199" s="19">
        <f t="shared" si="6"/>
        <v>466.52</v>
      </c>
      <c r="O199" s="19">
        <f t="shared" si="7"/>
        <v>116.63</v>
      </c>
      <c r="P199" s="21" t="str">
        <f t="shared" si="8"/>
        <v>2025_1</v>
      </c>
      <c r="Q199" s="22" t="str">
        <f t="shared" si="9"/>
        <v>NÃOVIP</v>
      </c>
    </row>
    <row r="200" ht="15.75" customHeight="1">
      <c r="A200" s="7">
        <v>45709.0</v>
      </c>
      <c r="B200" s="8">
        <v>9562.0</v>
      </c>
      <c r="C200" s="9" t="s">
        <v>251</v>
      </c>
      <c r="D200" s="9" t="s">
        <v>37</v>
      </c>
      <c r="E200" s="9" t="s">
        <v>29</v>
      </c>
      <c r="F200" s="9" t="s">
        <v>42</v>
      </c>
      <c r="G200" s="9">
        <v>4.0</v>
      </c>
      <c r="H200" s="10">
        <v>981.58</v>
      </c>
      <c r="I200" s="11">
        <f t="shared" si="1"/>
        <v>3926.32</v>
      </c>
      <c r="J200" s="12">
        <f t="shared" si="2"/>
        <v>2025</v>
      </c>
      <c r="K200" s="12">
        <f t="shared" si="3"/>
        <v>2</v>
      </c>
      <c r="L200" s="12">
        <f t="shared" si="4"/>
        <v>21</v>
      </c>
      <c r="M200" s="12">
        <f t="shared" si="5"/>
        <v>6</v>
      </c>
      <c r="N200" s="11">
        <f t="shared" si="6"/>
        <v>1570.528</v>
      </c>
      <c r="O200" s="11">
        <f t="shared" si="7"/>
        <v>392.632</v>
      </c>
      <c r="P200" s="13" t="str">
        <f t="shared" si="8"/>
        <v>2025_2</v>
      </c>
      <c r="Q200" s="14" t="str">
        <f t="shared" si="9"/>
        <v>NÃOVIP</v>
      </c>
    </row>
    <row r="201" ht="15.75" customHeight="1">
      <c r="A201" s="25">
        <v>45696.0</v>
      </c>
      <c r="B201" s="26">
        <v>8349.0</v>
      </c>
      <c r="C201" s="27" t="s">
        <v>252</v>
      </c>
      <c r="D201" s="27" t="s">
        <v>37</v>
      </c>
      <c r="E201" s="27" t="s">
        <v>19</v>
      </c>
      <c r="F201" s="27" t="s">
        <v>112</v>
      </c>
      <c r="G201" s="27">
        <v>4.0</v>
      </c>
      <c r="H201" s="28">
        <v>2260.45</v>
      </c>
      <c r="I201" s="29">
        <f t="shared" si="1"/>
        <v>9041.8</v>
      </c>
      <c r="J201" s="30">
        <f t="shared" si="2"/>
        <v>2025</v>
      </c>
      <c r="K201" s="30">
        <f t="shared" si="3"/>
        <v>2</v>
      </c>
      <c r="L201" s="30">
        <f t="shared" si="4"/>
        <v>8</v>
      </c>
      <c r="M201" s="30">
        <f t="shared" si="5"/>
        <v>7</v>
      </c>
      <c r="N201" s="29">
        <f t="shared" si="6"/>
        <v>3616.72</v>
      </c>
      <c r="O201" s="29">
        <f t="shared" si="7"/>
        <v>904.18</v>
      </c>
      <c r="P201" s="31" t="str">
        <f t="shared" si="8"/>
        <v>2025_2</v>
      </c>
      <c r="Q201" s="32" t="str">
        <f t="shared" si="9"/>
        <v>NÃOVIP</v>
      </c>
    </row>
    <row r="202" ht="15.75" customHeight="1">
      <c r="A202" s="33"/>
      <c r="B202" s="34"/>
      <c r="H202" s="35"/>
    </row>
    <row r="203" ht="15.75" customHeight="1">
      <c r="A203" s="33"/>
      <c r="B203" s="34"/>
      <c r="H203" s="35"/>
    </row>
    <row r="204" ht="15.75" customHeight="1">
      <c r="A204" s="33"/>
      <c r="B204" s="34"/>
      <c r="H204" s="35"/>
    </row>
    <row r="205" ht="15.75" customHeight="1">
      <c r="A205" s="33"/>
      <c r="B205" s="34"/>
      <c r="H205" s="35"/>
    </row>
    <row r="206" ht="15.75" customHeight="1">
      <c r="A206" s="33"/>
      <c r="B206" s="34"/>
      <c r="H206" s="35"/>
    </row>
    <row r="207" ht="15.75" customHeight="1">
      <c r="A207" s="33"/>
      <c r="B207" s="34"/>
      <c r="H207" s="35"/>
    </row>
    <row r="208" ht="15.75" customHeight="1">
      <c r="A208" s="33"/>
      <c r="B208" s="34"/>
      <c r="H208" s="35"/>
    </row>
    <row r="209" ht="15.75" customHeight="1">
      <c r="A209" s="33"/>
      <c r="B209" s="34"/>
      <c r="H209" s="35"/>
    </row>
    <row r="210" ht="15.75" customHeight="1">
      <c r="A210" s="33"/>
      <c r="B210" s="34"/>
      <c r="H210" s="35"/>
    </row>
    <row r="211" ht="15.75" customHeight="1">
      <c r="A211" s="33"/>
      <c r="B211" s="34"/>
      <c r="H211" s="35"/>
    </row>
    <row r="212" ht="15.75" customHeight="1">
      <c r="A212" s="33"/>
      <c r="B212" s="34"/>
      <c r="H212" s="35"/>
    </row>
    <row r="213" ht="15.75" customHeight="1">
      <c r="A213" s="33"/>
      <c r="B213" s="34"/>
      <c r="H213" s="35"/>
    </row>
    <row r="214" ht="15.75" customHeight="1">
      <c r="A214" s="33"/>
      <c r="B214" s="34"/>
      <c r="H214" s="35"/>
    </row>
    <row r="215" ht="15.75" customHeight="1">
      <c r="A215" s="33"/>
      <c r="B215" s="34"/>
      <c r="H215" s="35"/>
    </row>
    <row r="216" ht="15.75" customHeight="1">
      <c r="A216" s="33"/>
      <c r="B216" s="34"/>
      <c r="H216" s="35"/>
    </row>
    <row r="217" ht="15.75" customHeight="1">
      <c r="A217" s="33"/>
      <c r="B217" s="34"/>
      <c r="H217" s="35"/>
    </row>
    <row r="218" ht="15.75" customHeight="1">
      <c r="A218" s="33"/>
      <c r="B218" s="34"/>
      <c r="H218" s="35"/>
    </row>
    <row r="219" ht="15.75" customHeight="1">
      <c r="A219" s="33"/>
      <c r="B219" s="34"/>
      <c r="H219" s="35"/>
    </row>
    <row r="220" ht="15.75" customHeight="1">
      <c r="A220" s="33"/>
      <c r="B220" s="34"/>
      <c r="H220" s="35"/>
    </row>
    <row r="221" ht="15.75" customHeight="1">
      <c r="A221" s="33"/>
      <c r="B221" s="34"/>
      <c r="H221" s="35"/>
    </row>
    <row r="222" ht="15.75" customHeight="1">
      <c r="A222" s="33"/>
      <c r="B222" s="34"/>
      <c r="H222" s="35"/>
    </row>
    <row r="223" ht="15.75" customHeight="1">
      <c r="A223" s="33"/>
      <c r="B223" s="34"/>
      <c r="H223" s="35"/>
    </row>
    <row r="224" ht="15.75" customHeight="1">
      <c r="A224" s="33"/>
      <c r="B224" s="34"/>
      <c r="H224" s="35"/>
    </row>
    <row r="225" ht="15.75" customHeight="1">
      <c r="A225" s="33"/>
      <c r="B225" s="34"/>
      <c r="H225" s="35"/>
    </row>
    <row r="226" ht="15.75" customHeight="1">
      <c r="A226" s="33"/>
      <c r="B226" s="34"/>
      <c r="H226" s="35"/>
    </row>
    <row r="227" ht="15.75" customHeight="1">
      <c r="A227" s="33"/>
      <c r="B227" s="34"/>
      <c r="H227" s="35"/>
    </row>
    <row r="228" ht="15.75" customHeight="1">
      <c r="A228" s="33"/>
      <c r="B228" s="34"/>
      <c r="H228" s="35"/>
    </row>
    <row r="229" ht="15.75" customHeight="1">
      <c r="A229" s="33"/>
      <c r="B229" s="34"/>
      <c r="H229" s="35"/>
    </row>
    <row r="230" ht="15.75" customHeight="1">
      <c r="A230" s="33"/>
      <c r="B230" s="34"/>
      <c r="H230" s="35"/>
    </row>
    <row r="231" ht="15.75" customHeight="1">
      <c r="A231" s="33"/>
      <c r="B231" s="34"/>
      <c r="H231" s="35"/>
    </row>
    <row r="232" ht="15.75" customHeight="1">
      <c r="A232" s="33"/>
      <c r="B232" s="34"/>
      <c r="H232" s="35"/>
    </row>
    <row r="233" ht="15.75" customHeight="1">
      <c r="A233" s="33"/>
      <c r="B233" s="34"/>
      <c r="H233" s="35"/>
    </row>
    <row r="234" ht="15.75" customHeight="1">
      <c r="A234" s="33"/>
      <c r="B234" s="34"/>
      <c r="H234" s="35"/>
    </row>
    <row r="235" ht="15.75" customHeight="1">
      <c r="A235" s="33"/>
      <c r="B235" s="34"/>
      <c r="H235" s="35"/>
    </row>
    <row r="236" ht="15.75" customHeight="1">
      <c r="A236" s="33"/>
      <c r="B236" s="34"/>
      <c r="H236" s="35"/>
    </row>
    <row r="237" ht="15.75" customHeight="1">
      <c r="A237" s="33"/>
      <c r="B237" s="34"/>
      <c r="H237" s="35"/>
    </row>
    <row r="238" ht="15.75" customHeight="1">
      <c r="A238" s="33"/>
      <c r="B238" s="34"/>
      <c r="H238" s="35"/>
    </row>
    <row r="239" ht="15.75" customHeight="1">
      <c r="A239" s="33"/>
      <c r="B239" s="34"/>
      <c r="H239" s="35"/>
    </row>
    <row r="240" ht="15.75" customHeight="1">
      <c r="A240" s="33"/>
      <c r="B240" s="34"/>
      <c r="H240" s="35"/>
    </row>
    <row r="241" ht="15.75" customHeight="1">
      <c r="A241" s="33"/>
      <c r="B241" s="34"/>
      <c r="H241" s="35"/>
    </row>
    <row r="242" ht="15.75" customHeight="1">
      <c r="A242" s="33"/>
      <c r="B242" s="34"/>
      <c r="H242" s="35"/>
    </row>
    <row r="243" ht="15.75" customHeight="1">
      <c r="A243" s="33"/>
      <c r="B243" s="34"/>
      <c r="H243" s="35"/>
    </row>
    <row r="244" ht="15.75" customHeight="1">
      <c r="A244" s="33"/>
      <c r="B244" s="34"/>
      <c r="H244" s="35"/>
    </row>
    <row r="245" ht="15.75" customHeight="1">
      <c r="A245" s="33"/>
      <c r="B245" s="34"/>
      <c r="H245" s="35"/>
    </row>
    <row r="246" ht="15.75" customHeight="1">
      <c r="A246" s="33"/>
      <c r="B246" s="34"/>
      <c r="H246" s="35"/>
    </row>
    <row r="247" ht="15.75" customHeight="1">
      <c r="A247" s="33"/>
      <c r="B247" s="34"/>
      <c r="H247" s="35"/>
    </row>
    <row r="248" ht="15.75" customHeight="1">
      <c r="A248" s="33"/>
      <c r="B248" s="34"/>
      <c r="H248" s="35"/>
    </row>
    <row r="249" ht="15.75" customHeight="1">
      <c r="A249" s="33"/>
      <c r="B249" s="34"/>
      <c r="H249" s="35"/>
    </row>
    <row r="250" ht="15.75" customHeight="1">
      <c r="A250" s="33"/>
      <c r="B250" s="34"/>
      <c r="H250" s="35"/>
    </row>
    <row r="251" ht="15.75" customHeight="1">
      <c r="A251" s="33"/>
      <c r="B251" s="34"/>
      <c r="H251" s="35"/>
    </row>
    <row r="252" ht="15.75" customHeight="1">
      <c r="A252" s="33"/>
      <c r="B252" s="34"/>
      <c r="H252" s="35"/>
    </row>
    <row r="253" ht="15.75" customHeight="1">
      <c r="A253" s="33"/>
      <c r="B253" s="34"/>
      <c r="H253" s="35"/>
    </row>
    <row r="254" ht="15.75" customHeight="1">
      <c r="A254" s="33"/>
      <c r="B254" s="34"/>
      <c r="H254" s="35"/>
    </row>
    <row r="255" ht="15.75" customHeight="1">
      <c r="A255" s="33"/>
      <c r="B255" s="34"/>
      <c r="H255" s="35"/>
    </row>
    <row r="256" ht="15.75" customHeight="1">
      <c r="A256" s="33"/>
      <c r="B256" s="34"/>
      <c r="H256" s="35"/>
    </row>
    <row r="257" ht="15.75" customHeight="1">
      <c r="A257" s="33"/>
      <c r="B257" s="34"/>
      <c r="H257" s="35"/>
    </row>
    <row r="258" ht="15.75" customHeight="1">
      <c r="A258" s="33"/>
      <c r="B258" s="34"/>
      <c r="H258" s="35"/>
    </row>
    <row r="259" ht="15.75" customHeight="1">
      <c r="A259" s="33"/>
      <c r="B259" s="34"/>
      <c r="H259" s="35"/>
    </row>
    <row r="260" ht="15.75" customHeight="1">
      <c r="A260" s="33"/>
      <c r="B260" s="34"/>
      <c r="H260" s="35"/>
    </row>
    <row r="261" ht="15.75" customHeight="1">
      <c r="A261" s="33"/>
      <c r="B261" s="34"/>
      <c r="H261" s="35"/>
    </row>
    <row r="262" ht="15.75" customHeight="1">
      <c r="A262" s="33"/>
      <c r="B262" s="34"/>
      <c r="H262" s="35"/>
    </row>
    <row r="263" ht="15.75" customHeight="1">
      <c r="A263" s="33"/>
      <c r="B263" s="34"/>
      <c r="H263" s="35"/>
    </row>
    <row r="264" ht="15.75" customHeight="1">
      <c r="A264" s="33"/>
      <c r="B264" s="34"/>
      <c r="H264" s="35"/>
    </row>
    <row r="265" ht="15.75" customHeight="1">
      <c r="A265" s="33"/>
      <c r="B265" s="34"/>
      <c r="H265" s="35"/>
    </row>
    <row r="266" ht="15.75" customHeight="1">
      <c r="A266" s="33"/>
      <c r="B266" s="34"/>
      <c r="H266" s="35"/>
    </row>
    <row r="267" ht="15.75" customHeight="1">
      <c r="A267" s="33"/>
      <c r="B267" s="34"/>
      <c r="H267" s="35"/>
    </row>
    <row r="268" ht="15.75" customHeight="1">
      <c r="A268" s="33"/>
      <c r="B268" s="34"/>
      <c r="H268" s="35"/>
    </row>
    <row r="269" ht="15.75" customHeight="1">
      <c r="A269" s="33"/>
      <c r="B269" s="34"/>
      <c r="H269" s="35"/>
    </row>
    <row r="270" ht="15.75" customHeight="1">
      <c r="A270" s="33"/>
      <c r="B270" s="34"/>
      <c r="H270" s="35"/>
    </row>
    <row r="271" ht="15.75" customHeight="1">
      <c r="A271" s="33"/>
      <c r="B271" s="34"/>
      <c r="H271" s="35"/>
    </row>
    <row r="272" ht="15.75" customHeight="1">
      <c r="A272" s="33"/>
      <c r="B272" s="34"/>
      <c r="H272" s="35"/>
    </row>
    <row r="273" ht="15.75" customHeight="1">
      <c r="A273" s="33"/>
      <c r="B273" s="34"/>
      <c r="H273" s="35"/>
    </row>
    <row r="274" ht="15.75" customHeight="1">
      <c r="A274" s="33"/>
      <c r="B274" s="34"/>
      <c r="H274" s="35"/>
    </row>
    <row r="275" ht="15.75" customHeight="1">
      <c r="A275" s="33"/>
      <c r="B275" s="34"/>
      <c r="H275" s="35"/>
    </row>
    <row r="276" ht="15.75" customHeight="1">
      <c r="A276" s="33"/>
      <c r="B276" s="34"/>
      <c r="H276" s="35"/>
    </row>
    <row r="277" ht="15.75" customHeight="1">
      <c r="A277" s="33"/>
      <c r="B277" s="34"/>
      <c r="H277" s="35"/>
    </row>
    <row r="278" ht="15.75" customHeight="1">
      <c r="A278" s="33"/>
      <c r="B278" s="34"/>
      <c r="H278" s="35"/>
    </row>
    <row r="279" ht="15.75" customHeight="1">
      <c r="A279" s="33"/>
      <c r="B279" s="34"/>
      <c r="H279" s="35"/>
    </row>
    <row r="280" ht="15.75" customHeight="1">
      <c r="A280" s="33"/>
      <c r="B280" s="34"/>
      <c r="H280" s="35"/>
    </row>
    <row r="281" ht="15.75" customHeight="1">
      <c r="A281" s="33"/>
      <c r="B281" s="34"/>
      <c r="H281" s="35"/>
    </row>
    <row r="282" ht="15.75" customHeight="1">
      <c r="A282" s="33"/>
      <c r="B282" s="34"/>
      <c r="H282" s="35"/>
    </row>
    <row r="283" ht="15.75" customHeight="1">
      <c r="A283" s="33"/>
      <c r="B283" s="34"/>
      <c r="H283" s="35"/>
    </row>
    <row r="284" ht="15.75" customHeight="1">
      <c r="A284" s="33"/>
      <c r="B284" s="34"/>
      <c r="H284" s="35"/>
    </row>
    <row r="285" ht="15.75" customHeight="1">
      <c r="A285" s="33"/>
      <c r="B285" s="34"/>
      <c r="H285" s="35"/>
    </row>
    <row r="286" ht="15.75" customHeight="1">
      <c r="A286" s="33"/>
      <c r="B286" s="34"/>
      <c r="H286" s="35"/>
    </row>
    <row r="287" ht="15.75" customHeight="1">
      <c r="A287" s="33"/>
      <c r="B287" s="34"/>
      <c r="H287" s="35"/>
    </row>
    <row r="288" ht="15.75" customHeight="1">
      <c r="A288" s="33"/>
      <c r="B288" s="34"/>
      <c r="H288" s="35"/>
    </row>
    <row r="289" ht="15.75" customHeight="1">
      <c r="A289" s="33"/>
      <c r="B289" s="34"/>
      <c r="H289" s="35"/>
    </row>
    <row r="290" ht="15.75" customHeight="1">
      <c r="A290" s="33"/>
      <c r="B290" s="34"/>
      <c r="H290" s="35"/>
    </row>
    <row r="291" ht="15.75" customHeight="1">
      <c r="A291" s="33"/>
      <c r="B291" s="34"/>
      <c r="H291" s="35"/>
    </row>
    <row r="292" ht="15.75" customHeight="1">
      <c r="A292" s="33"/>
      <c r="B292" s="34"/>
      <c r="H292" s="35"/>
    </row>
    <row r="293" ht="15.75" customHeight="1">
      <c r="A293" s="33"/>
      <c r="B293" s="34"/>
      <c r="H293" s="35"/>
    </row>
    <row r="294" ht="15.75" customHeight="1">
      <c r="A294" s="33"/>
      <c r="B294" s="34"/>
      <c r="H294" s="35"/>
    </row>
    <row r="295" ht="15.75" customHeight="1">
      <c r="A295" s="33"/>
      <c r="B295" s="34"/>
      <c r="H295" s="35"/>
    </row>
    <row r="296" ht="15.75" customHeight="1">
      <c r="A296" s="33"/>
      <c r="B296" s="34"/>
      <c r="H296" s="35"/>
    </row>
    <row r="297" ht="15.75" customHeight="1">
      <c r="A297" s="33"/>
      <c r="B297" s="34"/>
      <c r="H297" s="35"/>
    </row>
    <row r="298" ht="15.75" customHeight="1">
      <c r="A298" s="33"/>
      <c r="B298" s="34"/>
      <c r="H298" s="35"/>
    </row>
    <row r="299" ht="15.75" customHeight="1">
      <c r="A299" s="33"/>
      <c r="B299" s="34"/>
      <c r="H299" s="35"/>
    </row>
    <row r="300" ht="15.75" customHeight="1">
      <c r="A300" s="33"/>
      <c r="B300" s="34"/>
      <c r="H300" s="35"/>
    </row>
    <row r="301" ht="15.75" customHeight="1">
      <c r="A301" s="33"/>
      <c r="B301" s="34"/>
      <c r="H301" s="35"/>
    </row>
    <row r="302" ht="15.75" customHeight="1">
      <c r="A302" s="33"/>
      <c r="B302" s="34"/>
      <c r="H302" s="35"/>
    </row>
    <row r="303" ht="15.75" customHeight="1">
      <c r="A303" s="33"/>
      <c r="B303" s="34"/>
      <c r="H303" s="35"/>
    </row>
    <row r="304" ht="15.75" customHeight="1">
      <c r="A304" s="33"/>
      <c r="B304" s="34"/>
      <c r="H304" s="35"/>
    </row>
    <row r="305" ht="15.75" customHeight="1">
      <c r="A305" s="33"/>
      <c r="B305" s="34"/>
      <c r="H305" s="35"/>
    </row>
    <row r="306" ht="15.75" customHeight="1">
      <c r="A306" s="33"/>
      <c r="B306" s="34"/>
      <c r="H306" s="35"/>
    </row>
    <row r="307" ht="15.75" customHeight="1">
      <c r="A307" s="33"/>
      <c r="B307" s="34"/>
      <c r="H307" s="35"/>
    </row>
    <row r="308" ht="15.75" customHeight="1">
      <c r="A308" s="33"/>
      <c r="B308" s="34"/>
      <c r="H308" s="35"/>
    </row>
    <row r="309" ht="15.75" customHeight="1">
      <c r="A309" s="33"/>
      <c r="B309" s="34"/>
      <c r="H309" s="35"/>
    </row>
    <row r="310" ht="15.75" customHeight="1">
      <c r="A310" s="33"/>
      <c r="B310" s="34"/>
      <c r="H310" s="35"/>
    </row>
    <row r="311" ht="15.75" customHeight="1">
      <c r="A311" s="33"/>
      <c r="B311" s="34"/>
      <c r="H311" s="35"/>
    </row>
    <row r="312" ht="15.75" customHeight="1">
      <c r="A312" s="33"/>
      <c r="B312" s="34"/>
      <c r="H312" s="35"/>
    </row>
    <row r="313" ht="15.75" customHeight="1">
      <c r="A313" s="33"/>
      <c r="B313" s="34"/>
      <c r="H313" s="35"/>
    </row>
    <row r="314" ht="15.75" customHeight="1">
      <c r="A314" s="33"/>
      <c r="B314" s="34"/>
      <c r="H314" s="35"/>
    </row>
    <row r="315" ht="15.75" customHeight="1">
      <c r="A315" s="33"/>
      <c r="B315" s="34"/>
      <c r="H315" s="35"/>
    </row>
    <row r="316" ht="15.75" customHeight="1">
      <c r="A316" s="33"/>
      <c r="B316" s="34"/>
      <c r="H316" s="35"/>
    </row>
    <row r="317" ht="15.75" customHeight="1">
      <c r="A317" s="33"/>
      <c r="B317" s="34"/>
      <c r="H317" s="35"/>
    </row>
    <row r="318" ht="15.75" customHeight="1">
      <c r="A318" s="33"/>
      <c r="B318" s="34"/>
      <c r="H318" s="35"/>
    </row>
    <row r="319" ht="15.75" customHeight="1">
      <c r="A319" s="33"/>
      <c r="B319" s="34"/>
      <c r="H319" s="35"/>
    </row>
    <row r="320" ht="15.75" customHeight="1">
      <c r="A320" s="33"/>
      <c r="B320" s="34"/>
      <c r="H320" s="35"/>
    </row>
    <row r="321" ht="15.75" customHeight="1">
      <c r="A321" s="33"/>
      <c r="B321" s="34"/>
      <c r="H321" s="35"/>
    </row>
    <row r="322" ht="15.75" customHeight="1">
      <c r="A322" s="33"/>
      <c r="B322" s="34"/>
      <c r="H322" s="35"/>
    </row>
    <row r="323" ht="15.75" customHeight="1">
      <c r="A323" s="33"/>
      <c r="B323" s="34"/>
      <c r="H323" s="35"/>
    </row>
    <row r="324" ht="15.75" customHeight="1">
      <c r="A324" s="33"/>
      <c r="B324" s="34"/>
      <c r="H324" s="35"/>
    </row>
    <row r="325" ht="15.75" customHeight="1">
      <c r="A325" s="33"/>
      <c r="B325" s="34"/>
      <c r="H325" s="35"/>
    </row>
    <row r="326" ht="15.75" customHeight="1">
      <c r="A326" s="33"/>
      <c r="B326" s="34"/>
      <c r="H326" s="35"/>
    </row>
    <row r="327" ht="15.75" customHeight="1">
      <c r="A327" s="33"/>
      <c r="B327" s="34"/>
      <c r="H327" s="35"/>
    </row>
    <row r="328" ht="15.75" customHeight="1">
      <c r="A328" s="33"/>
      <c r="B328" s="34"/>
      <c r="H328" s="35"/>
    </row>
    <row r="329" ht="15.75" customHeight="1">
      <c r="A329" s="33"/>
      <c r="B329" s="34"/>
      <c r="H329" s="35"/>
    </row>
    <row r="330" ht="15.75" customHeight="1">
      <c r="A330" s="33"/>
      <c r="B330" s="34"/>
      <c r="H330" s="35"/>
    </row>
    <row r="331" ht="15.75" customHeight="1">
      <c r="A331" s="33"/>
      <c r="B331" s="34"/>
      <c r="H331" s="35"/>
    </row>
    <row r="332" ht="15.75" customHeight="1">
      <c r="A332" s="33"/>
      <c r="B332" s="34"/>
      <c r="H332" s="35"/>
    </row>
    <row r="333" ht="15.75" customHeight="1">
      <c r="A333" s="33"/>
      <c r="B333" s="34"/>
      <c r="H333" s="35"/>
    </row>
    <row r="334" ht="15.75" customHeight="1">
      <c r="A334" s="33"/>
      <c r="B334" s="34"/>
      <c r="H334" s="35"/>
    </row>
    <row r="335" ht="15.75" customHeight="1">
      <c r="A335" s="33"/>
      <c r="B335" s="34"/>
      <c r="H335" s="35"/>
    </row>
    <row r="336" ht="15.75" customHeight="1">
      <c r="A336" s="33"/>
      <c r="B336" s="34"/>
      <c r="H336" s="35"/>
    </row>
    <row r="337" ht="15.75" customHeight="1">
      <c r="A337" s="33"/>
      <c r="B337" s="34"/>
      <c r="H337" s="35"/>
    </row>
    <row r="338" ht="15.75" customHeight="1">
      <c r="A338" s="33"/>
      <c r="B338" s="34"/>
      <c r="H338" s="35"/>
    </row>
    <row r="339" ht="15.75" customHeight="1">
      <c r="A339" s="33"/>
      <c r="B339" s="34"/>
      <c r="H339" s="35"/>
    </row>
    <row r="340" ht="15.75" customHeight="1">
      <c r="A340" s="33"/>
      <c r="B340" s="34"/>
      <c r="H340" s="35"/>
    </row>
    <row r="341" ht="15.75" customHeight="1">
      <c r="A341" s="33"/>
      <c r="B341" s="34"/>
      <c r="H341" s="35"/>
    </row>
    <row r="342" ht="15.75" customHeight="1">
      <c r="A342" s="33"/>
      <c r="B342" s="34"/>
      <c r="H342" s="35"/>
    </row>
    <row r="343" ht="15.75" customHeight="1">
      <c r="A343" s="33"/>
      <c r="B343" s="34"/>
      <c r="H343" s="35"/>
    </row>
    <row r="344" ht="15.75" customHeight="1">
      <c r="A344" s="33"/>
      <c r="B344" s="34"/>
      <c r="H344" s="35"/>
    </row>
    <row r="345" ht="15.75" customHeight="1">
      <c r="A345" s="33"/>
      <c r="B345" s="34"/>
      <c r="H345" s="35"/>
    </row>
    <row r="346" ht="15.75" customHeight="1">
      <c r="A346" s="33"/>
      <c r="B346" s="34"/>
      <c r="H346" s="35"/>
    </row>
    <row r="347" ht="15.75" customHeight="1">
      <c r="A347" s="33"/>
      <c r="B347" s="34"/>
      <c r="H347" s="35"/>
    </row>
    <row r="348" ht="15.75" customHeight="1">
      <c r="A348" s="33"/>
      <c r="B348" s="34"/>
      <c r="H348" s="35"/>
    </row>
    <row r="349" ht="15.75" customHeight="1">
      <c r="A349" s="33"/>
      <c r="B349" s="34"/>
      <c r="H349" s="35"/>
    </row>
    <row r="350" ht="15.75" customHeight="1">
      <c r="A350" s="33"/>
      <c r="B350" s="34"/>
      <c r="H350" s="35"/>
    </row>
    <row r="351" ht="15.75" customHeight="1">
      <c r="A351" s="33"/>
      <c r="B351" s="34"/>
      <c r="H351" s="35"/>
    </row>
    <row r="352" ht="15.75" customHeight="1">
      <c r="A352" s="33"/>
      <c r="B352" s="34"/>
      <c r="H352" s="35"/>
    </row>
    <row r="353" ht="15.75" customHeight="1">
      <c r="A353" s="33"/>
      <c r="B353" s="34"/>
      <c r="H353" s="35"/>
    </row>
    <row r="354" ht="15.75" customHeight="1">
      <c r="A354" s="33"/>
      <c r="B354" s="34"/>
      <c r="H354" s="35"/>
    </row>
    <row r="355" ht="15.75" customHeight="1">
      <c r="A355" s="33"/>
      <c r="B355" s="34"/>
      <c r="H355" s="35"/>
    </row>
    <row r="356" ht="15.75" customHeight="1">
      <c r="A356" s="33"/>
      <c r="B356" s="34"/>
      <c r="H356" s="35"/>
    </row>
    <row r="357" ht="15.75" customHeight="1">
      <c r="A357" s="33"/>
      <c r="B357" s="34"/>
      <c r="H357" s="35"/>
    </row>
    <row r="358" ht="15.75" customHeight="1">
      <c r="A358" s="33"/>
      <c r="B358" s="34"/>
      <c r="H358" s="35"/>
    </row>
    <row r="359" ht="15.75" customHeight="1">
      <c r="A359" s="33"/>
      <c r="B359" s="34"/>
      <c r="H359" s="35"/>
    </row>
    <row r="360" ht="15.75" customHeight="1">
      <c r="A360" s="33"/>
      <c r="B360" s="34"/>
      <c r="H360" s="35"/>
    </row>
    <row r="361" ht="15.75" customHeight="1">
      <c r="A361" s="33"/>
      <c r="B361" s="34"/>
      <c r="H361" s="35"/>
    </row>
    <row r="362" ht="15.75" customHeight="1">
      <c r="A362" s="33"/>
      <c r="B362" s="34"/>
      <c r="H362" s="35"/>
    </row>
    <row r="363" ht="15.75" customHeight="1">
      <c r="A363" s="33"/>
      <c r="B363" s="34"/>
      <c r="H363" s="35"/>
    </row>
    <row r="364" ht="15.75" customHeight="1">
      <c r="A364" s="33"/>
      <c r="B364" s="34"/>
      <c r="H364" s="35"/>
    </row>
    <row r="365" ht="15.75" customHeight="1">
      <c r="A365" s="33"/>
      <c r="B365" s="34"/>
      <c r="H365" s="35"/>
    </row>
    <row r="366" ht="15.75" customHeight="1">
      <c r="A366" s="33"/>
      <c r="B366" s="34"/>
      <c r="H366" s="35"/>
    </row>
    <row r="367" ht="15.75" customHeight="1">
      <c r="A367" s="33"/>
      <c r="B367" s="34"/>
      <c r="H367" s="35"/>
    </row>
    <row r="368" ht="15.75" customHeight="1">
      <c r="A368" s="33"/>
      <c r="B368" s="34"/>
      <c r="H368" s="35"/>
    </row>
    <row r="369" ht="15.75" customHeight="1">
      <c r="A369" s="33"/>
      <c r="B369" s="34"/>
      <c r="H369" s="35"/>
    </row>
    <row r="370" ht="15.75" customHeight="1">
      <c r="A370" s="33"/>
      <c r="B370" s="34"/>
      <c r="H370" s="35"/>
    </row>
    <row r="371" ht="15.75" customHeight="1">
      <c r="A371" s="33"/>
      <c r="B371" s="34"/>
      <c r="H371" s="35"/>
    </row>
    <row r="372" ht="15.75" customHeight="1">
      <c r="A372" s="33"/>
      <c r="B372" s="34"/>
      <c r="H372" s="35"/>
    </row>
    <row r="373" ht="15.75" customHeight="1">
      <c r="A373" s="33"/>
      <c r="B373" s="34"/>
      <c r="H373" s="35"/>
    </row>
    <row r="374" ht="15.75" customHeight="1">
      <c r="A374" s="33"/>
      <c r="B374" s="34"/>
      <c r="H374" s="35"/>
    </row>
    <row r="375" ht="15.75" customHeight="1">
      <c r="A375" s="33"/>
      <c r="B375" s="34"/>
      <c r="H375" s="35"/>
    </row>
    <row r="376" ht="15.75" customHeight="1">
      <c r="A376" s="33"/>
      <c r="B376" s="34"/>
      <c r="H376" s="35"/>
    </row>
    <row r="377" ht="15.75" customHeight="1">
      <c r="A377" s="33"/>
      <c r="B377" s="34"/>
      <c r="H377" s="35"/>
    </row>
    <row r="378" ht="15.75" customHeight="1">
      <c r="A378" s="33"/>
      <c r="B378" s="34"/>
      <c r="H378" s="35"/>
    </row>
    <row r="379" ht="15.75" customHeight="1">
      <c r="A379" s="33"/>
      <c r="B379" s="34"/>
      <c r="H379" s="35"/>
    </row>
    <row r="380" ht="15.75" customHeight="1">
      <c r="A380" s="33"/>
      <c r="B380" s="34"/>
      <c r="H380" s="35"/>
    </row>
    <row r="381" ht="15.75" customHeight="1">
      <c r="A381" s="33"/>
      <c r="B381" s="34"/>
      <c r="H381" s="35"/>
    </row>
    <row r="382" ht="15.75" customHeight="1">
      <c r="A382" s="33"/>
      <c r="B382" s="34"/>
      <c r="H382" s="35"/>
    </row>
    <row r="383" ht="15.75" customHeight="1">
      <c r="A383" s="33"/>
      <c r="B383" s="34"/>
      <c r="H383" s="35"/>
    </row>
    <row r="384" ht="15.75" customHeight="1">
      <c r="A384" s="33"/>
      <c r="B384" s="34"/>
      <c r="H384" s="35"/>
    </row>
    <row r="385" ht="15.75" customHeight="1">
      <c r="A385" s="33"/>
      <c r="B385" s="34"/>
      <c r="H385" s="35"/>
    </row>
    <row r="386" ht="15.75" customHeight="1">
      <c r="A386" s="33"/>
      <c r="B386" s="34"/>
      <c r="H386" s="35"/>
    </row>
    <row r="387" ht="15.75" customHeight="1">
      <c r="A387" s="33"/>
      <c r="B387" s="34"/>
      <c r="H387" s="35"/>
    </row>
    <row r="388" ht="15.75" customHeight="1">
      <c r="A388" s="33"/>
      <c r="B388" s="34"/>
      <c r="H388" s="35"/>
    </row>
    <row r="389" ht="15.75" customHeight="1">
      <c r="A389" s="33"/>
      <c r="B389" s="34"/>
      <c r="H389" s="35"/>
    </row>
    <row r="390" ht="15.75" customHeight="1">
      <c r="A390" s="33"/>
      <c r="B390" s="34"/>
      <c r="H390" s="35"/>
    </row>
    <row r="391" ht="15.75" customHeight="1">
      <c r="A391" s="33"/>
      <c r="B391" s="34"/>
      <c r="H391" s="35"/>
    </row>
    <row r="392" ht="15.75" customHeight="1">
      <c r="A392" s="33"/>
      <c r="B392" s="34"/>
      <c r="H392" s="35"/>
    </row>
    <row r="393" ht="15.75" customHeight="1">
      <c r="A393" s="33"/>
      <c r="B393" s="34"/>
      <c r="H393" s="35"/>
    </row>
    <row r="394" ht="15.75" customHeight="1">
      <c r="A394" s="33"/>
      <c r="B394" s="34"/>
      <c r="H394" s="35"/>
    </row>
    <row r="395" ht="15.75" customHeight="1">
      <c r="A395" s="33"/>
      <c r="B395" s="34"/>
      <c r="H395" s="35"/>
    </row>
    <row r="396" ht="15.75" customHeight="1">
      <c r="A396" s="33"/>
      <c r="B396" s="34"/>
      <c r="H396" s="35"/>
    </row>
    <row r="397" ht="15.75" customHeight="1">
      <c r="A397" s="33"/>
      <c r="B397" s="34"/>
      <c r="H397" s="35"/>
    </row>
    <row r="398" ht="15.75" customHeight="1">
      <c r="A398" s="33"/>
      <c r="B398" s="34"/>
      <c r="H398" s="35"/>
    </row>
    <row r="399" ht="15.75" customHeight="1">
      <c r="A399" s="33"/>
      <c r="B399" s="34"/>
      <c r="H399" s="35"/>
    </row>
    <row r="400" ht="15.75" customHeight="1">
      <c r="A400" s="33"/>
      <c r="B400" s="34"/>
      <c r="H400" s="35"/>
    </row>
    <row r="401" ht="15.75" customHeight="1">
      <c r="A401" s="33"/>
      <c r="B401" s="34"/>
      <c r="H401" s="35"/>
    </row>
    <row r="402" ht="15.75" customHeight="1">
      <c r="A402" s="33"/>
      <c r="B402" s="34"/>
      <c r="H402" s="35"/>
    </row>
    <row r="403" ht="15.75" customHeight="1">
      <c r="A403" s="33"/>
      <c r="B403" s="34"/>
      <c r="H403" s="35"/>
    </row>
    <row r="404" ht="15.75" customHeight="1">
      <c r="A404" s="33"/>
      <c r="B404" s="34"/>
      <c r="H404" s="35"/>
    </row>
    <row r="405" ht="15.75" customHeight="1">
      <c r="A405" s="33"/>
      <c r="B405" s="34"/>
      <c r="H405" s="35"/>
    </row>
    <row r="406" ht="15.75" customHeight="1">
      <c r="A406" s="33"/>
      <c r="B406" s="34"/>
      <c r="H406" s="35"/>
    </row>
    <row r="407" ht="15.75" customHeight="1">
      <c r="A407" s="33"/>
      <c r="B407" s="34"/>
      <c r="H407" s="35"/>
    </row>
    <row r="408" ht="15.75" customHeight="1">
      <c r="A408" s="33"/>
      <c r="B408" s="34"/>
      <c r="H408" s="35"/>
    </row>
    <row r="409" ht="15.75" customHeight="1">
      <c r="A409" s="33"/>
      <c r="B409" s="34"/>
      <c r="H409" s="35"/>
    </row>
    <row r="410" ht="15.75" customHeight="1">
      <c r="A410" s="33"/>
      <c r="B410" s="34"/>
      <c r="H410" s="35"/>
    </row>
    <row r="411" ht="15.75" customHeight="1">
      <c r="A411" s="33"/>
      <c r="B411" s="34"/>
      <c r="H411" s="35"/>
    </row>
    <row r="412" ht="15.75" customHeight="1">
      <c r="A412" s="33"/>
      <c r="B412" s="34"/>
      <c r="H412" s="35"/>
    </row>
    <row r="413" ht="15.75" customHeight="1">
      <c r="A413" s="33"/>
      <c r="B413" s="34"/>
      <c r="H413" s="35"/>
    </row>
    <row r="414" ht="15.75" customHeight="1">
      <c r="A414" s="33"/>
      <c r="B414" s="34"/>
      <c r="H414" s="35"/>
    </row>
    <row r="415" ht="15.75" customHeight="1">
      <c r="A415" s="33"/>
      <c r="B415" s="34"/>
      <c r="H415" s="35"/>
    </row>
    <row r="416" ht="15.75" customHeight="1">
      <c r="A416" s="33"/>
      <c r="B416" s="34"/>
      <c r="H416" s="35"/>
    </row>
    <row r="417" ht="15.75" customHeight="1">
      <c r="A417" s="33"/>
      <c r="B417" s="34"/>
      <c r="H417" s="35"/>
    </row>
    <row r="418" ht="15.75" customHeight="1">
      <c r="A418" s="33"/>
      <c r="B418" s="34"/>
      <c r="H418" s="35"/>
    </row>
    <row r="419" ht="15.75" customHeight="1">
      <c r="A419" s="33"/>
      <c r="B419" s="34"/>
      <c r="H419" s="35"/>
    </row>
    <row r="420" ht="15.75" customHeight="1">
      <c r="A420" s="33"/>
      <c r="B420" s="34"/>
      <c r="H420" s="35"/>
    </row>
    <row r="421" ht="15.75" customHeight="1">
      <c r="A421" s="33"/>
      <c r="B421" s="34"/>
      <c r="H421" s="35"/>
    </row>
    <row r="422" ht="15.75" customHeight="1">
      <c r="A422" s="33"/>
      <c r="B422" s="34"/>
      <c r="H422" s="35"/>
    </row>
    <row r="423" ht="15.75" customHeight="1">
      <c r="A423" s="33"/>
      <c r="B423" s="34"/>
      <c r="H423" s="35"/>
    </row>
    <row r="424" ht="15.75" customHeight="1">
      <c r="A424" s="33"/>
      <c r="B424" s="34"/>
      <c r="H424" s="35"/>
    </row>
    <row r="425" ht="15.75" customHeight="1">
      <c r="A425" s="33"/>
      <c r="B425" s="34"/>
      <c r="H425" s="35"/>
    </row>
    <row r="426" ht="15.75" customHeight="1">
      <c r="A426" s="33"/>
      <c r="B426" s="34"/>
      <c r="H426" s="35"/>
    </row>
    <row r="427" ht="15.75" customHeight="1">
      <c r="A427" s="33"/>
      <c r="B427" s="34"/>
      <c r="H427" s="35"/>
    </row>
    <row r="428" ht="15.75" customHeight="1">
      <c r="A428" s="33"/>
      <c r="B428" s="34"/>
      <c r="H428" s="35"/>
    </row>
    <row r="429" ht="15.75" customHeight="1">
      <c r="A429" s="33"/>
      <c r="B429" s="34"/>
      <c r="H429" s="35"/>
    </row>
    <row r="430" ht="15.75" customHeight="1">
      <c r="A430" s="33"/>
      <c r="B430" s="34"/>
      <c r="H430" s="35"/>
    </row>
    <row r="431" ht="15.75" customHeight="1">
      <c r="A431" s="33"/>
      <c r="B431" s="34"/>
      <c r="H431" s="35"/>
    </row>
    <row r="432" ht="15.75" customHeight="1">
      <c r="A432" s="33"/>
      <c r="B432" s="34"/>
      <c r="H432" s="35"/>
    </row>
    <row r="433" ht="15.75" customHeight="1">
      <c r="A433" s="33"/>
      <c r="B433" s="34"/>
      <c r="H433" s="35"/>
    </row>
    <row r="434" ht="15.75" customHeight="1">
      <c r="A434" s="33"/>
      <c r="B434" s="34"/>
      <c r="H434" s="35"/>
    </row>
    <row r="435" ht="15.75" customHeight="1">
      <c r="A435" s="33"/>
      <c r="B435" s="34"/>
      <c r="H435" s="35"/>
    </row>
    <row r="436" ht="15.75" customHeight="1">
      <c r="A436" s="33"/>
      <c r="B436" s="34"/>
      <c r="H436" s="35"/>
    </row>
    <row r="437" ht="15.75" customHeight="1">
      <c r="A437" s="33"/>
      <c r="B437" s="34"/>
      <c r="H437" s="35"/>
    </row>
    <row r="438" ht="15.75" customHeight="1">
      <c r="A438" s="33"/>
      <c r="B438" s="34"/>
      <c r="H438" s="35"/>
    </row>
    <row r="439" ht="15.75" customHeight="1">
      <c r="A439" s="33"/>
      <c r="B439" s="34"/>
      <c r="H439" s="35"/>
    </row>
    <row r="440" ht="15.75" customHeight="1">
      <c r="A440" s="33"/>
      <c r="B440" s="34"/>
      <c r="H440" s="35"/>
    </row>
    <row r="441" ht="15.75" customHeight="1">
      <c r="A441" s="33"/>
      <c r="B441" s="34"/>
      <c r="H441" s="35"/>
    </row>
    <row r="442" ht="15.75" customHeight="1">
      <c r="A442" s="33"/>
      <c r="B442" s="34"/>
      <c r="H442" s="35"/>
    </row>
    <row r="443" ht="15.75" customHeight="1">
      <c r="A443" s="33"/>
      <c r="B443" s="34"/>
      <c r="H443" s="35"/>
    </row>
    <row r="444" ht="15.75" customHeight="1">
      <c r="A444" s="33"/>
      <c r="B444" s="34"/>
      <c r="H444" s="35"/>
    </row>
    <row r="445" ht="15.75" customHeight="1">
      <c r="A445" s="33"/>
      <c r="B445" s="34"/>
      <c r="H445" s="35"/>
    </row>
    <row r="446" ht="15.75" customHeight="1">
      <c r="A446" s="33"/>
      <c r="B446" s="34"/>
      <c r="H446" s="35"/>
    </row>
    <row r="447" ht="15.75" customHeight="1">
      <c r="A447" s="33"/>
      <c r="B447" s="34"/>
      <c r="H447" s="35"/>
    </row>
    <row r="448" ht="15.75" customHeight="1">
      <c r="A448" s="33"/>
      <c r="B448" s="34"/>
      <c r="H448" s="35"/>
    </row>
    <row r="449" ht="15.75" customHeight="1">
      <c r="A449" s="33"/>
      <c r="B449" s="34"/>
      <c r="H449" s="35"/>
    </row>
    <row r="450" ht="15.75" customHeight="1">
      <c r="A450" s="33"/>
      <c r="B450" s="34"/>
      <c r="H450" s="35"/>
    </row>
    <row r="451" ht="15.75" customHeight="1">
      <c r="A451" s="33"/>
      <c r="B451" s="34"/>
      <c r="H451" s="35"/>
    </row>
    <row r="452" ht="15.75" customHeight="1">
      <c r="A452" s="33"/>
      <c r="B452" s="34"/>
      <c r="H452" s="35"/>
    </row>
    <row r="453" ht="15.75" customHeight="1">
      <c r="A453" s="33"/>
      <c r="B453" s="34"/>
      <c r="H453" s="35"/>
    </row>
    <row r="454" ht="15.75" customHeight="1">
      <c r="A454" s="33"/>
      <c r="B454" s="34"/>
      <c r="H454" s="35"/>
    </row>
    <row r="455" ht="15.75" customHeight="1">
      <c r="A455" s="33"/>
      <c r="B455" s="34"/>
      <c r="H455" s="35"/>
    </row>
    <row r="456" ht="15.75" customHeight="1">
      <c r="A456" s="33"/>
      <c r="B456" s="34"/>
      <c r="H456" s="35"/>
    </row>
    <row r="457" ht="15.75" customHeight="1">
      <c r="A457" s="33"/>
      <c r="B457" s="34"/>
      <c r="H457" s="35"/>
    </row>
    <row r="458" ht="15.75" customHeight="1">
      <c r="A458" s="33"/>
      <c r="B458" s="34"/>
      <c r="H458" s="35"/>
    </row>
    <row r="459" ht="15.75" customHeight="1">
      <c r="A459" s="33"/>
      <c r="B459" s="34"/>
      <c r="H459" s="35"/>
    </row>
    <row r="460" ht="15.75" customHeight="1">
      <c r="A460" s="33"/>
      <c r="B460" s="34"/>
      <c r="H460" s="35"/>
    </row>
    <row r="461" ht="15.75" customHeight="1">
      <c r="A461" s="33"/>
      <c r="B461" s="34"/>
      <c r="H461" s="35"/>
    </row>
    <row r="462" ht="15.75" customHeight="1">
      <c r="A462" s="33"/>
      <c r="B462" s="34"/>
      <c r="H462" s="35"/>
    </row>
    <row r="463" ht="15.75" customHeight="1">
      <c r="A463" s="33"/>
      <c r="B463" s="34"/>
      <c r="H463" s="35"/>
    </row>
    <row r="464" ht="15.75" customHeight="1">
      <c r="A464" s="33"/>
      <c r="B464" s="34"/>
      <c r="H464" s="35"/>
    </row>
    <row r="465" ht="15.75" customHeight="1">
      <c r="A465" s="33"/>
      <c r="B465" s="34"/>
      <c r="H465" s="35"/>
    </row>
    <row r="466" ht="15.75" customHeight="1">
      <c r="A466" s="33"/>
      <c r="B466" s="34"/>
      <c r="H466" s="35"/>
    </row>
    <row r="467" ht="15.75" customHeight="1">
      <c r="A467" s="33"/>
      <c r="B467" s="34"/>
      <c r="H467" s="35"/>
    </row>
    <row r="468" ht="15.75" customHeight="1">
      <c r="A468" s="33"/>
      <c r="B468" s="34"/>
      <c r="H468" s="35"/>
    </row>
    <row r="469" ht="15.75" customHeight="1">
      <c r="A469" s="33"/>
      <c r="B469" s="34"/>
      <c r="H469" s="35"/>
    </row>
    <row r="470" ht="15.75" customHeight="1">
      <c r="A470" s="33"/>
      <c r="B470" s="34"/>
      <c r="H470" s="35"/>
    </row>
    <row r="471" ht="15.75" customHeight="1">
      <c r="A471" s="33"/>
      <c r="B471" s="34"/>
      <c r="H471" s="35"/>
    </row>
    <row r="472" ht="15.75" customHeight="1">
      <c r="A472" s="33"/>
      <c r="B472" s="34"/>
      <c r="H472" s="35"/>
    </row>
    <row r="473" ht="15.75" customHeight="1">
      <c r="A473" s="33"/>
      <c r="B473" s="34"/>
      <c r="H473" s="35"/>
    </row>
    <row r="474" ht="15.75" customHeight="1">
      <c r="A474" s="33"/>
      <c r="B474" s="34"/>
      <c r="H474" s="35"/>
    </row>
    <row r="475" ht="15.75" customHeight="1">
      <c r="A475" s="33"/>
      <c r="B475" s="34"/>
      <c r="H475" s="35"/>
    </row>
    <row r="476" ht="15.75" customHeight="1">
      <c r="A476" s="33"/>
      <c r="B476" s="34"/>
      <c r="H476" s="35"/>
    </row>
    <row r="477" ht="15.75" customHeight="1">
      <c r="A477" s="33"/>
      <c r="B477" s="34"/>
      <c r="H477" s="35"/>
    </row>
    <row r="478" ht="15.75" customHeight="1">
      <c r="A478" s="33"/>
      <c r="B478" s="34"/>
      <c r="H478" s="35"/>
    </row>
    <row r="479" ht="15.75" customHeight="1">
      <c r="A479" s="33"/>
      <c r="B479" s="34"/>
      <c r="H479" s="35"/>
    </row>
    <row r="480" ht="15.75" customHeight="1">
      <c r="A480" s="33"/>
      <c r="B480" s="34"/>
      <c r="H480" s="35"/>
    </row>
    <row r="481" ht="15.75" customHeight="1">
      <c r="A481" s="33"/>
      <c r="B481" s="34"/>
      <c r="H481" s="35"/>
    </row>
    <row r="482" ht="15.75" customHeight="1">
      <c r="A482" s="33"/>
      <c r="B482" s="34"/>
      <c r="H482" s="35"/>
    </row>
    <row r="483" ht="15.75" customHeight="1">
      <c r="A483" s="33"/>
      <c r="B483" s="34"/>
      <c r="H483" s="35"/>
    </row>
    <row r="484" ht="15.75" customHeight="1">
      <c r="A484" s="33"/>
      <c r="B484" s="34"/>
      <c r="H484" s="35"/>
    </row>
    <row r="485" ht="15.75" customHeight="1">
      <c r="A485" s="33"/>
      <c r="B485" s="34"/>
      <c r="H485" s="35"/>
    </row>
    <row r="486" ht="15.75" customHeight="1">
      <c r="A486" s="33"/>
      <c r="B486" s="34"/>
      <c r="H486" s="35"/>
    </row>
    <row r="487" ht="15.75" customHeight="1">
      <c r="A487" s="33"/>
      <c r="B487" s="34"/>
      <c r="H487" s="35"/>
    </row>
    <row r="488" ht="15.75" customHeight="1">
      <c r="A488" s="33"/>
      <c r="B488" s="34"/>
      <c r="H488" s="35"/>
    </row>
    <row r="489" ht="15.75" customHeight="1">
      <c r="A489" s="33"/>
      <c r="B489" s="34"/>
      <c r="H489" s="35"/>
    </row>
    <row r="490" ht="15.75" customHeight="1">
      <c r="A490" s="33"/>
      <c r="B490" s="34"/>
      <c r="H490" s="35"/>
    </row>
    <row r="491" ht="15.75" customHeight="1">
      <c r="A491" s="33"/>
      <c r="B491" s="34"/>
      <c r="H491" s="35"/>
    </row>
    <row r="492" ht="15.75" customHeight="1">
      <c r="A492" s="33"/>
      <c r="B492" s="34"/>
      <c r="H492" s="35"/>
    </row>
    <row r="493" ht="15.75" customHeight="1">
      <c r="A493" s="33"/>
      <c r="B493" s="34"/>
      <c r="H493" s="35"/>
    </row>
    <row r="494" ht="15.75" customHeight="1">
      <c r="A494" s="33"/>
      <c r="B494" s="34"/>
      <c r="H494" s="35"/>
    </row>
    <row r="495" ht="15.75" customHeight="1">
      <c r="A495" s="33"/>
      <c r="B495" s="34"/>
      <c r="H495" s="35"/>
    </row>
    <row r="496" ht="15.75" customHeight="1">
      <c r="A496" s="33"/>
      <c r="B496" s="34"/>
      <c r="H496" s="35"/>
    </row>
    <row r="497" ht="15.75" customHeight="1">
      <c r="A497" s="33"/>
      <c r="B497" s="34"/>
      <c r="H497" s="35"/>
    </row>
    <row r="498" ht="15.75" customHeight="1">
      <c r="A498" s="33"/>
      <c r="B498" s="34"/>
      <c r="H498" s="35"/>
    </row>
    <row r="499" ht="15.75" customHeight="1">
      <c r="A499" s="33"/>
      <c r="B499" s="34"/>
      <c r="H499" s="35"/>
    </row>
    <row r="500" ht="15.75" customHeight="1">
      <c r="A500" s="33"/>
      <c r="B500" s="34"/>
      <c r="H500" s="35"/>
    </row>
    <row r="501" ht="15.75" customHeight="1">
      <c r="A501" s="33"/>
      <c r="B501" s="34"/>
      <c r="H501" s="35"/>
    </row>
    <row r="502" ht="15.75" customHeight="1">
      <c r="A502" s="33"/>
      <c r="B502" s="34"/>
      <c r="H502" s="35"/>
    </row>
    <row r="503" ht="15.75" customHeight="1">
      <c r="A503" s="33"/>
      <c r="B503" s="34"/>
      <c r="H503" s="35"/>
    </row>
    <row r="504" ht="15.75" customHeight="1">
      <c r="A504" s="33"/>
      <c r="B504" s="34"/>
      <c r="H504" s="35"/>
    </row>
    <row r="505" ht="15.75" customHeight="1">
      <c r="A505" s="33"/>
      <c r="B505" s="34"/>
      <c r="H505" s="35"/>
    </row>
    <row r="506" ht="15.75" customHeight="1">
      <c r="A506" s="33"/>
      <c r="B506" s="34"/>
      <c r="H506" s="35"/>
    </row>
    <row r="507" ht="15.75" customHeight="1">
      <c r="A507" s="33"/>
      <c r="B507" s="34"/>
      <c r="H507" s="35"/>
    </row>
    <row r="508" ht="15.75" customHeight="1">
      <c r="A508" s="33"/>
      <c r="B508" s="34"/>
      <c r="H508" s="35"/>
    </row>
    <row r="509" ht="15.75" customHeight="1">
      <c r="A509" s="33"/>
      <c r="B509" s="34"/>
      <c r="H509" s="35"/>
    </row>
    <row r="510" ht="15.75" customHeight="1">
      <c r="A510" s="33"/>
      <c r="B510" s="34"/>
      <c r="H510" s="35"/>
    </row>
    <row r="511" ht="15.75" customHeight="1">
      <c r="A511" s="33"/>
      <c r="B511" s="34"/>
      <c r="H511" s="35"/>
    </row>
    <row r="512" ht="15.75" customHeight="1">
      <c r="A512" s="33"/>
      <c r="B512" s="34"/>
      <c r="H512" s="35"/>
    </row>
    <row r="513" ht="15.75" customHeight="1">
      <c r="A513" s="33"/>
      <c r="B513" s="34"/>
      <c r="H513" s="35"/>
    </row>
    <row r="514" ht="15.75" customHeight="1">
      <c r="A514" s="33"/>
      <c r="B514" s="34"/>
      <c r="H514" s="35"/>
    </row>
    <row r="515" ht="15.75" customHeight="1">
      <c r="A515" s="33"/>
      <c r="B515" s="34"/>
      <c r="H515" s="35"/>
    </row>
    <row r="516" ht="15.75" customHeight="1">
      <c r="A516" s="33"/>
      <c r="B516" s="34"/>
      <c r="H516" s="35"/>
    </row>
    <row r="517" ht="15.75" customHeight="1">
      <c r="A517" s="33"/>
      <c r="B517" s="34"/>
      <c r="H517" s="35"/>
    </row>
    <row r="518" ht="15.75" customHeight="1">
      <c r="A518" s="33"/>
      <c r="B518" s="34"/>
      <c r="H518" s="35"/>
    </row>
    <row r="519" ht="15.75" customHeight="1">
      <c r="A519" s="33"/>
      <c r="B519" s="34"/>
      <c r="H519" s="35"/>
    </row>
    <row r="520" ht="15.75" customHeight="1">
      <c r="A520" s="33"/>
      <c r="B520" s="34"/>
      <c r="H520" s="35"/>
    </row>
    <row r="521" ht="15.75" customHeight="1">
      <c r="A521" s="33"/>
      <c r="B521" s="34"/>
      <c r="H521" s="35"/>
    </row>
    <row r="522" ht="15.75" customHeight="1">
      <c r="A522" s="33"/>
      <c r="B522" s="34"/>
      <c r="H522" s="35"/>
    </row>
    <row r="523" ht="15.75" customHeight="1">
      <c r="A523" s="33"/>
      <c r="B523" s="34"/>
      <c r="H523" s="35"/>
    </row>
    <row r="524" ht="15.75" customHeight="1">
      <c r="A524" s="33"/>
      <c r="B524" s="34"/>
      <c r="H524" s="35"/>
    </row>
    <row r="525" ht="15.75" customHeight="1">
      <c r="A525" s="33"/>
      <c r="B525" s="34"/>
      <c r="H525" s="35"/>
    </row>
    <row r="526" ht="15.75" customHeight="1">
      <c r="A526" s="33"/>
      <c r="B526" s="34"/>
      <c r="H526" s="35"/>
    </row>
    <row r="527" ht="15.75" customHeight="1">
      <c r="A527" s="33"/>
      <c r="B527" s="34"/>
      <c r="H527" s="35"/>
    </row>
    <row r="528" ht="15.75" customHeight="1">
      <c r="A528" s="33"/>
      <c r="B528" s="34"/>
      <c r="H528" s="35"/>
    </row>
    <row r="529" ht="15.75" customHeight="1">
      <c r="A529" s="33"/>
      <c r="B529" s="34"/>
      <c r="H529" s="35"/>
    </row>
    <row r="530" ht="15.75" customHeight="1">
      <c r="A530" s="33"/>
      <c r="B530" s="34"/>
      <c r="H530" s="35"/>
    </row>
    <row r="531" ht="15.75" customHeight="1">
      <c r="A531" s="33"/>
      <c r="B531" s="34"/>
      <c r="H531" s="35"/>
    </row>
    <row r="532" ht="15.75" customHeight="1">
      <c r="A532" s="33"/>
      <c r="B532" s="34"/>
      <c r="H532" s="35"/>
    </row>
    <row r="533" ht="15.75" customHeight="1">
      <c r="A533" s="33"/>
      <c r="B533" s="34"/>
      <c r="H533" s="35"/>
    </row>
    <row r="534" ht="15.75" customHeight="1">
      <c r="A534" s="33"/>
      <c r="B534" s="34"/>
      <c r="H534" s="35"/>
    </row>
    <row r="535" ht="15.75" customHeight="1">
      <c r="A535" s="33"/>
      <c r="B535" s="34"/>
      <c r="H535" s="35"/>
    </row>
    <row r="536" ht="15.75" customHeight="1">
      <c r="A536" s="33"/>
      <c r="B536" s="34"/>
      <c r="H536" s="35"/>
    </row>
    <row r="537" ht="15.75" customHeight="1">
      <c r="A537" s="33"/>
      <c r="B537" s="34"/>
      <c r="H537" s="35"/>
    </row>
    <row r="538" ht="15.75" customHeight="1">
      <c r="A538" s="33"/>
      <c r="B538" s="34"/>
      <c r="H538" s="35"/>
    </row>
    <row r="539" ht="15.75" customHeight="1">
      <c r="A539" s="33"/>
      <c r="B539" s="34"/>
      <c r="H539" s="35"/>
    </row>
    <row r="540" ht="15.75" customHeight="1">
      <c r="A540" s="33"/>
      <c r="B540" s="34"/>
      <c r="H540" s="35"/>
    </row>
    <row r="541" ht="15.75" customHeight="1">
      <c r="A541" s="33"/>
      <c r="B541" s="34"/>
      <c r="H541" s="35"/>
    </row>
    <row r="542" ht="15.75" customHeight="1">
      <c r="A542" s="33"/>
      <c r="B542" s="34"/>
      <c r="H542" s="35"/>
    </row>
    <row r="543" ht="15.75" customHeight="1">
      <c r="A543" s="33"/>
      <c r="B543" s="34"/>
      <c r="H543" s="35"/>
    </row>
    <row r="544" ht="15.75" customHeight="1">
      <c r="A544" s="33"/>
      <c r="B544" s="34"/>
      <c r="H544" s="35"/>
    </row>
    <row r="545" ht="15.75" customHeight="1">
      <c r="A545" s="33"/>
      <c r="B545" s="34"/>
      <c r="H545" s="35"/>
    </row>
    <row r="546" ht="15.75" customHeight="1">
      <c r="A546" s="33"/>
      <c r="B546" s="34"/>
      <c r="H546" s="35"/>
    </row>
    <row r="547" ht="15.75" customHeight="1">
      <c r="A547" s="33"/>
      <c r="B547" s="34"/>
      <c r="H547" s="35"/>
    </row>
    <row r="548" ht="15.75" customHeight="1">
      <c r="A548" s="33"/>
      <c r="B548" s="34"/>
      <c r="H548" s="35"/>
    </row>
    <row r="549" ht="15.75" customHeight="1">
      <c r="A549" s="33"/>
      <c r="B549" s="34"/>
      <c r="H549" s="35"/>
    </row>
    <row r="550" ht="15.75" customHeight="1">
      <c r="A550" s="33"/>
      <c r="B550" s="34"/>
      <c r="H550" s="35"/>
    </row>
    <row r="551" ht="15.75" customHeight="1">
      <c r="A551" s="33"/>
      <c r="B551" s="34"/>
      <c r="H551" s="35"/>
    </row>
    <row r="552" ht="15.75" customHeight="1">
      <c r="A552" s="33"/>
      <c r="B552" s="34"/>
      <c r="H552" s="35"/>
    </row>
    <row r="553" ht="15.75" customHeight="1">
      <c r="A553" s="33"/>
      <c r="B553" s="34"/>
      <c r="H553" s="35"/>
    </row>
    <row r="554" ht="15.75" customHeight="1">
      <c r="A554" s="33"/>
      <c r="B554" s="34"/>
      <c r="H554" s="35"/>
    </row>
    <row r="555" ht="15.75" customHeight="1">
      <c r="A555" s="33"/>
      <c r="B555" s="34"/>
      <c r="H555" s="35"/>
    </row>
    <row r="556" ht="15.75" customHeight="1">
      <c r="A556" s="33"/>
      <c r="B556" s="34"/>
      <c r="H556" s="35"/>
    </row>
    <row r="557" ht="15.75" customHeight="1">
      <c r="A557" s="33"/>
      <c r="B557" s="34"/>
      <c r="H557" s="35"/>
    </row>
    <row r="558" ht="15.75" customHeight="1">
      <c r="A558" s="33"/>
      <c r="B558" s="34"/>
      <c r="H558" s="35"/>
    </row>
    <row r="559" ht="15.75" customHeight="1">
      <c r="A559" s="33"/>
      <c r="B559" s="34"/>
      <c r="H559" s="35"/>
    </row>
    <row r="560" ht="15.75" customHeight="1">
      <c r="A560" s="33"/>
      <c r="B560" s="34"/>
      <c r="H560" s="35"/>
    </row>
    <row r="561" ht="15.75" customHeight="1">
      <c r="A561" s="33"/>
      <c r="B561" s="34"/>
      <c r="H561" s="35"/>
    </row>
    <row r="562" ht="15.75" customHeight="1">
      <c r="A562" s="33"/>
      <c r="B562" s="34"/>
      <c r="H562" s="35"/>
    </row>
    <row r="563" ht="15.75" customHeight="1">
      <c r="A563" s="33"/>
      <c r="B563" s="34"/>
      <c r="H563" s="35"/>
    </row>
    <row r="564" ht="15.75" customHeight="1">
      <c r="A564" s="33"/>
      <c r="B564" s="34"/>
      <c r="H564" s="35"/>
    </row>
    <row r="565" ht="15.75" customHeight="1">
      <c r="A565" s="33"/>
      <c r="B565" s="34"/>
      <c r="H565" s="35"/>
    </row>
    <row r="566" ht="15.75" customHeight="1">
      <c r="A566" s="33"/>
      <c r="B566" s="34"/>
      <c r="H566" s="35"/>
    </row>
    <row r="567" ht="15.75" customHeight="1">
      <c r="A567" s="33"/>
      <c r="B567" s="34"/>
      <c r="H567" s="35"/>
    </row>
    <row r="568" ht="15.75" customHeight="1">
      <c r="A568" s="33"/>
      <c r="B568" s="34"/>
      <c r="H568" s="35"/>
    </row>
    <row r="569" ht="15.75" customHeight="1">
      <c r="A569" s="33"/>
      <c r="B569" s="34"/>
      <c r="H569" s="35"/>
    </row>
    <row r="570" ht="15.75" customHeight="1">
      <c r="A570" s="33"/>
      <c r="B570" s="34"/>
      <c r="H570" s="35"/>
    </row>
    <row r="571" ht="15.75" customHeight="1">
      <c r="A571" s="33"/>
      <c r="B571" s="34"/>
      <c r="H571" s="35"/>
    </row>
    <row r="572" ht="15.75" customHeight="1">
      <c r="A572" s="33"/>
      <c r="B572" s="34"/>
      <c r="H572" s="35"/>
    </row>
    <row r="573" ht="15.75" customHeight="1">
      <c r="A573" s="33"/>
      <c r="B573" s="34"/>
      <c r="H573" s="35"/>
    </row>
    <row r="574" ht="15.75" customHeight="1">
      <c r="A574" s="33"/>
      <c r="B574" s="34"/>
      <c r="H574" s="35"/>
    </row>
    <row r="575" ht="15.75" customHeight="1">
      <c r="A575" s="33"/>
      <c r="B575" s="34"/>
      <c r="H575" s="35"/>
    </row>
    <row r="576" ht="15.75" customHeight="1">
      <c r="A576" s="33"/>
      <c r="B576" s="34"/>
      <c r="H576" s="35"/>
    </row>
    <row r="577" ht="15.75" customHeight="1">
      <c r="A577" s="33"/>
      <c r="B577" s="34"/>
      <c r="H577" s="35"/>
    </row>
    <row r="578" ht="15.75" customHeight="1">
      <c r="A578" s="33"/>
      <c r="B578" s="34"/>
      <c r="H578" s="35"/>
    </row>
    <row r="579" ht="15.75" customHeight="1">
      <c r="A579" s="33"/>
      <c r="B579" s="34"/>
      <c r="H579" s="35"/>
    </row>
    <row r="580" ht="15.75" customHeight="1">
      <c r="A580" s="33"/>
      <c r="B580" s="34"/>
      <c r="H580" s="35"/>
    </row>
    <row r="581" ht="15.75" customHeight="1">
      <c r="A581" s="33"/>
      <c r="B581" s="34"/>
      <c r="H581" s="35"/>
    </row>
    <row r="582" ht="15.75" customHeight="1">
      <c r="A582" s="33"/>
      <c r="B582" s="34"/>
      <c r="H582" s="35"/>
    </row>
    <row r="583" ht="15.75" customHeight="1">
      <c r="A583" s="33"/>
      <c r="B583" s="34"/>
      <c r="H583" s="35"/>
    </row>
    <row r="584" ht="15.75" customHeight="1">
      <c r="A584" s="33"/>
      <c r="B584" s="34"/>
      <c r="H584" s="35"/>
    </row>
    <row r="585" ht="15.75" customHeight="1">
      <c r="A585" s="33"/>
      <c r="B585" s="34"/>
      <c r="H585" s="35"/>
    </row>
    <row r="586" ht="15.75" customHeight="1">
      <c r="A586" s="33"/>
      <c r="B586" s="34"/>
      <c r="H586" s="35"/>
    </row>
    <row r="587" ht="15.75" customHeight="1">
      <c r="A587" s="33"/>
      <c r="B587" s="34"/>
      <c r="H587" s="35"/>
    </row>
    <row r="588" ht="15.75" customHeight="1">
      <c r="A588" s="33"/>
      <c r="B588" s="34"/>
      <c r="H588" s="35"/>
    </row>
    <row r="589" ht="15.75" customHeight="1">
      <c r="A589" s="33"/>
      <c r="B589" s="34"/>
      <c r="H589" s="35"/>
    </row>
    <row r="590" ht="15.75" customHeight="1">
      <c r="A590" s="33"/>
      <c r="B590" s="34"/>
      <c r="H590" s="35"/>
    </row>
    <row r="591" ht="15.75" customHeight="1">
      <c r="A591" s="33"/>
      <c r="B591" s="34"/>
      <c r="H591" s="35"/>
    </row>
    <row r="592" ht="15.75" customHeight="1">
      <c r="A592" s="33"/>
      <c r="B592" s="34"/>
      <c r="H592" s="35"/>
    </row>
    <row r="593" ht="15.75" customHeight="1">
      <c r="A593" s="33"/>
      <c r="B593" s="34"/>
      <c r="H593" s="35"/>
    </row>
    <row r="594" ht="15.75" customHeight="1">
      <c r="A594" s="33"/>
      <c r="B594" s="34"/>
      <c r="H594" s="35"/>
    </row>
    <row r="595" ht="15.75" customHeight="1">
      <c r="A595" s="33"/>
      <c r="B595" s="34"/>
      <c r="H595" s="35"/>
    </row>
    <row r="596" ht="15.75" customHeight="1">
      <c r="A596" s="33"/>
      <c r="B596" s="34"/>
      <c r="H596" s="35"/>
    </row>
    <row r="597" ht="15.75" customHeight="1">
      <c r="A597" s="33"/>
      <c r="B597" s="34"/>
      <c r="H597" s="35"/>
    </row>
    <row r="598" ht="15.75" customHeight="1">
      <c r="A598" s="33"/>
      <c r="B598" s="34"/>
      <c r="H598" s="35"/>
    </row>
    <row r="599" ht="15.75" customHeight="1">
      <c r="A599" s="33"/>
      <c r="B599" s="34"/>
      <c r="H599" s="35"/>
    </row>
    <row r="600" ht="15.75" customHeight="1">
      <c r="A600" s="33"/>
      <c r="B600" s="34"/>
      <c r="H600" s="35"/>
    </row>
    <row r="601" ht="15.75" customHeight="1">
      <c r="A601" s="33"/>
      <c r="B601" s="34"/>
      <c r="H601" s="35"/>
    </row>
    <row r="602" ht="15.75" customHeight="1">
      <c r="A602" s="33"/>
      <c r="B602" s="34"/>
      <c r="H602" s="35"/>
    </row>
    <row r="603" ht="15.75" customHeight="1">
      <c r="A603" s="33"/>
      <c r="B603" s="34"/>
      <c r="H603" s="35"/>
    </row>
    <row r="604" ht="15.75" customHeight="1">
      <c r="A604" s="33"/>
      <c r="B604" s="34"/>
      <c r="H604" s="35"/>
    </row>
    <row r="605" ht="15.75" customHeight="1">
      <c r="A605" s="33"/>
      <c r="B605" s="34"/>
      <c r="H605" s="35"/>
    </row>
    <row r="606" ht="15.75" customHeight="1">
      <c r="A606" s="33"/>
      <c r="B606" s="34"/>
      <c r="H606" s="35"/>
    </row>
    <row r="607" ht="15.75" customHeight="1">
      <c r="A607" s="33"/>
      <c r="B607" s="34"/>
      <c r="H607" s="35"/>
    </row>
    <row r="608" ht="15.75" customHeight="1">
      <c r="A608" s="33"/>
      <c r="B608" s="34"/>
      <c r="H608" s="35"/>
    </row>
    <row r="609" ht="15.75" customHeight="1">
      <c r="A609" s="33"/>
      <c r="B609" s="34"/>
      <c r="H609" s="35"/>
    </row>
    <row r="610" ht="15.75" customHeight="1">
      <c r="A610" s="33"/>
      <c r="B610" s="34"/>
      <c r="H610" s="35"/>
    </row>
    <row r="611" ht="15.75" customHeight="1">
      <c r="A611" s="33"/>
      <c r="B611" s="34"/>
      <c r="H611" s="35"/>
    </row>
    <row r="612" ht="15.75" customHeight="1">
      <c r="A612" s="33"/>
      <c r="B612" s="34"/>
      <c r="H612" s="35"/>
    </row>
    <row r="613" ht="15.75" customHeight="1">
      <c r="A613" s="33"/>
      <c r="B613" s="34"/>
      <c r="H613" s="35"/>
    </row>
    <row r="614" ht="15.75" customHeight="1">
      <c r="A614" s="33"/>
      <c r="B614" s="34"/>
      <c r="H614" s="35"/>
    </row>
    <row r="615" ht="15.75" customHeight="1">
      <c r="A615" s="33"/>
      <c r="B615" s="34"/>
      <c r="H615" s="35"/>
    </row>
    <row r="616" ht="15.75" customHeight="1">
      <c r="A616" s="33"/>
      <c r="B616" s="34"/>
      <c r="H616" s="35"/>
    </row>
    <row r="617" ht="15.75" customHeight="1">
      <c r="A617" s="33"/>
      <c r="B617" s="34"/>
      <c r="H617" s="35"/>
    </row>
    <row r="618" ht="15.75" customHeight="1">
      <c r="A618" s="33"/>
      <c r="B618" s="34"/>
      <c r="H618" s="35"/>
    </row>
    <row r="619" ht="15.75" customHeight="1">
      <c r="A619" s="33"/>
      <c r="B619" s="34"/>
      <c r="H619" s="35"/>
    </row>
    <row r="620" ht="15.75" customHeight="1">
      <c r="A620" s="33"/>
      <c r="B620" s="34"/>
      <c r="H620" s="35"/>
    </row>
    <row r="621" ht="15.75" customHeight="1">
      <c r="A621" s="33"/>
      <c r="B621" s="34"/>
      <c r="H621" s="35"/>
    </row>
    <row r="622" ht="15.75" customHeight="1">
      <c r="A622" s="33"/>
      <c r="B622" s="34"/>
      <c r="H622" s="35"/>
    </row>
    <row r="623" ht="15.75" customHeight="1">
      <c r="A623" s="33"/>
      <c r="B623" s="34"/>
      <c r="H623" s="35"/>
    </row>
    <row r="624" ht="15.75" customHeight="1">
      <c r="A624" s="33"/>
      <c r="B624" s="34"/>
      <c r="H624" s="35"/>
    </row>
    <row r="625" ht="15.75" customHeight="1">
      <c r="A625" s="33"/>
      <c r="B625" s="34"/>
      <c r="H625" s="35"/>
    </row>
    <row r="626" ht="15.75" customHeight="1">
      <c r="A626" s="33"/>
      <c r="B626" s="34"/>
      <c r="H626" s="35"/>
    </row>
    <row r="627" ht="15.75" customHeight="1">
      <c r="A627" s="33"/>
      <c r="B627" s="34"/>
      <c r="H627" s="35"/>
    </row>
    <row r="628" ht="15.75" customHeight="1">
      <c r="A628" s="33"/>
      <c r="B628" s="34"/>
      <c r="H628" s="35"/>
    </row>
    <row r="629" ht="15.75" customHeight="1">
      <c r="A629" s="33"/>
      <c r="B629" s="34"/>
      <c r="H629" s="35"/>
    </row>
    <row r="630" ht="15.75" customHeight="1">
      <c r="A630" s="33"/>
      <c r="B630" s="34"/>
      <c r="H630" s="35"/>
    </row>
    <row r="631" ht="15.75" customHeight="1">
      <c r="A631" s="33"/>
      <c r="B631" s="34"/>
      <c r="H631" s="35"/>
    </row>
    <row r="632" ht="15.75" customHeight="1">
      <c r="A632" s="33"/>
      <c r="B632" s="34"/>
      <c r="H632" s="35"/>
    </row>
    <row r="633" ht="15.75" customHeight="1">
      <c r="A633" s="33"/>
      <c r="B633" s="34"/>
      <c r="H633" s="35"/>
    </row>
    <row r="634" ht="15.75" customHeight="1">
      <c r="A634" s="33"/>
      <c r="B634" s="34"/>
      <c r="H634" s="35"/>
    </row>
    <row r="635" ht="15.75" customHeight="1">
      <c r="A635" s="33"/>
      <c r="B635" s="34"/>
      <c r="H635" s="35"/>
    </row>
    <row r="636" ht="15.75" customHeight="1">
      <c r="A636" s="33"/>
      <c r="B636" s="34"/>
      <c r="H636" s="35"/>
    </row>
    <row r="637" ht="15.75" customHeight="1">
      <c r="A637" s="33"/>
      <c r="B637" s="34"/>
      <c r="H637" s="35"/>
    </row>
    <row r="638" ht="15.75" customHeight="1">
      <c r="A638" s="33"/>
      <c r="B638" s="34"/>
      <c r="H638" s="35"/>
    </row>
    <row r="639" ht="15.75" customHeight="1">
      <c r="A639" s="33"/>
      <c r="B639" s="34"/>
      <c r="H639" s="35"/>
    </row>
    <row r="640" ht="15.75" customHeight="1">
      <c r="A640" s="33"/>
      <c r="B640" s="34"/>
      <c r="H640" s="35"/>
    </row>
    <row r="641" ht="15.75" customHeight="1">
      <c r="A641" s="33"/>
      <c r="B641" s="34"/>
      <c r="H641" s="35"/>
    </row>
    <row r="642" ht="15.75" customHeight="1">
      <c r="A642" s="33"/>
      <c r="B642" s="34"/>
      <c r="H642" s="35"/>
    </row>
    <row r="643" ht="15.75" customHeight="1">
      <c r="A643" s="33"/>
      <c r="B643" s="34"/>
      <c r="H643" s="35"/>
    </row>
    <row r="644" ht="15.75" customHeight="1">
      <c r="A644" s="33"/>
      <c r="B644" s="34"/>
      <c r="H644" s="35"/>
    </row>
    <row r="645" ht="15.75" customHeight="1">
      <c r="A645" s="33"/>
      <c r="B645" s="34"/>
      <c r="H645" s="35"/>
    </row>
    <row r="646" ht="15.75" customHeight="1">
      <c r="A646" s="33"/>
      <c r="B646" s="34"/>
      <c r="H646" s="35"/>
    </row>
    <row r="647" ht="15.75" customHeight="1">
      <c r="A647" s="33"/>
      <c r="B647" s="34"/>
      <c r="H647" s="35"/>
    </row>
    <row r="648" ht="15.75" customHeight="1">
      <c r="A648" s="33"/>
      <c r="B648" s="34"/>
      <c r="H648" s="35"/>
    </row>
    <row r="649" ht="15.75" customHeight="1">
      <c r="A649" s="33"/>
      <c r="B649" s="34"/>
      <c r="H649" s="35"/>
    </row>
    <row r="650" ht="15.75" customHeight="1">
      <c r="A650" s="33"/>
      <c r="B650" s="34"/>
      <c r="H650" s="35"/>
    </row>
    <row r="651" ht="15.75" customHeight="1">
      <c r="A651" s="33"/>
      <c r="B651" s="34"/>
      <c r="H651" s="35"/>
    </row>
    <row r="652" ht="15.75" customHeight="1">
      <c r="A652" s="33"/>
      <c r="B652" s="34"/>
      <c r="H652" s="35"/>
    </row>
    <row r="653" ht="15.75" customHeight="1">
      <c r="A653" s="33"/>
      <c r="B653" s="34"/>
      <c r="H653" s="35"/>
    </row>
    <row r="654" ht="15.75" customHeight="1">
      <c r="A654" s="33"/>
      <c r="B654" s="34"/>
      <c r="H654" s="35"/>
    </row>
    <row r="655" ht="15.75" customHeight="1">
      <c r="A655" s="33"/>
      <c r="B655" s="34"/>
      <c r="H655" s="35"/>
    </row>
    <row r="656" ht="15.75" customHeight="1">
      <c r="A656" s="33"/>
      <c r="B656" s="34"/>
      <c r="H656" s="35"/>
    </row>
    <row r="657" ht="15.75" customHeight="1">
      <c r="A657" s="33"/>
      <c r="B657" s="34"/>
      <c r="H657" s="35"/>
    </row>
    <row r="658" ht="15.75" customHeight="1">
      <c r="A658" s="33"/>
      <c r="B658" s="34"/>
      <c r="H658" s="35"/>
    </row>
    <row r="659" ht="15.75" customHeight="1">
      <c r="A659" s="33"/>
      <c r="B659" s="34"/>
      <c r="H659" s="35"/>
    </row>
    <row r="660" ht="15.75" customHeight="1">
      <c r="A660" s="33"/>
      <c r="B660" s="34"/>
      <c r="H660" s="35"/>
    </row>
    <row r="661" ht="15.75" customHeight="1">
      <c r="A661" s="33"/>
      <c r="B661" s="34"/>
      <c r="H661" s="35"/>
    </row>
    <row r="662" ht="15.75" customHeight="1">
      <c r="A662" s="33"/>
      <c r="B662" s="34"/>
      <c r="H662" s="35"/>
    </row>
    <row r="663" ht="15.75" customHeight="1">
      <c r="A663" s="33"/>
      <c r="B663" s="34"/>
      <c r="H663" s="35"/>
    </row>
    <row r="664" ht="15.75" customHeight="1">
      <c r="A664" s="33"/>
      <c r="B664" s="34"/>
      <c r="H664" s="35"/>
    </row>
    <row r="665" ht="15.75" customHeight="1">
      <c r="A665" s="33"/>
      <c r="B665" s="34"/>
      <c r="H665" s="35"/>
    </row>
    <row r="666" ht="15.75" customHeight="1">
      <c r="A666" s="33"/>
      <c r="B666" s="34"/>
      <c r="H666" s="35"/>
    </row>
    <row r="667" ht="15.75" customHeight="1">
      <c r="A667" s="33"/>
      <c r="B667" s="34"/>
      <c r="H667" s="35"/>
    </row>
    <row r="668" ht="15.75" customHeight="1">
      <c r="A668" s="33"/>
      <c r="B668" s="34"/>
      <c r="H668" s="35"/>
    </row>
    <row r="669" ht="15.75" customHeight="1">
      <c r="A669" s="33"/>
      <c r="B669" s="34"/>
      <c r="H669" s="35"/>
    </row>
    <row r="670" ht="15.75" customHeight="1">
      <c r="A670" s="33"/>
      <c r="B670" s="34"/>
      <c r="H670" s="35"/>
    </row>
    <row r="671" ht="15.75" customHeight="1">
      <c r="A671" s="33"/>
      <c r="B671" s="34"/>
      <c r="H671" s="35"/>
    </row>
    <row r="672" ht="15.75" customHeight="1">
      <c r="A672" s="33"/>
      <c r="B672" s="34"/>
      <c r="H672" s="35"/>
    </row>
    <row r="673" ht="15.75" customHeight="1">
      <c r="A673" s="33"/>
      <c r="B673" s="34"/>
      <c r="H673" s="35"/>
    </row>
    <row r="674" ht="15.75" customHeight="1">
      <c r="A674" s="33"/>
      <c r="B674" s="34"/>
      <c r="H674" s="35"/>
    </row>
    <row r="675" ht="15.75" customHeight="1">
      <c r="A675" s="33"/>
      <c r="B675" s="34"/>
      <c r="H675" s="35"/>
    </row>
    <row r="676" ht="15.75" customHeight="1">
      <c r="A676" s="33"/>
      <c r="B676" s="34"/>
      <c r="H676" s="35"/>
    </row>
    <row r="677" ht="15.75" customHeight="1">
      <c r="A677" s="33"/>
      <c r="B677" s="34"/>
      <c r="H677" s="35"/>
    </row>
    <row r="678" ht="15.75" customHeight="1">
      <c r="A678" s="33"/>
      <c r="B678" s="34"/>
      <c r="H678" s="35"/>
    </row>
    <row r="679" ht="15.75" customHeight="1">
      <c r="A679" s="33"/>
      <c r="B679" s="34"/>
      <c r="H679" s="35"/>
    </row>
    <row r="680" ht="15.75" customHeight="1">
      <c r="A680" s="33"/>
      <c r="B680" s="34"/>
      <c r="H680" s="35"/>
    </row>
    <row r="681" ht="15.75" customHeight="1">
      <c r="A681" s="33"/>
      <c r="B681" s="34"/>
      <c r="H681" s="35"/>
    </row>
    <row r="682" ht="15.75" customHeight="1">
      <c r="A682" s="33"/>
      <c r="B682" s="34"/>
      <c r="H682" s="35"/>
    </row>
    <row r="683" ht="15.75" customHeight="1">
      <c r="A683" s="33"/>
      <c r="B683" s="34"/>
      <c r="H683" s="35"/>
    </row>
    <row r="684" ht="15.75" customHeight="1">
      <c r="A684" s="33"/>
      <c r="B684" s="34"/>
      <c r="H684" s="35"/>
    </row>
    <row r="685" ht="15.75" customHeight="1">
      <c r="A685" s="33"/>
      <c r="B685" s="34"/>
      <c r="H685" s="35"/>
    </row>
    <row r="686" ht="15.75" customHeight="1">
      <c r="A686" s="33"/>
      <c r="B686" s="34"/>
      <c r="H686" s="35"/>
    </row>
    <row r="687" ht="15.75" customHeight="1">
      <c r="A687" s="33"/>
      <c r="B687" s="34"/>
      <c r="H687" s="35"/>
    </row>
    <row r="688" ht="15.75" customHeight="1">
      <c r="A688" s="33"/>
      <c r="B688" s="34"/>
      <c r="H688" s="35"/>
    </row>
    <row r="689" ht="15.75" customHeight="1">
      <c r="A689" s="33"/>
      <c r="B689" s="34"/>
      <c r="H689" s="35"/>
    </row>
    <row r="690" ht="15.75" customHeight="1">
      <c r="A690" s="33"/>
      <c r="B690" s="34"/>
      <c r="H690" s="35"/>
    </row>
    <row r="691" ht="15.75" customHeight="1">
      <c r="A691" s="33"/>
      <c r="B691" s="34"/>
      <c r="H691" s="35"/>
    </row>
    <row r="692" ht="15.75" customHeight="1">
      <c r="A692" s="33"/>
      <c r="B692" s="34"/>
      <c r="H692" s="35"/>
    </row>
    <row r="693" ht="15.75" customHeight="1">
      <c r="A693" s="33"/>
      <c r="B693" s="34"/>
      <c r="H693" s="35"/>
    </row>
    <row r="694" ht="15.75" customHeight="1">
      <c r="A694" s="33"/>
      <c r="B694" s="34"/>
      <c r="H694" s="35"/>
    </row>
    <row r="695" ht="15.75" customHeight="1">
      <c r="A695" s="33"/>
      <c r="B695" s="34"/>
      <c r="H695" s="35"/>
    </row>
    <row r="696" ht="15.75" customHeight="1">
      <c r="A696" s="33"/>
      <c r="B696" s="34"/>
      <c r="H696" s="35"/>
    </row>
    <row r="697" ht="15.75" customHeight="1">
      <c r="A697" s="33"/>
      <c r="B697" s="34"/>
      <c r="H697" s="35"/>
    </row>
    <row r="698" ht="15.75" customHeight="1">
      <c r="A698" s="33"/>
      <c r="B698" s="34"/>
      <c r="H698" s="35"/>
    </row>
    <row r="699" ht="15.75" customHeight="1">
      <c r="A699" s="33"/>
      <c r="B699" s="34"/>
      <c r="H699" s="35"/>
    </row>
    <row r="700" ht="15.75" customHeight="1">
      <c r="A700" s="33"/>
      <c r="B700" s="34"/>
      <c r="H700" s="35"/>
    </row>
    <row r="701" ht="15.75" customHeight="1">
      <c r="A701" s="33"/>
      <c r="B701" s="34"/>
      <c r="H701" s="35"/>
    </row>
    <row r="702" ht="15.75" customHeight="1">
      <c r="A702" s="33"/>
      <c r="B702" s="34"/>
      <c r="H702" s="35"/>
    </row>
    <row r="703" ht="15.75" customHeight="1">
      <c r="A703" s="33"/>
      <c r="B703" s="34"/>
      <c r="H703" s="35"/>
    </row>
    <row r="704" ht="15.75" customHeight="1">
      <c r="A704" s="33"/>
      <c r="B704" s="34"/>
      <c r="H704" s="35"/>
    </row>
    <row r="705" ht="15.75" customHeight="1">
      <c r="A705" s="33"/>
      <c r="B705" s="34"/>
      <c r="H705" s="35"/>
    </row>
    <row r="706" ht="15.75" customHeight="1">
      <c r="A706" s="33"/>
      <c r="B706" s="34"/>
      <c r="H706" s="35"/>
    </row>
    <row r="707" ht="15.75" customHeight="1">
      <c r="A707" s="33"/>
      <c r="B707" s="34"/>
      <c r="H707" s="35"/>
    </row>
    <row r="708" ht="15.75" customHeight="1">
      <c r="A708" s="33"/>
      <c r="B708" s="34"/>
      <c r="H708" s="35"/>
    </row>
    <row r="709" ht="15.75" customHeight="1">
      <c r="A709" s="33"/>
      <c r="B709" s="34"/>
      <c r="H709" s="35"/>
    </row>
    <row r="710" ht="15.75" customHeight="1">
      <c r="A710" s="33"/>
      <c r="B710" s="34"/>
      <c r="H710" s="35"/>
    </row>
    <row r="711" ht="15.75" customHeight="1">
      <c r="A711" s="33"/>
      <c r="B711" s="34"/>
      <c r="H711" s="35"/>
    </row>
    <row r="712" ht="15.75" customHeight="1">
      <c r="A712" s="33"/>
      <c r="B712" s="34"/>
      <c r="H712" s="35"/>
    </row>
    <row r="713" ht="15.75" customHeight="1">
      <c r="A713" s="33"/>
      <c r="B713" s="34"/>
      <c r="H713" s="35"/>
    </row>
    <row r="714" ht="15.75" customHeight="1">
      <c r="A714" s="33"/>
      <c r="B714" s="34"/>
      <c r="H714" s="35"/>
    </row>
    <row r="715" ht="15.75" customHeight="1">
      <c r="A715" s="33"/>
      <c r="B715" s="34"/>
      <c r="H715" s="35"/>
    </row>
    <row r="716" ht="15.75" customHeight="1">
      <c r="A716" s="33"/>
      <c r="B716" s="34"/>
      <c r="H716" s="35"/>
    </row>
    <row r="717" ht="15.75" customHeight="1">
      <c r="A717" s="33"/>
      <c r="B717" s="34"/>
      <c r="H717" s="35"/>
    </row>
    <row r="718" ht="15.75" customHeight="1">
      <c r="A718" s="33"/>
      <c r="B718" s="34"/>
      <c r="H718" s="35"/>
    </row>
    <row r="719" ht="15.75" customHeight="1">
      <c r="A719" s="33"/>
      <c r="B719" s="34"/>
      <c r="H719" s="35"/>
    </row>
    <row r="720" ht="15.75" customHeight="1">
      <c r="A720" s="33"/>
      <c r="B720" s="34"/>
      <c r="H720" s="35"/>
    </row>
    <row r="721" ht="15.75" customHeight="1">
      <c r="A721" s="33"/>
      <c r="B721" s="34"/>
      <c r="H721" s="35"/>
    </row>
    <row r="722" ht="15.75" customHeight="1">
      <c r="A722" s="33"/>
      <c r="B722" s="34"/>
      <c r="H722" s="35"/>
    </row>
    <row r="723" ht="15.75" customHeight="1">
      <c r="A723" s="33"/>
      <c r="B723" s="34"/>
      <c r="H723" s="35"/>
    </row>
    <row r="724" ht="15.75" customHeight="1">
      <c r="A724" s="33"/>
      <c r="B724" s="34"/>
      <c r="H724" s="35"/>
    </row>
    <row r="725" ht="15.75" customHeight="1">
      <c r="A725" s="33"/>
      <c r="B725" s="34"/>
      <c r="H725" s="35"/>
    </row>
    <row r="726" ht="15.75" customHeight="1">
      <c r="A726" s="33"/>
      <c r="B726" s="34"/>
      <c r="H726" s="35"/>
    </row>
    <row r="727" ht="15.75" customHeight="1">
      <c r="A727" s="33"/>
      <c r="B727" s="34"/>
      <c r="H727" s="35"/>
    </row>
    <row r="728" ht="15.75" customHeight="1">
      <c r="A728" s="33"/>
      <c r="B728" s="34"/>
      <c r="H728" s="35"/>
    </row>
    <row r="729" ht="15.75" customHeight="1">
      <c r="A729" s="33"/>
      <c r="B729" s="34"/>
      <c r="H729" s="35"/>
    </row>
    <row r="730" ht="15.75" customHeight="1">
      <c r="A730" s="33"/>
      <c r="B730" s="34"/>
      <c r="H730" s="35"/>
    </row>
    <row r="731" ht="15.75" customHeight="1">
      <c r="A731" s="33"/>
      <c r="B731" s="34"/>
      <c r="H731" s="35"/>
    </row>
    <row r="732" ht="15.75" customHeight="1">
      <c r="A732" s="33"/>
      <c r="B732" s="34"/>
      <c r="H732" s="35"/>
    </row>
    <row r="733" ht="15.75" customHeight="1">
      <c r="A733" s="33"/>
      <c r="B733" s="34"/>
      <c r="H733" s="35"/>
    </row>
    <row r="734" ht="15.75" customHeight="1">
      <c r="A734" s="33"/>
      <c r="B734" s="34"/>
      <c r="H734" s="35"/>
    </row>
    <row r="735" ht="15.75" customHeight="1">
      <c r="A735" s="33"/>
      <c r="B735" s="34"/>
      <c r="H735" s="35"/>
    </row>
    <row r="736" ht="15.75" customHeight="1">
      <c r="A736" s="33"/>
      <c r="B736" s="34"/>
      <c r="H736" s="35"/>
    </row>
    <row r="737" ht="15.75" customHeight="1">
      <c r="A737" s="33"/>
      <c r="B737" s="34"/>
      <c r="H737" s="35"/>
    </row>
    <row r="738" ht="15.75" customHeight="1">
      <c r="A738" s="33"/>
      <c r="B738" s="34"/>
      <c r="H738" s="35"/>
    </row>
    <row r="739" ht="15.75" customHeight="1">
      <c r="A739" s="33"/>
      <c r="B739" s="34"/>
      <c r="H739" s="35"/>
    </row>
    <row r="740" ht="15.75" customHeight="1">
      <c r="A740" s="33"/>
      <c r="B740" s="34"/>
      <c r="H740" s="35"/>
    </row>
    <row r="741" ht="15.75" customHeight="1">
      <c r="A741" s="33"/>
      <c r="B741" s="34"/>
      <c r="H741" s="35"/>
    </row>
    <row r="742" ht="15.75" customHeight="1">
      <c r="A742" s="33"/>
      <c r="B742" s="34"/>
      <c r="H742" s="35"/>
    </row>
    <row r="743" ht="15.75" customHeight="1">
      <c r="A743" s="33"/>
      <c r="B743" s="34"/>
      <c r="H743" s="35"/>
    </row>
    <row r="744" ht="15.75" customHeight="1">
      <c r="A744" s="33"/>
      <c r="B744" s="34"/>
      <c r="H744" s="35"/>
    </row>
    <row r="745" ht="15.75" customHeight="1">
      <c r="A745" s="33"/>
      <c r="B745" s="34"/>
      <c r="H745" s="35"/>
    </row>
    <row r="746" ht="15.75" customHeight="1">
      <c r="A746" s="33"/>
      <c r="B746" s="34"/>
      <c r="H746" s="35"/>
    </row>
    <row r="747" ht="15.75" customHeight="1">
      <c r="A747" s="33"/>
      <c r="B747" s="34"/>
      <c r="H747" s="35"/>
    </row>
    <row r="748" ht="15.75" customHeight="1">
      <c r="A748" s="33"/>
      <c r="B748" s="34"/>
      <c r="H748" s="35"/>
    </row>
    <row r="749" ht="15.75" customHeight="1">
      <c r="A749" s="33"/>
      <c r="B749" s="34"/>
      <c r="H749" s="35"/>
    </row>
    <row r="750" ht="15.75" customHeight="1">
      <c r="A750" s="33"/>
      <c r="B750" s="34"/>
      <c r="H750" s="35"/>
    </row>
    <row r="751" ht="15.75" customHeight="1">
      <c r="A751" s="33"/>
      <c r="B751" s="34"/>
      <c r="H751" s="35"/>
    </row>
    <row r="752" ht="15.75" customHeight="1">
      <c r="A752" s="33"/>
      <c r="B752" s="34"/>
      <c r="H752" s="35"/>
    </row>
    <row r="753" ht="15.75" customHeight="1">
      <c r="A753" s="33"/>
      <c r="B753" s="34"/>
      <c r="H753" s="35"/>
    </row>
    <row r="754" ht="15.75" customHeight="1">
      <c r="A754" s="33"/>
      <c r="B754" s="34"/>
      <c r="H754" s="35"/>
    </row>
    <row r="755" ht="15.75" customHeight="1">
      <c r="A755" s="33"/>
      <c r="B755" s="34"/>
      <c r="H755" s="35"/>
    </row>
    <row r="756" ht="15.75" customHeight="1">
      <c r="A756" s="33"/>
      <c r="B756" s="34"/>
      <c r="H756" s="35"/>
    </row>
    <row r="757" ht="15.75" customHeight="1">
      <c r="A757" s="33"/>
      <c r="B757" s="34"/>
      <c r="H757" s="35"/>
    </row>
    <row r="758" ht="15.75" customHeight="1">
      <c r="A758" s="33"/>
      <c r="B758" s="34"/>
      <c r="H758" s="35"/>
    </row>
    <row r="759" ht="15.75" customHeight="1">
      <c r="A759" s="33"/>
      <c r="B759" s="34"/>
      <c r="H759" s="35"/>
    </row>
    <row r="760" ht="15.75" customHeight="1">
      <c r="A760" s="33"/>
      <c r="B760" s="34"/>
      <c r="H760" s="35"/>
    </row>
    <row r="761" ht="15.75" customHeight="1">
      <c r="A761" s="33"/>
      <c r="B761" s="34"/>
      <c r="H761" s="35"/>
    </row>
    <row r="762" ht="15.75" customHeight="1">
      <c r="A762" s="33"/>
      <c r="B762" s="34"/>
      <c r="H762" s="35"/>
    </row>
    <row r="763" ht="15.75" customHeight="1">
      <c r="A763" s="33"/>
      <c r="B763" s="34"/>
      <c r="H763" s="35"/>
    </row>
    <row r="764" ht="15.75" customHeight="1">
      <c r="A764" s="33"/>
      <c r="B764" s="34"/>
      <c r="H764" s="35"/>
    </row>
    <row r="765" ht="15.75" customHeight="1">
      <c r="A765" s="33"/>
      <c r="B765" s="34"/>
      <c r="H765" s="35"/>
    </row>
    <row r="766" ht="15.75" customHeight="1">
      <c r="A766" s="33"/>
      <c r="B766" s="34"/>
      <c r="H766" s="35"/>
    </row>
    <row r="767" ht="15.75" customHeight="1">
      <c r="A767" s="33"/>
      <c r="B767" s="34"/>
      <c r="H767" s="35"/>
    </row>
    <row r="768" ht="15.75" customHeight="1">
      <c r="A768" s="33"/>
      <c r="B768" s="34"/>
      <c r="H768" s="35"/>
    </row>
    <row r="769" ht="15.75" customHeight="1">
      <c r="A769" s="33"/>
      <c r="B769" s="34"/>
      <c r="H769" s="35"/>
    </row>
    <row r="770" ht="15.75" customHeight="1">
      <c r="A770" s="33"/>
      <c r="B770" s="34"/>
      <c r="H770" s="35"/>
    </row>
    <row r="771" ht="15.75" customHeight="1">
      <c r="A771" s="33"/>
      <c r="B771" s="34"/>
      <c r="H771" s="35"/>
    </row>
    <row r="772" ht="15.75" customHeight="1">
      <c r="A772" s="33"/>
      <c r="B772" s="34"/>
      <c r="H772" s="35"/>
    </row>
    <row r="773" ht="15.75" customHeight="1">
      <c r="A773" s="33"/>
      <c r="B773" s="34"/>
      <c r="H773" s="35"/>
    </row>
    <row r="774" ht="15.75" customHeight="1">
      <c r="A774" s="33"/>
      <c r="B774" s="34"/>
      <c r="H774" s="35"/>
    </row>
    <row r="775" ht="15.75" customHeight="1">
      <c r="A775" s="33"/>
      <c r="B775" s="34"/>
      <c r="H775" s="35"/>
    </row>
    <row r="776" ht="15.75" customHeight="1">
      <c r="A776" s="33"/>
      <c r="B776" s="34"/>
      <c r="H776" s="35"/>
    </row>
    <row r="777" ht="15.75" customHeight="1">
      <c r="A777" s="33"/>
      <c r="B777" s="34"/>
      <c r="H777" s="35"/>
    </row>
    <row r="778" ht="15.75" customHeight="1">
      <c r="A778" s="33"/>
      <c r="B778" s="34"/>
      <c r="H778" s="35"/>
    </row>
    <row r="779" ht="15.75" customHeight="1">
      <c r="A779" s="33"/>
      <c r="B779" s="34"/>
      <c r="H779" s="35"/>
    </row>
    <row r="780" ht="15.75" customHeight="1">
      <c r="A780" s="33"/>
      <c r="B780" s="34"/>
      <c r="H780" s="35"/>
    </row>
    <row r="781" ht="15.75" customHeight="1">
      <c r="A781" s="33"/>
      <c r="B781" s="34"/>
      <c r="H781" s="35"/>
    </row>
    <row r="782" ht="15.75" customHeight="1">
      <c r="A782" s="33"/>
      <c r="B782" s="34"/>
      <c r="H782" s="35"/>
    </row>
    <row r="783" ht="15.75" customHeight="1">
      <c r="A783" s="33"/>
      <c r="B783" s="34"/>
      <c r="H783" s="35"/>
    </row>
    <row r="784" ht="15.75" customHeight="1">
      <c r="A784" s="33"/>
      <c r="B784" s="34"/>
      <c r="H784" s="35"/>
    </row>
    <row r="785" ht="15.75" customHeight="1">
      <c r="A785" s="33"/>
      <c r="B785" s="34"/>
      <c r="H785" s="35"/>
    </row>
    <row r="786" ht="15.75" customHeight="1">
      <c r="A786" s="33"/>
      <c r="B786" s="34"/>
      <c r="H786" s="35"/>
    </row>
    <row r="787" ht="15.75" customHeight="1">
      <c r="A787" s="33"/>
      <c r="B787" s="34"/>
      <c r="H787" s="35"/>
    </row>
    <row r="788" ht="15.75" customHeight="1">
      <c r="A788" s="33"/>
      <c r="B788" s="34"/>
      <c r="H788" s="35"/>
    </row>
    <row r="789" ht="15.75" customHeight="1">
      <c r="A789" s="33"/>
      <c r="B789" s="34"/>
      <c r="H789" s="35"/>
    </row>
    <row r="790" ht="15.75" customHeight="1">
      <c r="A790" s="33"/>
      <c r="B790" s="34"/>
      <c r="H790" s="35"/>
    </row>
    <row r="791" ht="15.75" customHeight="1">
      <c r="A791" s="33"/>
      <c r="B791" s="34"/>
      <c r="H791" s="35"/>
    </row>
    <row r="792" ht="15.75" customHeight="1">
      <c r="A792" s="33"/>
      <c r="B792" s="34"/>
      <c r="H792" s="35"/>
    </row>
    <row r="793" ht="15.75" customHeight="1">
      <c r="A793" s="33"/>
      <c r="B793" s="34"/>
      <c r="H793" s="35"/>
    </row>
    <row r="794" ht="15.75" customHeight="1">
      <c r="A794" s="33"/>
      <c r="B794" s="34"/>
      <c r="H794" s="35"/>
    </row>
    <row r="795" ht="15.75" customHeight="1">
      <c r="A795" s="33"/>
      <c r="B795" s="34"/>
      <c r="H795" s="35"/>
    </row>
    <row r="796" ht="15.75" customHeight="1">
      <c r="A796" s="33"/>
      <c r="B796" s="34"/>
      <c r="H796" s="35"/>
    </row>
    <row r="797" ht="15.75" customHeight="1">
      <c r="A797" s="33"/>
      <c r="B797" s="34"/>
      <c r="H797" s="35"/>
    </row>
    <row r="798" ht="15.75" customHeight="1">
      <c r="A798" s="33"/>
      <c r="B798" s="34"/>
      <c r="H798" s="35"/>
    </row>
    <row r="799" ht="15.75" customHeight="1">
      <c r="A799" s="33"/>
      <c r="B799" s="34"/>
      <c r="H799" s="35"/>
    </row>
    <row r="800" ht="15.75" customHeight="1">
      <c r="A800" s="33"/>
      <c r="B800" s="34"/>
      <c r="H800" s="35"/>
    </row>
    <row r="801" ht="15.75" customHeight="1">
      <c r="A801" s="33"/>
      <c r="B801" s="34"/>
      <c r="H801" s="35"/>
    </row>
    <row r="802" ht="15.75" customHeight="1">
      <c r="A802" s="33"/>
      <c r="B802" s="34"/>
      <c r="H802" s="35"/>
    </row>
    <row r="803" ht="15.75" customHeight="1">
      <c r="A803" s="33"/>
      <c r="B803" s="34"/>
      <c r="H803" s="35"/>
    </row>
    <row r="804" ht="15.75" customHeight="1">
      <c r="A804" s="33"/>
      <c r="B804" s="34"/>
      <c r="H804" s="35"/>
    </row>
    <row r="805" ht="15.75" customHeight="1">
      <c r="A805" s="33"/>
      <c r="B805" s="34"/>
      <c r="H805" s="35"/>
    </row>
    <row r="806" ht="15.75" customHeight="1">
      <c r="A806" s="33"/>
      <c r="B806" s="34"/>
      <c r="H806" s="35"/>
    </row>
    <row r="807" ht="15.75" customHeight="1">
      <c r="A807" s="33"/>
      <c r="B807" s="34"/>
      <c r="H807" s="35"/>
    </row>
    <row r="808" ht="15.75" customHeight="1">
      <c r="A808" s="33"/>
      <c r="B808" s="34"/>
      <c r="H808" s="35"/>
    </row>
    <row r="809" ht="15.75" customHeight="1">
      <c r="A809" s="33"/>
      <c r="B809" s="34"/>
      <c r="H809" s="35"/>
    </row>
    <row r="810" ht="15.75" customHeight="1">
      <c r="A810" s="33"/>
      <c r="B810" s="34"/>
      <c r="H810" s="35"/>
    </row>
    <row r="811" ht="15.75" customHeight="1">
      <c r="A811" s="33"/>
      <c r="B811" s="34"/>
      <c r="H811" s="35"/>
    </row>
    <row r="812" ht="15.75" customHeight="1">
      <c r="A812" s="33"/>
      <c r="B812" s="34"/>
      <c r="H812" s="35"/>
    </row>
    <row r="813" ht="15.75" customHeight="1">
      <c r="A813" s="33"/>
      <c r="B813" s="34"/>
      <c r="H813" s="35"/>
    </row>
    <row r="814" ht="15.75" customHeight="1">
      <c r="A814" s="33"/>
      <c r="B814" s="34"/>
      <c r="H814" s="35"/>
    </row>
    <row r="815" ht="15.75" customHeight="1">
      <c r="A815" s="33"/>
      <c r="B815" s="34"/>
      <c r="H815" s="35"/>
    </row>
    <row r="816" ht="15.75" customHeight="1">
      <c r="A816" s="33"/>
      <c r="B816" s="34"/>
      <c r="H816" s="35"/>
    </row>
    <row r="817" ht="15.75" customHeight="1">
      <c r="A817" s="33"/>
      <c r="B817" s="34"/>
      <c r="H817" s="35"/>
    </row>
    <row r="818" ht="15.75" customHeight="1">
      <c r="A818" s="33"/>
      <c r="B818" s="34"/>
      <c r="H818" s="35"/>
    </row>
    <row r="819" ht="15.75" customHeight="1">
      <c r="A819" s="33"/>
      <c r="B819" s="34"/>
      <c r="H819" s="35"/>
    </row>
    <row r="820" ht="15.75" customHeight="1">
      <c r="A820" s="33"/>
      <c r="B820" s="34"/>
      <c r="H820" s="35"/>
    </row>
    <row r="821" ht="15.75" customHeight="1">
      <c r="A821" s="33"/>
      <c r="B821" s="34"/>
      <c r="H821" s="35"/>
    </row>
    <row r="822" ht="15.75" customHeight="1">
      <c r="A822" s="33"/>
      <c r="B822" s="34"/>
      <c r="H822" s="35"/>
    </row>
    <row r="823" ht="15.75" customHeight="1">
      <c r="A823" s="33"/>
      <c r="B823" s="34"/>
      <c r="H823" s="35"/>
    </row>
    <row r="824" ht="15.75" customHeight="1">
      <c r="A824" s="33"/>
      <c r="B824" s="34"/>
      <c r="H824" s="35"/>
    </row>
    <row r="825" ht="15.75" customHeight="1">
      <c r="A825" s="33"/>
      <c r="B825" s="34"/>
      <c r="H825" s="35"/>
    </row>
    <row r="826" ht="15.75" customHeight="1">
      <c r="A826" s="33"/>
      <c r="B826" s="34"/>
      <c r="H826" s="35"/>
    </row>
    <row r="827" ht="15.75" customHeight="1">
      <c r="A827" s="33"/>
      <c r="B827" s="34"/>
      <c r="H827" s="35"/>
    </row>
    <row r="828" ht="15.75" customHeight="1">
      <c r="A828" s="33"/>
      <c r="B828" s="34"/>
      <c r="H828" s="35"/>
    </row>
    <row r="829" ht="15.75" customHeight="1">
      <c r="A829" s="33"/>
      <c r="B829" s="34"/>
      <c r="H829" s="35"/>
    </row>
    <row r="830" ht="15.75" customHeight="1">
      <c r="A830" s="33"/>
      <c r="B830" s="34"/>
      <c r="H830" s="35"/>
    </row>
    <row r="831" ht="15.75" customHeight="1">
      <c r="A831" s="33"/>
      <c r="B831" s="34"/>
      <c r="H831" s="35"/>
    </row>
    <row r="832" ht="15.75" customHeight="1">
      <c r="A832" s="33"/>
      <c r="B832" s="34"/>
      <c r="H832" s="35"/>
    </row>
    <row r="833" ht="15.75" customHeight="1">
      <c r="A833" s="33"/>
      <c r="B833" s="34"/>
      <c r="H833" s="35"/>
    </row>
    <row r="834" ht="15.75" customHeight="1">
      <c r="A834" s="33"/>
      <c r="B834" s="34"/>
      <c r="H834" s="35"/>
    </row>
    <row r="835" ht="15.75" customHeight="1">
      <c r="A835" s="33"/>
      <c r="B835" s="34"/>
      <c r="H835" s="35"/>
    </row>
    <row r="836" ht="15.75" customHeight="1">
      <c r="A836" s="33"/>
      <c r="B836" s="34"/>
      <c r="H836" s="35"/>
    </row>
    <row r="837" ht="15.75" customHeight="1">
      <c r="A837" s="33"/>
      <c r="B837" s="34"/>
      <c r="H837" s="35"/>
    </row>
    <row r="838" ht="15.75" customHeight="1">
      <c r="A838" s="33"/>
      <c r="B838" s="34"/>
      <c r="H838" s="35"/>
    </row>
    <row r="839" ht="15.75" customHeight="1">
      <c r="A839" s="33"/>
      <c r="B839" s="34"/>
      <c r="H839" s="35"/>
    </row>
    <row r="840" ht="15.75" customHeight="1">
      <c r="A840" s="33"/>
      <c r="B840" s="34"/>
      <c r="H840" s="35"/>
    </row>
    <row r="841" ht="15.75" customHeight="1">
      <c r="A841" s="33"/>
      <c r="B841" s="34"/>
      <c r="H841" s="35"/>
    </row>
    <row r="842" ht="15.75" customHeight="1">
      <c r="A842" s="33"/>
      <c r="B842" s="34"/>
      <c r="H842" s="35"/>
    </row>
    <row r="843" ht="15.75" customHeight="1">
      <c r="A843" s="33"/>
      <c r="B843" s="34"/>
      <c r="H843" s="35"/>
    </row>
    <row r="844" ht="15.75" customHeight="1">
      <c r="A844" s="33"/>
      <c r="B844" s="34"/>
      <c r="H844" s="35"/>
    </row>
    <row r="845" ht="15.75" customHeight="1">
      <c r="A845" s="33"/>
      <c r="B845" s="34"/>
      <c r="H845" s="35"/>
    </row>
    <row r="846" ht="15.75" customHeight="1">
      <c r="A846" s="33"/>
      <c r="B846" s="34"/>
      <c r="H846" s="35"/>
    </row>
    <row r="847" ht="15.75" customHeight="1">
      <c r="A847" s="33"/>
      <c r="B847" s="34"/>
      <c r="H847" s="35"/>
    </row>
    <row r="848" ht="15.75" customHeight="1">
      <c r="A848" s="33"/>
      <c r="B848" s="34"/>
      <c r="H848" s="35"/>
    </row>
    <row r="849" ht="15.75" customHeight="1">
      <c r="A849" s="33"/>
      <c r="B849" s="34"/>
      <c r="H849" s="35"/>
    </row>
    <row r="850" ht="15.75" customHeight="1">
      <c r="A850" s="33"/>
      <c r="B850" s="34"/>
      <c r="H850" s="35"/>
    </row>
    <row r="851" ht="15.75" customHeight="1">
      <c r="A851" s="33"/>
      <c r="B851" s="34"/>
      <c r="H851" s="35"/>
    </row>
    <row r="852" ht="15.75" customHeight="1">
      <c r="A852" s="33"/>
      <c r="B852" s="34"/>
      <c r="H852" s="35"/>
    </row>
    <row r="853" ht="15.75" customHeight="1">
      <c r="A853" s="33"/>
      <c r="B853" s="34"/>
      <c r="H853" s="35"/>
    </row>
    <row r="854" ht="15.75" customHeight="1">
      <c r="A854" s="33"/>
      <c r="B854" s="34"/>
      <c r="H854" s="35"/>
    </row>
    <row r="855" ht="15.75" customHeight="1">
      <c r="A855" s="33"/>
      <c r="B855" s="34"/>
      <c r="H855" s="35"/>
    </row>
    <row r="856" ht="15.75" customHeight="1">
      <c r="A856" s="33"/>
      <c r="B856" s="34"/>
      <c r="H856" s="35"/>
    </row>
    <row r="857" ht="15.75" customHeight="1">
      <c r="A857" s="33"/>
      <c r="B857" s="34"/>
      <c r="H857" s="35"/>
    </row>
    <row r="858" ht="15.75" customHeight="1">
      <c r="A858" s="33"/>
      <c r="B858" s="34"/>
      <c r="H858" s="35"/>
    </row>
    <row r="859" ht="15.75" customHeight="1">
      <c r="A859" s="33"/>
      <c r="B859" s="34"/>
      <c r="H859" s="35"/>
    </row>
    <row r="860" ht="15.75" customHeight="1">
      <c r="A860" s="33"/>
      <c r="B860" s="34"/>
      <c r="H860" s="35"/>
    </row>
    <row r="861" ht="15.75" customHeight="1">
      <c r="A861" s="33"/>
      <c r="B861" s="34"/>
      <c r="H861" s="35"/>
    </row>
    <row r="862" ht="15.75" customHeight="1">
      <c r="A862" s="33"/>
      <c r="B862" s="34"/>
      <c r="H862" s="35"/>
    </row>
    <row r="863" ht="15.75" customHeight="1">
      <c r="A863" s="33"/>
      <c r="B863" s="34"/>
      <c r="H863" s="35"/>
    </row>
    <row r="864" ht="15.75" customHeight="1">
      <c r="A864" s="33"/>
      <c r="B864" s="34"/>
      <c r="H864" s="35"/>
    </row>
    <row r="865" ht="15.75" customHeight="1">
      <c r="A865" s="33"/>
      <c r="B865" s="34"/>
      <c r="H865" s="35"/>
    </row>
    <row r="866" ht="15.75" customHeight="1">
      <c r="A866" s="33"/>
      <c r="B866" s="34"/>
      <c r="H866" s="35"/>
    </row>
    <row r="867" ht="15.75" customHeight="1">
      <c r="A867" s="33"/>
      <c r="B867" s="34"/>
      <c r="H867" s="35"/>
    </row>
    <row r="868" ht="15.75" customHeight="1">
      <c r="A868" s="33"/>
      <c r="B868" s="34"/>
      <c r="H868" s="35"/>
    </row>
    <row r="869" ht="15.75" customHeight="1">
      <c r="A869" s="33"/>
      <c r="B869" s="34"/>
      <c r="H869" s="35"/>
    </row>
    <row r="870" ht="15.75" customHeight="1">
      <c r="A870" s="33"/>
      <c r="B870" s="34"/>
      <c r="H870" s="35"/>
    </row>
    <row r="871" ht="15.75" customHeight="1">
      <c r="A871" s="33"/>
      <c r="B871" s="34"/>
      <c r="H871" s="35"/>
    </row>
    <row r="872" ht="15.75" customHeight="1">
      <c r="A872" s="33"/>
      <c r="B872" s="34"/>
      <c r="H872" s="35"/>
    </row>
    <row r="873" ht="15.75" customHeight="1">
      <c r="A873" s="33"/>
      <c r="B873" s="34"/>
      <c r="H873" s="35"/>
    </row>
    <row r="874" ht="15.75" customHeight="1">
      <c r="A874" s="33"/>
      <c r="B874" s="34"/>
      <c r="H874" s="35"/>
    </row>
    <row r="875" ht="15.75" customHeight="1">
      <c r="A875" s="33"/>
      <c r="B875" s="34"/>
      <c r="H875" s="35"/>
    </row>
    <row r="876" ht="15.75" customHeight="1">
      <c r="A876" s="33"/>
      <c r="B876" s="34"/>
      <c r="H876" s="35"/>
    </row>
    <row r="877" ht="15.75" customHeight="1">
      <c r="A877" s="33"/>
      <c r="B877" s="34"/>
      <c r="H877" s="35"/>
    </row>
    <row r="878" ht="15.75" customHeight="1">
      <c r="A878" s="33"/>
      <c r="B878" s="34"/>
      <c r="H878" s="35"/>
    </row>
    <row r="879" ht="15.75" customHeight="1">
      <c r="A879" s="33"/>
      <c r="B879" s="34"/>
      <c r="H879" s="35"/>
    </row>
    <row r="880" ht="15.75" customHeight="1">
      <c r="A880" s="33"/>
      <c r="B880" s="34"/>
      <c r="H880" s="35"/>
    </row>
    <row r="881" ht="15.75" customHeight="1">
      <c r="A881" s="33"/>
      <c r="B881" s="34"/>
      <c r="H881" s="35"/>
    </row>
    <row r="882" ht="15.75" customHeight="1">
      <c r="A882" s="33"/>
      <c r="B882" s="34"/>
      <c r="H882" s="35"/>
    </row>
    <row r="883" ht="15.75" customHeight="1">
      <c r="A883" s="33"/>
      <c r="B883" s="34"/>
      <c r="H883" s="35"/>
    </row>
    <row r="884" ht="15.75" customHeight="1">
      <c r="A884" s="33"/>
      <c r="B884" s="34"/>
      <c r="H884" s="35"/>
    </row>
    <row r="885" ht="15.75" customHeight="1">
      <c r="A885" s="33"/>
      <c r="B885" s="34"/>
      <c r="H885" s="35"/>
    </row>
    <row r="886" ht="15.75" customHeight="1">
      <c r="A886" s="33"/>
      <c r="B886" s="34"/>
      <c r="H886" s="35"/>
    </row>
    <row r="887" ht="15.75" customHeight="1">
      <c r="A887" s="33"/>
      <c r="B887" s="34"/>
      <c r="H887" s="35"/>
    </row>
    <row r="888" ht="15.75" customHeight="1">
      <c r="A888" s="33"/>
      <c r="B888" s="34"/>
      <c r="H888" s="35"/>
    </row>
    <row r="889" ht="15.75" customHeight="1">
      <c r="A889" s="33"/>
      <c r="B889" s="34"/>
      <c r="H889" s="35"/>
    </row>
    <row r="890" ht="15.75" customHeight="1">
      <c r="A890" s="33"/>
      <c r="B890" s="34"/>
      <c r="H890" s="35"/>
    </row>
    <row r="891" ht="15.75" customHeight="1">
      <c r="A891" s="33"/>
      <c r="B891" s="34"/>
      <c r="H891" s="35"/>
    </row>
    <row r="892" ht="15.75" customHeight="1">
      <c r="A892" s="33"/>
      <c r="B892" s="34"/>
      <c r="H892" s="35"/>
    </row>
    <row r="893" ht="15.75" customHeight="1">
      <c r="A893" s="33"/>
      <c r="B893" s="34"/>
      <c r="H893" s="35"/>
    </row>
    <row r="894" ht="15.75" customHeight="1">
      <c r="A894" s="33"/>
      <c r="B894" s="34"/>
      <c r="H894" s="35"/>
    </row>
    <row r="895" ht="15.75" customHeight="1">
      <c r="A895" s="33"/>
      <c r="B895" s="34"/>
      <c r="H895" s="35"/>
    </row>
    <row r="896" ht="15.75" customHeight="1">
      <c r="A896" s="33"/>
      <c r="B896" s="34"/>
      <c r="H896" s="35"/>
    </row>
    <row r="897" ht="15.75" customHeight="1">
      <c r="A897" s="33"/>
      <c r="B897" s="34"/>
      <c r="H897" s="35"/>
    </row>
    <row r="898" ht="15.75" customHeight="1">
      <c r="A898" s="33"/>
      <c r="B898" s="34"/>
      <c r="H898" s="35"/>
    </row>
    <row r="899" ht="15.75" customHeight="1">
      <c r="A899" s="33"/>
      <c r="B899" s="34"/>
      <c r="H899" s="35"/>
    </row>
    <row r="900" ht="15.75" customHeight="1">
      <c r="A900" s="33"/>
      <c r="B900" s="34"/>
      <c r="H900" s="35"/>
    </row>
    <row r="901" ht="15.75" customHeight="1">
      <c r="A901" s="33"/>
      <c r="B901" s="34"/>
      <c r="H901" s="35"/>
    </row>
    <row r="902" ht="15.75" customHeight="1">
      <c r="A902" s="33"/>
      <c r="B902" s="34"/>
      <c r="H902" s="35"/>
    </row>
    <row r="903" ht="15.75" customHeight="1">
      <c r="A903" s="33"/>
      <c r="B903" s="34"/>
      <c r="H903" s="35"/>
    </row>
    <row r="904" ht="15.75" customHeight="1">
      <c r="A904" s="33"/>
      <c r="B904" s="34"/>
      <c r="H904" s="35"/>
    </row>
    <row r="905" ht="15.75" customHeight="1">
      <c r="A905" s="33"/>
      <c r="B905" s="34"/>
      <c r="H905" s="35"/>
    </row>
    <row r="906" ht="15.75" customHeight="1">
      <c r="A906" s="33"/>
      <c r="B906" s="34"/>
      <c r="H906" s="35"/>
    </row>
    <row r="907" ht="15.75" customHeight="1">
      <c r="A907" s="33"/>
      <c r="B907" s="34"/>
      <c r="H907" s="35"/>
    </row>
    <row r="908" ht="15.75" customHeight="1">
      <c r="A908" s="33"/>
      <c r="B908" s="34"/>
      <c r="H908" s="35"/>
    </row>
    <row r="909" ht="15.75" customHeight="1">
      <c r="A909" s="33"/>
      <c r="B909" s="34"/>
      <c r="H909" s="35"/>
    </row>
    <row r="910" ht="15.75" customHeight="1">
      <c r="A910" s="33"/>
      <c r="B910" s="34"/>
      <c r="H910" s="35"/>
    </row>
    <row r="911" ht="15.75" customHeight="1">
      <c r="A911" s="33"/>
      <c r="B911" s="34"/>
      <c r="H911" s="35"/>
    </row>
    <row r="912" ht="15.75" customHeight="1">
      <c r="A912" s="33"/>
      <c r="B912" s="34"/>
      <c r="H912" s="35"/>
    </row>
    <row r="913" ht="15.75" customHeight="1">
      <c r="A913" s="33"/>
      <c r="B913" s="34"/>
      <c r="H913" s="35"/>
    </row>
    <row r="914" ht="15.75" customHeight="1">
      <c r="A914" s="33"/>
      <c r="B914" s="34"/>
      <c r="H914" s="35"/>
    </row>
    <row r="915" ht="15.75" customHeight="1">
      <c r="A915" s="33"/>
      <c r="B915" s="34"/>
      <c r="H915" s="35"/>
    </row>
    <row r="916" ht="15.75" customHeight="1">
      <c r="A916" s="33"/>
      <c r="B916" s="34"/>
      <c r="H916" s="35"/>
    </row>
    <row r="917" ht="15.75" customHeight="1">
      <c r="A917" s="33"/>
      <c r="B917" s="34"/>
      <c r="H917" s="35"/>
    </row>
    <row r="918" ht="15.75" customHeight="1">
      <c r="A918" s="33"/>
      <c r="B918" s="34"/>
      <c r="H918" s="35"/>
    </row>
    <row r="919" ht="15.75" customHeight="1">
      <c r="A919" s="33"/>
      <c r="B919" s="34"/>
      <c r="H919" s="35"/>
    </row>
    <row r="920" ht="15.75" customHeight="1">
      <c r="A920" s="33"/>
      <c r="B920" s="34"/>
      <c r="H920" s="35"/>
    </row>
    <row r="921" ht="15.75" customHeight="1">
      <c r="A921" s="33"/>
      <c r="B921" s="34"/>
      <c r="H921" s="35"/>
    </row>
    <row r="922" ht="15.75" customHeight="1">
      <c r="A922" s="33"/>
      <c r="B922" s="34"/>
      <c r="H922" s="35"/>
    </row>
    <row r="923" ht="15.75" customHeight="1">
      <c r="A923" s="33"/>
      <c r="B923" s="34"/>
      <c r="H923" s="35"/>
    </row>
    <row r="924" ht="15.75" customHeight="1">
      <c r="A924" s="33"/>
      <c r="B924" s="34"/>
      <c r="H924" s="35"/>
    </row>
    <row r="925" ht="15.75" customHeight="1">
      <c r="A925" s="33"/>
      <c r="B925" s="34"/>
      <c r="H925" s="35"/>
    </row>
    <row r="926" ht="15.75" customHeight="1">
      <c r="A926" s="33"/>
      <c r="B926" s="34"/>
      <c r="H926" s="35"/>
    </row>
    <row r="927" ht="15.75" customHeight="1">
      <c r="A927" s="33"/>
      <c r="B927" s="34"/>
      <c r="H927" s="35"/>
    </row>
    <row r="928" ht="15.75" customHeight="1">
      <c r="A928" s="33"/>
      <c r="B928" s="34"/>
      <c r="H928" s="35"/>
    </row>
    <row r="929" ht="15.75" customHeight="1">
      <c r="A929" s="33"/>
      <c r="B929" s="34"/>
      <c r="H929" s="35"/>
    </row>
    <row r="930" ht="15.75" customHeight="1">
      <c r="A930" s="33"/>
      <c r="B930" s="34"/>
      <c r="H930" s="35"/>
    </row>
    <row r="931" ht="15.75" customHeight="1">
      <c r="A931" s="33"/>
      <c r="B931" s="34"/>
      <c r="H931" s="35"/>
    </row>
    <row r="932" ht="15.75" customHeight="1">
      <c r="A932" s="33"/>
      <c r="B932" s="34"/>
      <c r="H932" s="35"/>
    </row>
    <row r="933" ht="15.75" customHeight="1">
      <c r="A933" s="33"/>
      <c r="B933" s="34"/>
      <c r="H933" s="35"/>
    </row>
    <row r="934" ht="15.75" customHeight="1">
      <c r="A934" s="33"/>
      <c r="B934" s="34"/>
      <c r="H934" s="35"/>
    </row>
    <row r="935" ht="15.75" customHeight="1">
      <c r="A935" s="33"/>
      <c r="B935" s="34"/>
      <c r="H935" s="35"/>
    </row>
    <row r="936" ht="15.75" customHeight="1">
      <c r="A936" s="33"/>
      <c r="B936" s="34"/>
      <c r="H936" s="35"/>
    </row>
    <row r="937" ht="15.75" customHeight="1">
      <c r="A937" s="33"/>
      <c r="B937" s="34"/>
      <c r="H937" s="35"/>
    </row>
    <row r="938" ht="15.75" customHeight="1">
      <c r="A938" s="33"/>
      <c r="B938" s="34"/>
      <c r="H938" s="35"/>
    </row>
    <row r="939" ht="15.75" customHeight="1">
      <c r="A939" s="33"/>
      <c r="B939" s="34"/>
      <c r="H939" s="35"/>
    </row>
    <row r="940" ht="15.75" customHeight="1">
      <c r="A940" s="33"/>
      <c r="B940" s="34"/>
      <c r="H940" s="35"/>
    </row>
    <row r="941" ht="15.75" customHeight="1">
      <c r="A941" s="33"/>
      <c r="B941" s="34"/>
      <c r="H941" s="35"/>
    </row>
    <row r="942" ht="15.75" customHeight="1">
      <c r="A942" s="33"/>
      <c r="B942" s="34"/>
      <c r="H942" s="35"/>
    </row>
    <row r="943" ht="15.75" customHeight="1">
      <c r="A943" s="33"/>
      <c r="B943" s="34"/>
      <c r="H943" s="35"/>
    </row>
    <row r="944" ht="15.75" customHeight="1">
      <c r="A944" s="33"/>
      <c r="B944" s="34"/>
      <c r="H944" s="35"/>
    </row>
    <row r="945" ht="15.75" customHeight="1">
      <c r="A945" s="33"/>
      <c r="B945" s="34"/>
      <c r="H945" s="35"/>
    </row>
    <row r="946" ht="15.75" customHeight="1">
      <c r="A946" s="33"/>
      <c r="B946" s="34"/>
      <c r="H946" s="35"/>
    </row>
    <row r="947" ht="15.75" customHeight="1">
      <c r="A947" s="33"/>
      <c r="B947" s="34"/>
      <c r="H947" s="35"/>
    </row>
    <row r="948" ht="15.75" customHeight="1">
      <c r="A948" s="33"/>
      <c r="B948" s="34"/>
      <c r="H948" s="35"/>
    </row>
    <row r="949" ht="15.75" customHeight="1">
      <c r="A949" s="33"/>
      <c r="B949" s="34"/>
      <c r="H949" s="35"/>
    </row>
    <row r="950" ht="15.75" customHeight="1">
      <c r="A950" s="33"/>
      <c r="B950" s="34"/>
      <c r="H950" s="35"/>
    </row>
    <row r="951" ht="15.75" customHeight="1">
      <c r="A951" s="33"/>
      <c r="B951" s="34"/>
      <c r="H951" s="35"/>
    </row>
    <row r="952" ht="15.75" customHeight="1">
      <c r="A952" s="33"/>
      <c r="B952" s="34"/>
      <c r="H952" s="35"/>
    </row>
    <row r="953" ht="15.75" customHeight="1">
      <c r="A953" s="33"/>
      <c r="B953" s="34"/>
      <c r="H953" s="35"/>
    </row>
    <row r="954" ht="15.75" customHeight="1">
      <c r="A954" s="33"/>
      <c r="B954" s="34"/>
      <c r="H954" s="35"/>
    </row>
    <row r="955" ht="15.75" customHeight="1">
      <c r="A955" s="33"/>
      <c r="B955" s="34"/>
      <c r="H955" s="35"/>
    </row>
    <row r="956" ht="15.75" customHeight="1">
      <c r="A956" s="33"/>
      <c r="B956" s="34"/>
      <c r="H956" s="35"/>
    </row>
    <row r="957" ht="15.75" customHeight="1">
      <c r="A957" s="33"/>
      <c r="B957" s="34"/>
      <c r="H957" s="35"/>
    </row>
    <row r="958" ht="15.75" customHeight="1">
      <c r="A958" s="33"/>
      <c r="B958" s="34"/>
      <c r="H958" s="35"/>
    </row>
    <row r="959" ht="15.75" customHeight="1">
      <c r="A959" s="33"/>
      <c r="B959" s="34"/>
      <c r="H959" s="35"/>
    </row>
    <row r="960" ht="15.75" customHeight="1">
      <c r="A960" s="33"/>
      <c r="B960" s="34"/>
      <c r="H960" s="35"/>
    </row>
    <row r="961" ht="15.75" customHeight="1">
      <c r="A961" s="33"/>
      <c r="B961" s="34"/>
      <c r="H961" s="35"/>
    </row>
    <row r="962" ht="15.75" customHeight="1">
      <c r="A962" s="33"/>
      <c r="B962" s="34"/>
      <c r="H962" s="35"/>
    </row>
    <row r="963" ht="15.75" customHeight="1">
      <c r="A963" s="33"/>
      <c r="B963" s="34"/>
      <c r="H963" s="35"/>
    </row>
    <row r="964" ht="15.75" customHeight="1">
      <c r="A964" s="33"/>
      <c r="B964" s="34"/>
      <c r="H964" s="35"/>
    </row>
    <row r="965" ht="15.75" customHeight="1">
      <c r="A965" s="33"/>
      <c r="B965" s="34"/>
      <c r="H965" s="35"/>
    </row>
    <row r="966" ht="15.75" customHeight="1">
      <c r="A966" s="33"/>
      <c r="B966" s="34"/>
      <c r="H966" s="35"/>
    </row>
    <row r="967" ht="15.75" customHeight="1">
      <c r="A967" s="33"/>
      <c r="B967" s="34"/>
      <c r="H967" s="35"/>
    </row>
    <row r="968" ht="15.75" customHeight="1">
      <c r="A968" s="33"/>
      <c r="B968" s="34"/>
      <c r="H968" s="35"/>
    </row>
    <row r="969" ht="15.75" customHeight="1">
      <c r="A969" s="33"/>
      <c r="B969" s="34"/>
      <c r="H969" s="35"/>
    </row>
    <row r="970" ht="15.75" customHeight="1">
      <c r="A970" s="33"/>
      <c r="B970" s="34"/>
      <c r="H970" s="35"/>
    </row>
    <row r="971" ht="15.75" customHeight="1">
      <c r="A971" s="33"/>
      <c r="B971" s="34"/>
      <c r="H971" s="35"/>
    </row>
    <row r="972" ht="15.75" customHeight="1">
      <c r="A972" s="33"/>
      <c r="B972" s="34"/>
      <c r="H972" s="35"/>
    </row>
    <row r="973" ht="15.75" customHeight="1">
      <c r="A973" s="33"/>
      <c r="B973" s="34"/>
      <c r="H973" s="35"/>
    </row>
    <row r="974" ht="15.75" customHeight="1">
      <c r="A974" s="33"/>
      <c r="B974" s="34"/>
      <c r="H974" s="35"/>
    </row>
    <row r="975" ht="15.75" customHeight="1">
      <c r="A975" s="33"/>
      <c r="B975" s="34"/>
      <c r="H975" s="35"/>
    </row>
    <row r="976" ht="15.75" customHeight="1">
      <c r="A976" s="33"/>
      <c r="B976" s="34"/>
      <c r="H976" s="35"/>
    </row>
    <row r="977" ht="15.75" customHeight="1">
      <c r="A977" s="33"/>
      <c r="B977" s="34"/>
      <c r="H977" s="35"/>
    </row>
    <row r="978" ht="15.75" customHeight="1">
      <c r="A978" s="33"/>
      <c r="B978" s="34"/>
      <c r="H978" s="35"/>
    </row>
    <row r="979" ht="15.75" customHeight="1">
      <c r="A979" s="33"/>
      <c r="B979" s="34"/>
      <c r="H979" s="35"/>
    </row>
    <row r="980" ht="15.75" customHeight="1">
      <c r="A980" s="33"/>
      <c r="B980" s="34"/>
      <c r="H980" s="35"/>
    </row>
    <row r="981" ht="15.75" customHeight="1">
      <c r="A981" s="33"/>
      <c r="B981" s="34"/>
      <c r="H981" s="35"/>
    </row>
    <row r="982" ht="15.75" customHeight="1">
      <c r="A982" s="33"/>
      <c r="B982" s="34"/>
      <c r="H982" s="35"/>
    </row>
    <row r="983" ht="15.75" customHeight="1">
      <c r="A983" s="33"/>
      <c r="B983" s="34"/>
      <c r="H983" s="35"/>
    </row>
    <row r="984" ht="15.75" customHeight="1">
      <c r="A984" s="33"/>
      <c r="B984" s="34"/>
      <c r="H984" s="35"/>
    </row>
    <row r="985" ht="15.75" customHeight="1">
      <c r="A985" s="33"/>
      <c r="B985" s="34"/>
      <c r="H985" s="35"/>
    </row>
    <row r="986" ht="15.75" customHeight="1">
      <c r="A986" s="33"/>
      <c r="B986" s="34"/>
      <c r="H986" s="35"/>
    </row>
    <row r="987" ht="15.75" customHeight="1">
      <c r="A987" s="33"/>
      <c r="B987" s="34"/>
      <c r="H987" s="35"/>
    </row>
    <row r="988" ht="15.75" customHeight="1">
      <c r="A988" s="33"/>
      <c r="B988" s="34"/>
      <c r="H988" s="35"/>
    </row>
    <row r="989" ht="15.75" customHeight="1">
      <c r="A989" s="33"/>
      <c r="B989" s="34"/>
      <c r="H989" s="35"/>
    </row>
    <row r="990" ht="15.75" customHeight="1">
      <c r="A990" s="33"/>
      <c r="B990" s="34"/>
      <c r="H990" s="35"/>
    </row>
    <row r="991" ht="15.75" customHeight="1">
      <c r="A991" s="33"/>
      <c r="B991" s="34"/>
      <c r="H991" s="35"/>
    </row>
    <row r="992" ht="15.75" customHeight="1">
      <c r="A992" s="33"/>
      <c r="B992" s="34"/>
      <c r="H992" s="35"/>
    </row>
    <row r="993" ht="15.75" customHeight="1">
      <c r="A993" s="33"/>
      <c r="B993" s="34"/>
      <c r="H993" s="35"/>
    </row>
    <row r="994" ht="15.75" customHeight="1">
      <c r="A994" s="33"/>
      <c r="B994" s="34"/>
      <c r="H994" s="35"/>
    </row>
    <row r="995" ht="15.75" customHeight="1">
      <c r="A995" s="33"/>
      <c r="B995" s="34"/>
      <c r="H995" s="35"/>
    </row>
    <row r="996" ht="15.75" customHeight="1">
      <c r="A996" s="33"/>
      <c r="B996" s="34"/>
      <c r="H996" s="35"/>
    </row>
    <row r="997" ht="15.75" customHeight="1">
      <c r="A997" s="33"/>
      <c r="B997" s="34"/>
      <c r="H997" s="35"/>
    </row>
    <row r="998" ht="15.75" customHeight="1">
      <c r="A998" s="33"/>
      <c r="B998" s="34"/>
      <c r="H998" s="35"/>
    </row>
    <row r="999" ht="15.75" customHeight="1">
      <c r="A999" s="33"/>
      <c r="B999" s="34"/>
      <c r="H999" s="35"/>
    </row>
    <row r="1000" ht="15.75" customHeight="1">
      <c r="A1000" s="33"/>
      <c r="B1000" s="34"/>
      <c r="H1000" s="35"/>
    </row>
  </sheetData>
  <dataValidations>
    <dataValidation type="custom" allowBlank="1" showDropDown="1" sqref="A2:A201">
      <formula1>OR(NOT(ISERROR(DATEVALUE(A2))), AND(ISNUMBER(A2), LEFT(CELL("format", A2))="D"))</formula1>
    </dataValidation>
    <dataValidation type="custom" allowBlank="1" showDropDown="1" sqref="B2:B201 H2:I201 N2:O201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6.0"/>
    <col customWidth="1" min="2" max="3" width="20.86"/>
    <col customWidth="1" min="4" max="5" width="18.29"/>
    <col customWidth="1" min="7" max="7" width="22.86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8" t="s">
        <v>257</v>
      </c>
    </row>
    <row r="2">
      <c r="A2" s="36" t="s">
        <v>258</v>
      </c>
      <c r="C2" s="36" t="s">
        <v>259</v>
      </c>
      <c r="E2" s="36" t="s">
        <v>260</v>
      </c>
      <c r="G2" s="36" t="s">
        <v>261</v>
      </c>
      <c r="I2" s="36" t="s">
        <v>262</v>
      </c>
      <c r="K2" s="36" t="s">
        <v>263</v>
      </c>
      <c r="M2" s="36" t="s">
        <v>264</v>
      </c>
      <c r="O2" s="36" t="s">
        <v>265</v>
      </c>
      <c r="Q2" s="36" t="s">
        <v>266</v>
      </c>
      <c r="S2" s="36" t="s">
        <v>267</v>
      </c>
      <c r="U2" s="36" t="s">
        <v>268</v>
      </c>
      <c r="W2" s="36" t="s">
        <v>269</v>
      </c>
      <c r="Y2" s="36" t="s">
        <v>270</v>
      </c>
      <c r="AA2" s="36" t="s">
        <v>271</v>
      </c>
      <c r="AC2" s="36" t="s">
        <v>254</v>
      </c>
    </row>
    <row r="3">
      <c r="A3" s="36">
        <v>12.0</v>
      </c>
      <c r="E3" s="36">
        <v>1.0</v>
      </c>
      <c r="I3" s="36">
        <v>2.0</v>
      </c>
      <c r="M3" s="36">
        <v>3.0</v>
      </c>
      <c r="Q3" s="36">
        <v>4.0</v>
      </c>
      <c r="U3" s="36">
        <v>5.0</v>
      </c>
      <c r="Y3" s="36">
        <v>6.0</v>
      </c>
    </row>
    <row r="4">
      <c r="A4" s="36" t="s">
        <v>253</v>
      </c>
      <c r="B4" s="36" t="s">
        <v>272</v>
      </c>
      <c r="C4" s="36" t="s">
        <v>253</v>
      </c>
      <c r="D4" s="36" t="s">
        <v>272</v>
      </c>
      <c r="E4" s="36" t="s">
        <v>253</v>
      </c>
      <c r="F4" s="36" t="s">
        <v>272</v>
      </c>
      <c r="G4" s="36" t="s">
        <v>253</v>
      </c>
      <c r="H4" s="36" t="s">
        <v>272</v>
      </c>
      <c r="I4" s="36" t="s">
        <v>253</v>
      </c>
      <c r="J4" s="36" t="s">
        <v>272</v>
      </c>
      <c r="K4" s="36" t="s">
        <v>253</v>
      </c>
      <c r="L4" s="36" t="s">
        <v>272</v>
      </c>
      <c r="M4" s="36" t="s">
        <v>253</v>
      </c>
      <c r="N4" s="36" t="s">
        <v>272</v>
      </c>
      <c r="O4" s="36" t="s">
        <v>253</v>
      </c>
      <c r="P4" s="36" t="s">
        <v>272</v>
      </c>
      <c r="Q4" s="36" t="s">
        <v>253</v>
      </c>
      <c r="R4" s="36" t="s">
        <v>272</v>
      </c>
      <c r="S4" s="36" t="s">
        <v>253</v>
      </c>
      <c r="T4" s="36" t="s">
        <v>272</v>
      </c>
      <c r="U4" s="36" t="s">
        <v>253</v>
      </c>
      <c r="V4" s="36" t="s">
        <v>272</v>
      </c>
      <c r="W4" s="36" t="s">
        <v>253</v>
      </c>
      <c r="X4" s="36" t="s">
        <v>272</v>
      </c>
      <c r="Y4" s="36" t="s">
        <v>253</v>
      </c>
      <c r="Z4" s="36" t="s">
        <v>272</v>
      </c>
      <c r="AA4" s="36" t="s">
        <v>253</v>
      </c>
      <c r="AB4" s="36" t="s">
        <v>272</v>
      </c>
      <c r="AC4" s="36" t="s">
        <v>253</v>
      </c>
      <c r="AD4" s="36" t="s">
        <v>272</v>
      </c>
    </row>
    <row r="5">
      <c r="A5" s="35">
        <v>190309.99</v>
      </c>
      <c r="B5" s="36">
        <v>30.0</v>
      </c>
      <c r="C5" s="35">
        <v>190309.99</v>
      </c>
      <c r="D5" s="36">
        <v>30.0</v>
      </c>
      <c r="E5" s="35">
        <v>253222.88</v>
      </c>
      <c r="F5" s="36">
        <v>34.0</v>
      </c>
      <c r="G5" s="35">
        <v>253222.88</v>
      </c>
      <c r="H5" s="36">
        <v>34.0</v>
      </c>
      <c r="I5" s="35">
        <v>315849.32</v>
      </c>
      <c r="J5" s="36">
        <v>35.0</v>
      </c>
      <c r="K5" s="35">
        <v>315849.32</v>
      </c>
      <c r="L5" s="36">
        <v>35.0</v>
      </c>
      <c r="M5" s="35">
        <v>287268.72</v>
      </c>
      <c r="N5" s="36">
        <v>28.0</v>
      </c>
      <c r="O5" s="35">
        <v>287268.72</v>
      </c>
      <c r="P5" s="36">
        <v>28.0</v>
      </c>
      <c r="Q5" s="35">
        <v>298945.33</v>
      </c>
      <c r="R5" s="36">
        <v>32.0</v>
      </c>
      <c r="S5" s="35">
        <v>298945.33</v>
      </c>
      <c r="T5" s="36">
        <v>32.0</v>
      </c>
      <c r="U5" s="35">
        <v>276175.41</v>
      </c>
      <c r="V5" s="36">
        <v>32.0</v>
      </c>
      <c r="W5" s="35">
        <v>276175.41</v>
      </c>
      <c r="X5" s="36">
        <v>32.0</v>
      </c>
      <c r="Y5" s="35">
        <v>60757.73</v>
      </c>
      <c r="Z5" s="36">
        <v>9.0</v>
      </c>
      <c r="AA5" s="35">
        <v>60757.73</v>
      </c>
      <c r="AB5" s="36">
        <v>9.0</v>
      </c>
      <c r="AC5" s="35">
        <v>1682529.3799999992</v>
      </c>
      <c r="AD5" s="36">
        <v>200.0</v>
      </c>
    </row>
    <row r="8">
      <c r="A8" s="38" t="s">
        <v>273</v>
      </c>
    </row>
    <row r="9">
      <c r="B9" s="36" t="s">
        <v>258</v>
      </c>
      <c r="D9" s="36" t="s">
        <v>259</v>
      </c>
      <c r="F9" s="36" t="s">
        <v>260</v>
      </c>
      <c r="H9" s="36" t="s">
        <v>261</v>
      </c>
      <c r="J9" s="36" t="s">
        <v>262</v>
      </c>
      <c r="L9" s="36" t="s">
        <v>263</v>
      </c>
      <c r="N9" s="36" t="s">
        <v>264</v>
      </c>
      <c r="P9" s="36" t="s">
        <v>265</v>
      </c>
      <c r="R9" s="36" t="s">
        <v>266</v>
      </c>
      <c r="T9" s="36" t="s">
        <v>267</v>
      </c>
      <c r="V9" s="36" t="s">
        <v>268</v>
      </c>
      <c r="X9" s="36" t="s">
        <v>269</v>
      </c>
      <c r="Z9" s="36" t="s">
        <v>270</v>
      </c>
      <c r="AB9" s="36" t="s">
        <v>271</v>
      </c>
      <c r="AD9" s="36" t="s">
        <v>254</v>
      </c>
    </row>
    <row r="10">
      <c r="B10" s="36">
        <v>12.0</v>
      </c>
      <c r="F10" s="36">
        <v>1.0</v>
      </c>
      <c r="J10" s="36">
        <v>2.0</v>
      </c>
      <c r="N10" s="36">
        <v>3.0</v>
      </c>
      <c r="R10" s="36">
        <v>4.0</v>
      </c>
      <c r="V10" s="36">
        <v>5.0</v>
      </c>
      <c r="Z10" s="36">
        <v>6.0</v>
      </c>
    </row>
    <row r="11">
      <c r="A11" s="36" t="s">
        <v>4</v>
      </c>
      <c r="B11" s="36" t="s">
        <v>253</v>
      </c>
      <c r="C11" s="36" t="s">
        <v>272</v>
      </c>
      <c r="D11" s="36" t="s">
        <v>253</v>
      </c>
      <c r="E11" s="36" t="s">
        <v>272</v>
      </c>
      <c r="F11" s="36" t="s">
        <v>253</v>
      </c>
      <c r="G11" s="36" t="s">
        <v>272</v>
      </c>
      <c r="H11" s="36" t="s">
        <v>253</v>
      </c>
      <c r="I11" s="36" t="s">
        <v>272</v>
      </c>
      <c r="J11" s="36" t="s">
        <v>253</v>
      </c>
      <c r="K11" s="36" t="s">
        <v>272</v>
      </c>
      <c r="L11" s="36" t="s">
        <v>253</v>
      </c>
      <c r="M11" s="36" t="s">
        <v>272</v>
      </c>
      <c r="N11" s="36" t="s">
        <v>253</v>
      </c>
      <c r="O11" s="36" t="s">
        <v>272</v>
      </c>
      <c r="P11" s="36" t="s">
        <v>253</v>
      </c>
      <c r="Q11" s="36" t="s">
        <v>272</v>
      </c>
      <c r="R11" s="36" t="s">
        <v>253</v>
      </c>
      <c r="S11" s="36" t="s">
        <v>272</v>
      </c>
      <c r="T11" s="36" t="s">
        <v>253</v>
      </c>
      <c r="U11" s="36" t="s">
        <v>272</v>
      </c>
      <c r="V11" s="36" t="s">
        <v>253</v>
      </c>
      <c r="W11" s="36" t="s">
        <v>272</v>
      </c>
      <c r="X11" s="36" t="s">
        <v>253</v>
      </c>
      <c r="Y11" s="36" t="s">
        <v>272</v>
      </c>
      <c r="Z11" s="36" t="s">
        <v>253</v>
      </c>
      <c r="AA11" s="36" t="s">
        <v>272</v>
      </c>
      <c r="AB11" s="36" t="s">
        <v>253</v>
      </c>
      <c r="AC11" s="36" t="s">
        <v>272</v>
      </c>
      <c r="AD11" s="36" t="s">
        <v>253</v>
      </c>
      <c r="AE11" s="36" t="s">
        <v>272</v>
      </c>
    </row>
    <row r="12">
      <c r="A12" s="36" t="s">
        <v>23</v>
      </c>
      <c r="B12" s="35">
        <v>29718.420000000006</v>
      </c>
      <c r="C12" s="36">
        <v>7.0</v>
      </c>
      <c r="D12" s="35">
        <v>29718.420000000006</v>
      </c>
      <c r="E12" s="36">
        <v>7.0</v>
      </c>
      <c r="F12" s="35">
        <v>32044.24</v>
      </c>
      <c r="G12" s="36">
        <v>4.0</v>
      </c>
      <c r="H12" s="35">
        <v>32044.24</v>
      </c>
      <c r="I12" s="36">
        <v>4.0</v>
      </c>
      <c r="J12" s="35">
        <v>96977.82</v>
      </c>
      <c r="K12" s="36">
        <v>7.0</v>
      </c>
      <c r="L12" s="35">
        <v>96977.82</v>
      </c>
      <c r="M12" s="36">
        <v>7.0</v>
      </c>
      <c r="N12" s="35">
        <v>108779.77</v>
      </c>
      <c r="O12" s="36">
        <v>8.0</v>
      </c>
      <c r="P12" s="35">
        <v>108779.77</v>
      </c>
      <c r="Q12" s="36">
        <v>8.0</v>
      </c>
      <c r="R12" s="35">
        <v>31414.68</v>
      </c>
      <c r="S12" s="36">
        <v>5.0</v>
      </c>
      <c r="T12" s="35">
        <v>31414.68</v>
      </c>
      <c r="U12" s="36">
        <v>5.0</v>
      </c>
      <c r="V12" s="35">
        <v>78109.18</v>
      </c>
      <c r="W12" s="36">
        <v>9.0</v>
      </c>
      <c r="X12" s="35">
        <v>78109.18</v>
      </c>
      <c r="Y12" s="36">
        <v>9.0</v>
      </c>
      <c r="Z12" s="35">
        <v>1733.16</v>
      </c>
      <c r="AA12" s="36">
        <v>1.0</v>
      </c>
      <c r="AB12" s="35">
        <v>1733.16</v>
      </c>
      <c r="AC12" s="36">
        <v>1.0</v>
      </c>
      <c r="AD12" s="35">
        <v>378777.27</v>
      </c>
      <c r="AE12" s="36">
        <v>41.0</v>
      </c>
    </row>
    <row r="13">
      <c r="A13" s="36" t="s">
        <v>29</v>
      </c>
      <c r="B13" s="35">
        <v>26359.879999999997</v>
      </c>
      <c r="C13" s="36">
        <v>3.0</v>
      </c>
      <c r="D13" s="35">
        <v>26359.879999999997</v>
      </c>
      <c r="E13" s="36">
        <v>3.0</v>
      </c>
      <c r="F13" s="35">
        <v>42628.10999999999</v>
      </c>
      <c r="G13" s="36">
        <v>7.0</v>
      </c>
      <c r="H13" s="35">
        <v>42628.10999999999</v>
      </c>
      <c r="I13" s="36">
        <v>7.0</v>
      </c>
      <c r="J13" s="35">
        <v>58197.05</v>
      </c>
      <c r="K13" s="36">
        <v>8.0</v>
      </c>
      <c r="L13" s="35">
        <v>58197.05</v>
      </c>
      <c r="M13" s="36">
        <v>8.0</v>
      </c>
      <c r="N13" s="35">
        <v>16787.670000000002</v>
      </c>
      <c r="O13" s="36">
        <v>4.0</v>
      </c>
      <c r="P13" s="35">
        <v>16787.670000000002</v>
      </c>
      <c r="Q13" s="36">
        <v>4.0</v>
      </c>
      <c r="R13" s="35">
        <v>118586.12</v>
      </c>
      <c r="S13" s="36">
        <v>14.0</v>
      </c>
      <c r="T13" s="35">
        <v>118586.12</v>
      </c>
      <c r="U13" s="36">
        <v>14.0</v>
      </c>
      <c r="V13" s="35">
        <v>60984.13999999999</v>
      </c>
      <c r="W13" s="36">
        <v>7.0</v>
      </c>
      <c r="X13" s="35">
        <v>60984.13999999999</v>
      </c>
      <c r="Y13" s="36">
        <v>7.0</v>
      </c>
      <c r="Z13" s="35">
        <v>7463.099999999999</v>
      </c>
      <c r="AA13" s="36">
        <v>1.0</v>
      </c>
      <c r="AB13" s="35">
        <v>7463.099999999999</v>
      </c>
      <c r="AC13" s="36">
        <v>1.0</v>
      </c>
      <c r="AD13" s="35">
        <v>331006.07</v>
      </c>
      <c r="AE13" s="36">
        <v>44.0</v>
      </c>
    </row>
    <row r="14">
      <c r="A14" s="36" t="s">
        <v>19</v>
      </c>
      <c r="B14" s="35">
        <v>42999.58</v>
      </c>
      <c r="C14" s="36">
        <v>8.0</v>
      </c>
      <c r="D14" s="35">
        <v>42999.58</v>
      </c>
      <c r="E14" s="36">
        <v>8.0</v>
      </c>
      <c r="F14" s="35">
        <v>34045.17</v>
      </c>
      <c r="G14" s="36">
        <v>4.0</v>
      </c>
      <c r="H14" s="35">
        <v>34045.17</v>
      </c>
      <c r="I14" s="36">
        <v>4.0</v>
      </c>
      <c r="J14" s="35">
        <v>50848.149999999994</v>
      </c>
      <c r="K14" s="36">
        <v>7.0</v>
      </c>
      <c r="L14" s="35">
        <v>50848.149999999994</v>
      </c>
      <c r="M14" s="36">
        <v>7.0</v>
      </c>
      <c r="N14" s="35">
        <v>79569.26999999999</v>
      </c>
      <c r="O14" s="36">
        <v>5.0</v>
      </c>
      <c r="P14" s="35">
        <v>79569.26999999999</v>
      </c>
      <c r="Q14" s="36">
        <v>5.0</v>
      </c>
      <c r="R14" s="35">
        <v>78652.27</v>
      </c>
      <c r="S14" s="36">
        <v>6.0</v>
      </c>
      <c r="T14" s="35">
        <v>78652.27</v>
      </c>
      <c r="U14" s="36">
        <v>6.0</v>
      </c>
      <c r="V14" s="35">
        <v>32247.64</v>
      </c>
      <c r="W14" s="36">
        <v>5.0</v>
      </c>
      <c r="X14" s="35">
        <v>32247.64</v>
      </c>
      <c r="Y14" s="36">
        <v>5.0</v>
      </c>
      <c r="Z14" s="35">
        <v>3855.52</v>
      </c>
      <c r="AA14" s="36">
        <v>1.0</v>
      </c>
      <c r="AB14" s="35">
        <v>3855.52</v>
      </c>
      <c r="AC14" s="36">
        <v>1.0</v>
      </c>
      <c r="AD14" s="35">
        <v>322217.5999999999</v>
      </c>
      <c r="AE14" s="36">
        <v>36.0</v>
      </c>
    </row>
    <row r="15">
      <c r="A15" s="36" t="s">
        <v>62</v>
      </c>
      <c r="B15" s="35">
        <v>47655.61000000001</v>
      </c>
      <c r="C15" s="36">
        <v>5.0</v>
      </c>
      <c r="D15" s="35">
        <v>47655.61000000001</v>
      </c>
      <c r="E15" s="36">
        <v>5.0</v>
      </c>
      <c r="F15" s="35">
        <v>79869.09999999999</v>
      </c>
      <c r="G15" s="36">
        <v>11.0</v>
      </c>
      <c r="H15" s="35">
        <v>79869.09999999999</v>
      </c>
      <c r="I15" s="36">
        <v>11.0</v>
      </c>
      <c r="J15" s="35">
        <v>51397.909999999996</v>
      </c>
      <c r="K15" s="36">
        <v>5.0</v>
      </c>
      <c r="L15" s="35">
        <v>51397.909999999996</v>
      </c>
      <c r="M15" s="36">
        <v>5.0</v>
      </c>
      <c r="N15" s="35">
        <v>17576.22</v>
      </c>
      <c r="O15" s="36">
        <v>3.0</v>
      </c>
      <c r="P15" s="35">
        <v>17576.22</v>
      </c>
      <c r="Q15" s="36">
        <v>3.0</v>
      </c>
      <c r="R15" s="35">
        <v>20422.46</v>
      </c>
      <c r="S15" s="36">
        <v>3.0</v>
      </c>
      <c r="T15" s="35">
        <v>20422.46</v>
      </c>
      <c r="U15" s="36">
        <v>3.0</v>
      </c>
      <c r="V15" s="35">
        <v>23433.96</v>
      </c>
      <c r="W15" s="36">
        <v>4.0</v>
      </c>
      <c r="X15" s="35">
        <v>23433.96</v>
      </c>
      <c r="Y15" s="36">
        <v>4.0</v>
      </c>
      <c r="Z15" s="35">
        <v>46498.149999999994</v>
      </c>
      <c r="AA15" s="36">
        <v>5.0</v>
      </c>
      <c r="AB15" s="35">
        <v>46498.149999999994</v>
      </c>
      <c r="AC15" s="36">
        <v>5.0</v>
      </c>
      <c r="AD15" s="35">
        <v>286853.4099999999</v>
      </c>
      <c r="AE15" s="36">
        <v>36.0</v>
      </c>
    </row>
    <row r="16">
      <c r="A16" s="36" t="s">
        <v>50</v>
      </c>
      <c r="B16" s="35">
        <v>43576.5</v>
      </c>
      <c r="C16" s="36">
        <v>7.0</v>
      </c>
      <c r="D16" s="35">
        <v>43576.5</v>
      </c>
      <c r="E16" s="36">
        <v>7.0</v>
      </c>
      <c r="F16" s="35">
        <v>64636.259999999995</v>
      </c>
      <c r="G16" s="36">
        <v>8.0</v>
      </c>
      <c r="H16" s="35">
        <v>64636.259999999995</v>
      </c>
      <c r="I16" s="36">
        <v>8.0</v>
      </c>
      <c r="J16" s="35">
        <v>58428.39000000001</v>
      </c>
      <c r="K16" s="36">
        <v>8.0</v>
      </c>
      <c r="L16" s="35">
        <v>58428.39000000001</v>
      </c>
      <c r="M16" s="36">
        <v>8.0</v>
      </c>
      <c r="N16" s="35">
        <v>64555.79000000001</v>
      </c>
      <c r="O16" s="36">
        <v>8.0</v>
      </c>
      <c r="P16" s="35">
        <v>64555.79000000001</v>
      </c>
      <c r="Q16" s="36">
        <v>8.0</v>
      </c>
      <c r="R16" s="35">
        <v>49869.8</v>
      </c>
      <c r="S16" s="36">
        <v>4.0</v>
      </c>
      <c r="T16" s="35">
        <v>49869.8</v>
      </c>
      <c r="U16" s="36">
        <v>4.0</v>
      </c>
      <c r="V16" s="35">
        <v>81400.49</v>
      </c>
      <c r="W16" s="36">
        <v>7.0</v>
      </c>
      <c r="X16" s="35">
        <v>81400.49</v>
      </c>
      <c r="Y16" s="36">
        <v>7.0</v>
      </c>
      <c r="Z16" s="35">
        <v>1207.8</v>
      </c>
      <c r="AA16" s="36">
        <v>1.0</v>
      </c>
      <c r="AB16" s="35">
        <v>1207.8</v>
      </c>
      <c r="AC16" s="36">
        <v>1.0</v>
      </c>
      <c r="AD16" s="35">
        <v>363675.03</v>
      </c>
      <c r="AE16" s="36">
        <v>43.0</v>
      </c>
    </row>
    <row r="17">
      <c r="A17" s="36" t="s">
        <v>254</v>
      </c>
      <c r="B17" s="35">
        <v>190309.99</v>
      </c>
      <c r="C17" s="36">
        <v>30.0</v>
      </c>
      <c r="D17" s="35">
        <v>190309.99</v>
      </c>
      <c r="E17" s="36">
        <v>30.0</v>
      </c>
      <c r="F17" s="35">
        <v>253222.88</v>
      </c>
      <c r="G17" s="36">
        <v>34.0</v>
      </c>
      <c r="H17" s="35">
        <v>253222.88</v>
      </c>
      <c r="I17" s="36">
        <v>34.0</v>
      </c>
      <c r="J17" s="35">
        <v>315849.32</v>
      </c>
      <c r="K17" s="36">
        <v>35.0</v>
      </c>
      <c r="L17" s="35">
        <v>315849.32</v>
      </c>
      <c r="M17" s="36">
        <v>35.0</v>
      </c>
      <c r="N17" s="35">
        <v>287268.72</v>
      </c>
      <c r="O17" s="36">
        <v>28.0</v>
      </c>
      <c r="P17" s="35">
        <v>287268.72</v>
      </c>
      <c r="Q17" s="36">
        <v>28.0</v>
      </c>
      <c r="R17" s="35">
        <v>298945.33</v>
      </c>
      <c r="S17" s="36">
        <v>32.0</v>
      </c>
      <c r="T17" s="35">
        <v>298945.33</v>
      </c>
      <c r="U17" s="36">
        <v>32.0</v>
      </c>
      <c r="V17" s="35">
        <v>276175.41</v>
      </c>
      <c r="W17" s="36">
        <v>32.0</v>
      </c>
      <c r="X17" s="35">
        <v>276175.41</v>
      </c>
      <c r="Y17" s="36">
        <v>32.0</v>
      </c>
      <c r="Z17" s="35">
        <v>60757.73</v>
      </c>
      <c r="AA17" s="36">
        <v>9.0</v>
      </c>
      <c r="AB17" s="35">
        <v>60757.73</v>
      </c>
      <c r="AC17" s="36">
        <v>9.0</v>
      </c>
      <c r="AD17" s="35">
        <v>1682529.3799999992</v>
      </c>
      <c r="AE17" s="36">
        <v>200.0</v>
      </c>
    </row>
    <row r="19">
      <c r="A19" s="38" t="s">
        <v>274</v>
      </c>
    </row>
    <row r="20">
      <c r="B20" s="36" t="s">
        <v>258</v>
      </c>
      <c r="D20" s="36" t="s">
        <v>259</v>
      </c>
      <c r="F20" s="36" t="s">
        <v>260</v>
      </c>
      <c r="H20" s="36" t="s">
        <v>261</v>
      </c>
      <c r="J20" s="36" t="s">
        <v>262</v>
      </c>
      <c r="L20" s="36" t="s">
        <v>263</v>
      </c>
      <c r="N20" s="36" t="s">
        <v>264</v>
      </c>
      <c r="P20" s="36" t="s">
        <v>265</v>
      </c>
      <c r="R20" s="36" t="s">
        <v>266</v>
      </c>
      <c r="T20" s="36" t="s">
        <v>267</v>
      </c>
      <c r="V20" s="36" t="s">
        <v>268</v>
      </c>
      <c r="X20" s="36" t="s">
        <v>269</v>
      </c>
      <c r="Z20" s="36" t="s">
        <v>270</v>
      </c>
      <c r="AB20" s="36" t="s">
        <v>271</v>
      </c>
      <c r="AD20" s="36" t="s">
        <v>254</v>
      </c>
    </row>
    <row r="21">
      <c r="B21" s="36">
        <v>12.0</v>
      </c>
      <c r="F21" s="36">
        <v>1.0</v>
      </c>
      <c r="J21" s="36">
        <v>2.0</v>
      </c>
      <c r="N21" s="36">
        <v>3.0</v>
      </c>
      <c r="R21" s="36">
        <v>4.0</v>
      </c>
      <c r="V21" s="36">
        <v>5.0</v>
      </c>
      <c r="Z21" s="36">
        <v>6.0</v>
      </c>
    </row>
    <row r="22">
      <c r="A22" s="36" t="s">
        <v>5</v>
      </c>
      <c r="B22" s="36" t="s">
        <v>253</v>
      </c>
      <c r="C22" s="36" t="s">
        <v>272</v>
      </c>
      <c r="D22" s="36" t="s">
        <v>253</v>
      </c>
      <c r="E22" s="36" t="s">
        <v>272</v>
      </c>
      <c r="F22" s="36" t="s">
        <v>253</v>
      </c>
      <c r="G22" s="36" t="s">
        <v>272</v>
      </c>
      <c r="H22" s="36" t="s">
        <v>253</v>
      </c>
      <c r="I22" s="36" t="s">
        <v>272</v>
      </c>
      <c r="J22" s="36" t="s">
        <v>253</v>
      </c>
      <c r="K22" s="36" t="s">
        <v>272</v>
      </c>
      <c r="L22" s="36" t="s">
        <v>253</v>
      </c>
      <c r="M22" s="36" t="s">
        <v>272</v>
      </c>
      <c r="N22" s="36" t="s">
        <v>253</v>
      </c>
      <c r="O22" s="36" t="s">
        <v>272</v>
      </c>
      <c r="P22" s="36" t="s">
        <v>253</v>
      </c>
      <c r="Q22" s="36" t="s">
        <v>272</v>
      </c>
      <c r="R22" s="36" t="s">
        <v>253</v>
      </c>
      <c r="S22" s="36" t="s">
        <v>272</v>
      </c>
      <c r="T22" s="36" t="s">
        <v>253</v>
      </c>
      <c r="U22" s="36" t="s">
        <v>272</v>
      </c>
      <c r="V22" s="36" t="s">
        <v>253</v>
      </c>
      <c r="W22" s="36" t="s">
        <v>272</v>
      </c>
      <c r="X22" s="36" t="s">
        <v>253</v>
      </c>
      <c r="Y22" s="36" t="s">
        <v>272</v>
      </c>
      <c r="Z22" s="36" t="s">
        <v>253</v>
      </c>
      <c r="AA22" s="36" t="s">
        <v>272</v>
      </c>
      <c r="AB22" s="36" t="s">
        <v>253</v>
      </c>
      <c r="AC22" s="36" t="s">
        <v>272</v>
      </c>
      <c r="AD22" s="36" t="s">
        <v>253</v>
      </c>
      <c r="AE22" s="36" t="s">
        <v>272</v>
      </c>
    </row>
    <row r="23">
      <c r="A23" s="36" t="s">
        <v>74</v>
      </c>
      <c r="B23" s="35">
        <v>17865.04</v>
      </c>
      <c r="C23" s="36">
        <v>2.0</v>
      </c>
      <c r="D23" s="35">
        <v>17865.04</v>
      </c>
      <c r="E23" s="36">
        <v>2.0</v>
      </c>
      <c r="J23" s="35">
        <v>32414.909999999996</v>
      </c>
      <c r="K23" s="36">
        <v>3.0</v>
      </c>
      <c r="L23" s="35">
        <v>32414.909999999996</v>
      </c>
      <c r="M23" s="36">
        <v>3.0</v>
      </c>
      <c r="N23" s="35">
        <v>25575.0</v>
      </c>
      <c r="O23" s="36">
        <v>1.0</v>
      </c>
      <c r="P23" s="35">
        <v>25575.0</v>
      </c>
      <c r="Q23" s="36">
        <v>1.0</v>
      </c>
      <c r="R23" s="35">
        <v>10216.65</v>
      </c>
      <c r="S23" s="36">
        <v>1.0</v>
      </c>
      <c r="T23" s="35">
        <v>10216.65</v>
      </c>
      <c r="U23" s="36">
        <v>1.0</v>
      </c>
      <c r="V23" s="35">
        <v>17596.8</v>
      </c>
      <c r="W23" s="36">
        <v>1.0</v>
      </c>
      <c r="X23" s="35">
        <v>17596.8</v>
      </c>
      <c r="Y23" s="36">
        <v>1.0</v>
      </c>
      <c r="AD23" s="35">
        <v>103668.4</v>
      </c>
      <c r="AE23" s="36">
        <v>8.0</v>
      </c>
    </row>
    <row r="24">
      <c r="A24" s="36" t="s">
        <v>33</v>
      </c>
      <c r="F24" s="35">
        <v>4171.42</v>
      </c>
      <c r="G24" s="36">
        <v>2.0</v>
      </c>
      <c r="H24" s="35">
        <v>4171.42</v>
      </c>
      <c r="I24" s="36">
        <v>2.0</v>
      </c>
      <c r="J24" s="35">
        <v>12078.28</v>
      </c>
      <c r="K24" s="36">
        <v>2.0</v>
      </c>
      <c r="L24" s="35">
        <v>12078.28</v>
      </c>
      <c r="M24" s="36">
        <v>2.0</v>
      </c>
      <c r="N24" s="35">
        <v>14273.2</v>
      </c>
      <c r="O24" s="36">
        <v>2.0</v>
      </c>
      <c r="P24" s="35">
        <v>14273.2</v>
      </c>
      <c r="Q24" s="36">
        <v>2.0</v>
      </c>
      <c r="R24" s="35">
        <v>23203.12</v>
      </c>
      <c r="S24" s="36">
        <v>2.0</v>
      </c>
      <c r="T24" s="35">
        <v>23203.12</v>
      </c>
      <c r="U24" s="36">
        <v>2.0</v>
      </c>
      <c r="AD24" s="35">
        <v>53726.02</v>
      </c>
      <c r="AE24" s="36">
        <v>8.0</v>
      </c>
    </row>
    <row r="25">
      <c r="A25" s="36" t="s">
        <v>80</v>
      </c>
      <c r="B25" s="35">
        <v>9191.84</v>
      </c>
      <c r="C25" s="36">
        <v>1.0</v>
      </c>
      <c r="D25" s="35">
        <v>9191.84</v>
      </c>
      <c r="E25" s="36">
        <v>1.0</v>
      </c>
      <c r="F25" s="35">
        <v>22100.23</v>
      </c>
      <c r="G25" s="36">
        <v>2.0</v>
      </c>
      <c r="H25" s="35">
        <v>22100.23</v>
      </c>
      <c r="I25" s="36">
        <v>2.0</v>
      </c>
      <c r="J25" s="35">
        <v>17209.64</v>
      </c>
      <c r="K25" s="36">
        <v>1.0</v>
      </c>
      <c r="L25" s="35">
        <v>17209.64</v>
      </c>
      <c r="M25" s="36">
        <v>1.0</v>
      </c>
      <c r="N25" s="35">
        <v>89.44</v>
      </c>
      <c r="O25" s="36">
        <v>1.0</v>
      </c>
      <c r="P25" s="35">
        <v>89.44</v>
      </c>
      <c r="Q25" s="36">
        <v>1.0</v>
      </c>
      <c r="R25" s="35">
        <v>7809.68</v>
      </c>
      <c r="S25" s="36">
        <v>1.0</v>
      </c>
      <c r="T25" s="35">
        <v>7809.68</v>
      </c>
      <c r="U25" s="36">
        <v>1.0</v>
      </c>
      <c r="V25" s="35">
        <v>8278.89</v>
      </c>
      <c r="W25" s="36">
        <v>1.0</v>
      </c>
      <c r="X25" s="35">
        <v>8278.89</v>
      </c>
      <c r="Y25" s="36">
        <v>1.0</v>
      </c>
      <c r="AD25" s="35">
        <v>64679.72</v>
      </c>
      <c r="AE25" s="36">
        <v>7.0</v>
      </c>
    </row>
    <row r="26">
      <c r="A26" s="36" t="s">
        <v>85</v>
      </c>
      <c r="B26" s="35">
        <v>9847.4</v>
      </c>
      <c r="C26" s="36">
        <v>1.0</v>
      </c>
      <c r="D26" s="35">
        <v>9847.4</v>
      </c>
      <c r="E26" s="36">
        <v>1.0</v>
      </c>
      <c r="F26" s="35">
        <v>1574.61</v>
      </c>
      <c r="G26" s="36">
        <v>1.0</v>
      </c>
      <c r="H26" s="35">
        <v>1574.61</v>
      </c>
      <c r="I26" s="36">
        <v>1.0</v>
      </c>
      <c r="J26" s="35">
        <v>23703.21</v>
      </c>
      <c r="K26" s="36">
        <v>2.0</v>
      </c>
      <c r="L26" s="35">
        <v>23703.21</v>
      </c>
      <c r="M26" s="36">
        <v>2.0</v>
      </c>
      <c r="N26" s="35">
        <v>841.55</v>
      </c>
      <c r="O26" s="36">
        <v>1.0</v>
      </c>
      <c r="P26" s="35">
        <v>841.55</v>
      </c>
      <c r="Q26" s="36">
        <v>1.0</v>
      </c>
      <c r="R26" s="35">
        <v>30910.07</v>
      </c>
      <c r="S26" s="36">
        <v>4.0</v>
      </c>
      <c r="T26" s="35">
        <v>30910.07</v>
      </c>
      <c r="U26" s="36">
        <v>4.0</v>
      </c>
      <c r="AD26" s="35">
        <v>66876.84</v>
      </c>
      <c r="AE26" s="36">
        <v>9.0</v>
      </c>
    </row>
    <row r="27">
      <c r="A27" s="36" t="s">
        <v>63</v>
      </c>
      <c r="B27" s="35">
        <v>16301.16</v>
      </c>
      <c r="C27" s="36">
        <v>1.0</v>
      </c>
      <c r="D27" s="35">
        <v>16301.16</v>
      </c>
      <c r="E27" s="36">
        <v>1.0</v>
      </c>
      <c r="F27" s="35">
        <v>23200.58</v>
      </c>
      <c r="G27" s="36">
        <v>4.0</v>
      </c>
      <c r="H27" s="35">
        <v>23200.58</v>
      </c>
      <c r="I27" s="36">
        <v>4.0</v>
      </c>
      <c r="J27" s="35">
        <v>12160.050000000001</v>
      </c>
      <c r="K27" s="36">
        <v>1.0</v>
      </c>
      <c r="L27" s="35">
        <v>12160.050000000001</v>
      </c>
      <c r="M27" s="36">
        <v>1.0</v>
      </c>
      <c r="N27" s="35">
        <v>2660.26</v>
      </c>
      <c r="O27" s="36">
        <v>1.0</v>
      </c>
      <c r="P27" s="35">
        <v>2660.26</v>
      </c>
      <c r="Q27" s="36">
        <v>1.0</v>
      </c>
      <c r="R27" s="35">
        <v>12937.16</v>
      </c>
      <c r="S27" s="36">
        <v>2.0</v>
      </c>
      <c r="T27" s="35">
        <v>12937.16</v>
      </c>
      <c r="U27" s="36">
        <v>2.0</v>
      </c>
      <c r="V27" s="35">
        <v>10456.949999999999</v>
      </c>
      <c r="W27" s="36">
        <v>1.0</v>
      </c>
      <c r="X27" s="35">
        <v>10456.949999999999</v>
      </c>
      <c r="Y27" s="36">
        <v>1.0</v>
      </c>
      <c r="Z27" s="35">
        <v>19238.16</v>
      </c>
      <c r="AA27" s="36">
        <v>2.0</v>
      </c>
      <c r="AB27" s="35">
        <v>19238.16</v>
      </c>
      <c r="AC27" s="36">
        <v>2.0</v>
      </c>
      <c r="AD27" s="35">
        <v>96954.31999999998</v>
      </c>
      <c r="AE27" s="36">
        <v>12.0</v>
      </c>
    </row>
    <row r="28">
      <c r="A28" s="36" t="s">
        <v>24</v>
      </c>
      <c r="B28" s="35">
        <v>4278.08</v>
      </c>
      <c r="C28" s="36">
        <v>1.0</v>
      </c>
      <c r="D28" s="35">
        <v>4278.08</v>
      </c>
      <c r="E28" s="36">
        <v>1.0</v>
      </c>
      <c r="J28" s="35">
        <v>47226.39</v>
      </c>
      <c r="K28" s="36">
        <v>3.0</v>
      </c>
      <c r="L28" s="35">
        <v>47226.39</v>
      </c>
      <c r="M28" s="36">
        <v>3.0</v>
      </c>
      <c r="N28" s="35">
        <v>11778.62</v>
      </c>
      <c r="O28" s="36">
        <v>1.0</v>
      </c>
      <c r="P28" s="35">
        <v>11778.62</v>
      </c>
      <c r="Q28" s="36">
        <v>1.0</v>
      </c>
      <c r="R28" s="35">
        <v>15719.990000000002</v>
      </c>
      <c r="S28" s="36">
        <v>2.0</v>
      </c>
      <c r="T28" s="35">
        <v>15719.990000000002</v>
      </c>
      <c r="U28" s="36">
        <v>2.0</v>
      </c>
      <c r="Z28" s="35">
        <v>1733.16</v>
      </c>
      <c r="AA28" s="36">
        <v>1.0</v>
      </c>
      <c r="AB28" s="35">
        <v>1733.16</v>
      </c>
      <c r="AC28" s="36">
        <v>1.0</v>
      </c>
      <c r="AD28" s="35">
        <v>80736.24</v>
      </c>
      <c r="AE28" s="36">
        <v>8.0</v>
      </c>
    </row>
    <row r="29">
      <c r="A29" s="36" t="s">
        <v>51</v>
      </c>
      <c r="F29" s="35">
        <v>12817.66</v>
      </c>
      <c r="G29" s="36">
        <v>2.0</v>
      </c>
      <c r="H29" s="35">
        <v>12817.66</v>
      </c>
      <c r="I29" s="36">
        <v>2.0</v>
      </c>
      <c r="J29" s="35">
        <v>4729.16</v>
      </c>
      <c r="K29" s="36">
        <v>1.0</v>
      </c>
      <c r="L29" s="35">
        <v>4729.16</v>
      </c>
      <c r="M29" s="36">
        <v>1.0</v>
      </c>
      <c r="N29" s="35">
        <v>15888.699999999999</v>
      </c>
      <c r="O29" s="36">
        <v>1.0</v>
      </c>
      <c r="P29" s="35">
        <v>15888.699999999999</v>
      </c>
      <c r="Q29" s="36">
        <v>1.0</v>
      </c>
      <c r="V29" s="35">
        <v>3096.88</v>
      </c>
      <c r="W29" s="36">
        <v>2.0</v>
      </c>
      <c r="X29" s="35">
        <v>3096.88</v>
      </c>
      <c r="Y29" s="36">
        <v>2.0</v>
      </c>
      <c r="Z29" s="35">
        <v>1207.8</v>
      </c>
      <c r="AA29" s="36">
        <v>1.0</v>
      </c>
      <c r="AB29" s="35">
        <v>1207.8</v>
      </c>
      <c r="AC29" s="36">
        <v>1.0</v>
      </c>
      <c r="AD29" s="35">
        <v>37740.200000000004</v>
      </c>
      <c r="AE29" s="36">
        <v>7.0</v>
      </c>
    </row>
    <row r="30">
      <c r="A30" s="36" t="s">
        <v>82</v>
      </c>
      <c r="F30" s="35">
        <v>4119.92</v>
      </c>
      <c r="G30" s="36">
        <v>1.0</v>
      </c>
      <c r="H30" s="35">
        <v>4119.92</v>
      </c>
      <c r="I30" s="36">
        <v>1.0</v>
      </c>
      <c r="N30" s="35">
        <v>11848.550000000001</v>
      </c>
      <c r="O30" s="36">
        <v>1.0</v>
      </c>
      <c r="P30" s="35">
        <v>11848.550000000001</v>
      </c>
      <c r="Q30" s="36">
        <v>1.0</v>
      </c>
      <c r="V30" s="35">
        <v>1350.68</v>
      </c>
      <c r="W30" s="36">
        <v>1.0</v>
      </c>
      <c r="X30" s="35">
        <v>1350.68</v>
      </c>
      <c r="Y30" s="36">
        <v>1.0</v>
      </c>
      <c r="Z30" s="35">
        <v>8411.31</v>
      </c>
      <c r="AA30" s="36">
        <v>1.0</v>
      </c>
      <c r="AB30" s="35">
        <v>8411.31</v>
      </c>
      <c r="AC30" s="36">
        <v>1.0</v>
      </c>
      <c r="AD30" s="35">
        <v>25730.46</v>
      </c>
      <c r="AE30" s="36">
        <v>4.0</v>
      </c>
    </row>
    <row r="31">
      <c r="A31" s="36" t="s">
        <v>71</v>
      </c>
      <c r="B31" s="35">
        <v>12289.49</v>
      </c>
      <c r="C31" s="36">
        <v>2.0</v>
      </c>
      <c r="D31" s="35">
        <v>12289.49</v>
      </c>
      <c r="E31" s="36">
        <v>2.0</v>
      </c>
      <c r="F31" s="35">
        <v>7959.469999999999</v>
      </c>
      <c r="G31" s="36">
        <v>3.0</v>
      </c>
      <c r="H31" s="35">
        <v>7959.469999999999</v>
      </c>
      <c r="I31" s="36">
        <v>3.0</v>
      </c>
      <c r="J31" s="35">
        <v>912.9000000000001</v>
      </c>
      <c r="K31" s="36">
        <v>1.0</v>
      </c>
      <c r="L31" s="35">
        <v>912.9000000000001</v>
      </c>
      <c r="M31" s="36">
        <v>1.0</v>
      </c>
      <c r="N31" s="35">
        <v>9327.24</v>
      </c>
      <c r="O31" s="36">
        <v>2.0</v>
      </c>
      <c r="P31" s="35">
        <v>9327.24</v>
      </c>
      <c r="Q31" s="36">
        <v>2.0</v>
      </c>
      <c r="R31" s="35">
        <v>25713.72</v>
      </c>
      <c r="S31" s="36">
        <v>2.0</v>
      </c>
      <c r="T31" s="35">
        <v>25713.72</v>
      </c>
      <c r="U31" s="36">
        <v>2.0</v>
      </c>
      <c r="V31" s="35">
        <v>23025.9</v>
      </c>
      <c r="W31" s="36">
        <v>1.0</v>
      </c>
      <c r="X31" s="35">
        <v>23025.9</v>
      </c>
      <c r="Y31" s="36">
        <v>1.0</v>
      </c>
      <c r="AD31" s="35">
        <v>79228.72</v>
      </c>
      <c r="AE31" s="36">
        <v>11.0</v>
      </c>
    </row>
    <row r="32">
      <c r="A32" s="36" t="s">
        <v>57</v>
      </c>
      <c r="J32" s="35">
        <v>6768.39</v>
      </c>
      <c r="K32" s="36">
        <v>1.0</v>
      </c>
      <c r="L32" s="35">
        <v>6768.39</v>
      </c>
      <c r="M32" s="36">
        <v>1.0</v>
      </c>
      <c r="R32" s="35">
        <v>26350.839999999997</v>
      </c>
      <c r="S32" s="36">
        <v>3.0</v>
      </c>
      <c r="T32" s="35">
        <v>26350.839999999997</v>
      </c>
      <c r="U32" s="36">
        <v>3.0</v>
      </c>
      <c r="V32" s="35">
        <v>7263.42</v>
      </c>
      <c r="W32" s="36">
        <v>2.0</v>
      </c>
      <c r="X32" s="35">
        <v>7263.42</v>
      </c>
      <c r="Y32" s="36">
        <v>2.0</v>
      </c>
      <c r="AD32" s="35">
        <v>40382.649999999994</v>
      </c>
      <c r="AE32" s="36">
        <v>6.0</v>
      </c>
    </row>
    <row r="33">
      <c r="A33" s="36" t="s">
        <v>92</v>
      </c>
      <c r="B33" s="35">
        <v>5984.82</v>
      </c>
      <c r="C33" s="36">
        <v>1.0</v>
      </c>
      <c r="D33" s="35">
        <v>5984.82</v>
      </c>
      <c r="E33" s="36">
        <v>1.0</v>
      </c>
      <c r="F33" s="35">
        <v>16971.109999999997</v>
      </c>
      <c r="G33" s="36">
        <v>2.0</v>
      </c>
      <c r="H33" s="35">
        <v>16971.109999999997</v>
      </c>
      <c r="I33" s="36">
        <v>2.0</v>
      </c>
      <c r="V33" s="35">
        <v>5304.78</v>
      </c>
      <c r="W33" s="36">
        <v>1.0</v>
      </c>
      <c r="X33" s="35">
        <v>5304.78</v>
      </c>
      <c r="Y33" s="36">
        <v>1.0</v>
      </c>
      <c r="AD33" s="35">
        <v>28260.71</v>
      </c>
      <c r="AE33" s="36">
        <v>4.0</v>
      </c>
    </row>
    <row r="34">
      <c r="A34" s="36" t="s">
        <v>40</v>
      </c>
      <c r="B34" s="35">
        <v>5589.43</v>
      </c>
      <c r="C34" s="36">
        <v>2.0</v>
      </c>
      <c r="D34" s="35">
        <v>5589.43</v>
      </c>
      <c r="E34" s="36">
        <v>2.0</v>
      </c>
      <c r="F34" s="35">
        <v>17343.84</v>
      </c>
      <c r="G34" s="36">
        <v>2.0</v>
      </c>
      <c r="H34" s="35">
        <v>17343.84</v>
      </c>
      <c r="I34" s="36">
        <v>2.0</v>
      </c>
      <c r="N34" s="35">
        <v>16848.58</v>
      </c>
      <c r="O34" s="36">
        <v>1.0</v>
      </c>
      <c r="P34" s="35">
        <v>16848.58</v>
      </c>
      <c r="Q34" s="36">
        <v>1.0</v>
      </c>
      <c r="V34" s="35">
        <v>7070.59</v>
      </c>
      <c r="W34" s="36">
        <v>2.0</v>
      </c>
      <c r="X34" s="35">
        <v>7070.59</v>
      </c>
      <c r="Y34" s="36">
        <v>2.0</v>
      </c>
      <c r="AD34" s="35">
        <v>46852.44</v>
      </c>
      <c r="AE34" s="36">
        <v>7.0</v>
      </c>
    </row>
    <row r="35">
      <c r="A35" s="36" t="s">
        <v>53</v>
      </c>
      <c r="B35" s="35">
        <v>19692.04</v>
      </c>
      <c r="C35" s="36">
        <v>3.0</v>
      </c>
      <c r="D35" s="35">
        <v>19692.04</v>
      </c>
      <c r="E35" s="36">
        <v>3.0</v>
      </c>
      <c r="F35" s="35">
        <v>3249.96</v>
      </c>
      <c r="G35" s="36">
        <v>1.0</v>
      </c>
      <c r="H35" s="35">
        <v>3249.96</v>
      </c>
      <c r="I35" s="36">
        <v>1.0</v>
      </c>
      <c r="J35" s="35">
        <v>13709.220000000001</v>
      </c>
      <c r="K35" s="36">
        <v>2.0</v>
      </c>
      <c r="L35" s="35">
        <v>13709.220000000001</v>
      </c>
      <c r="M35" s="36">
        <v>2.0</v>
      </c>
      <c r="R35" s="35">
        <v>31249.33</v>
      </c>
      <c r="S35" s="36">
        <v>2.0</v>
      </c>
      <c r="T35" s="35">
        <v>31249.33</v>
      </c>
      <c r="U35" s="36">
        <v>2.0</v>
      </c>
      <c r="AD35" s="35">
        <v>67900.55</v>
      </c>
      <c r="AE35" s="36">
        <v>8.0</v>
      </c>
    </row>
    <row r="36">
      <c r="A36" s="36" t="s">
        <v>55</v>
      </c>
      <c r="B36" s="35">
        <v>17107.22</v>
      </c>
      <c r="C36" s="36">
        <v>2.0</v>
      </c>
      <c r="D36" s="35">
        <v>17107.22</v>
      </c>
      <c r="E36" s="36">
        <v>2.0</v>
      </c>
      <c r="J36" s="35">
        <v>35422.64</v>
      </c>
      <c r="K36" s="36">
        <v>4.0</v>
      </c>
      <c r="L36" s="35">
        <v>35422.64</v>
      </c>
      <c r="M36" s="36">
        <v>4.0</v>
      </c>
      <c r="N36" s="35">
        <v>30571.180000000004</v>
      </c>
      <c r="O36" s="36">
        <v>2.0</v>
      </c>
      <c r="P36" s="35">
        <v>30571.180000000004</v>
      </c>
      <c r="Q36" s="36">
        <v>2.0</v>
      </c>
      <c r="V36" s="35">
        <v>14980.16</v>
      </c>
      <c r="W36" s="36">
        <v>1.0</v>
      </c>
      <c r="X36" s="35">
        <v>14980.16</v>
      </c>
      <c r="Y36" s="36">
        <v>1.0</v>
      </c>
      <c r="AD36" s="35">
        <v>98081.2</v>
      </c>
      <c r="AE36" s="36">
        <v>9.0</v>
      </c>
    </row>
    <row r="37">
      <c r="A37" s="36" t="s">
        <v>30</v>
      </c>
      <c r="B37" s="35">
        <v>8183.68</v>
      </c>
      <c r="C37" s="36">
        <v>1.0</v>
      </c>
      <c r="D37" s="35">
        <v>8183.68</v>
      </c>
      <c r="E37" s="36">
        <v>1.0</v>
      </c>
      <c r="F37" s="35">
        <v>31618.260000000002</v>
      </c>
      <c r="G37" s="36">
        <v>3.0</v>
      </c>
      <c r="H37" s="35">
        <v>31618.260000000002</v>
      </c>
      <c r="I37" s="36">
        <v>3.0</v>
      </c>
      <c r="J37" s="35">
        <v>10002.08</v>
      </c>
      <c r="K37" s="36">
        <v>1.0</v>
      </c>
      <c r="L37" s="35">
        <v>10002.08</v>
      </c>
      <c r="M37" s="36">
        <v>1.0</v>
      </c>
      <c r="N37" s="35">
        <v>1672.92</v>
      </c>
      <c r="O37" s="36">
        <v>1.0</v>
      </c>
      <c r="P37" s="35">
        <v>1672.92</v>
      </c>
      <c r="Q37" s="36">
        <v>1.0</v>
      </c>
      <c r="R37" s="35">
        <v>13739.6</v>
      </c>
      <c r="S37" s="36">
        <v>1.0</v>
      </c>
      <c r="T37" s="35">
        <v>13739.6</v>
      </c>
      <c r="U37" s="36">
        <v>1.0</v>
      </c>
      <c r="V37" s="35">
        <v>51196.03999999999</v>
      </c>
      <c r="W37" s="36">
        <v>4.0</v>
      </c>
      <c r="X37" s="35">
        <v>51196.03999999999</v>
      </c>
      <c r="Y37" s="36">
        <v>4.0</v>
      </c>
      <c r="Z37" s="35">
        <v>7463.099999999999</v>
      </c>
      <c r="AA37" s="36">
        <v>1.0</v>
      </c>
      <c r="AB37" s="35">
        <v>7463.099999999999</v>
      </c>
      <c r="AC37" s="36">
        <v>1.0</v>
      </c>
      <c r="AD37" s="35">
        <v>123875.68</v>
      </c>
      <c r="AE37" s="36">
        <v>12.0</v>
      </c>
    </row>
    <row r="38">
      <c r="A38" s="36" t="s">
        <v>27</v>
      </c>
      <c r="F38" s="35">
        <v>5351.5</v>
      </c>
      <c r="G38" s="36">
        <v>1.0</v>
      </c>
      <c r="H38" s="35">
        <v>5351.5</v>
      </c>
      <c r="I38" s="36">
        <v>1.0</v>
      </c>
      <c r="N38" s="35">
        <v>32589.909999999996</v>
      </c>
      <c r="O38" s="36">
        <v>3.0</v>
      </c>
      <c r="P38" s="35">
        <v>32589.909999999996</v>
      </c>
      <c r="Q38" s="36">
        <v>3.0</v>
      </c>
      <c r="R38" s="35">
        <v>5478.04</v>
      </c>
      <c r="S38" s="36">
        <v>2.0</v>
      </c>
      <c r="T38" s="35">
        <v>5478.04</v>
      </c>
      <c r="U38" s="36">
        <v>2.0</v>
      </c>
      <c r="V38" s="35">
        <v>53441.78999999999</v>
      </c>
      <c r="W38" s="36">
        <v>6.0</v>
      </c>
      <c r="X38" s="35">
        <v>53441.78999999999</v>
      </c>
      <c r="Y38" s="36">
        <v>6.0</v>
      </c>
      <c r="AD38" s="35">
        <v>96861.24</v>
      </c>
      <c r="AE38" s="36">
        <v>12.0</v>
      </c>
    </row>
    <row r="39">
      <c r="A39" s="36" t="s">
        <v>107</v>
      </c>
      <c r="B39" s="35">
        <v>12466.62</v>
      </c>
      <c r="C39" s="36">
        <v>1.0</v>
      </c>
      <c r="D39" s="35">
        <v>12466.62</v>
      </c>
      <c r="E39" s="36">
        <v>1.0</v>
      </c>
      <c r="F39" s="35">
        <v>32297.85</v>
      </c>
      <c r="G39" s="36">
        <v>3.0</v>
      </c>
      <c r="H39" s="35">
        <v>32297.85</v>
      </c>
      <c r="I39" s="36">
        <v>3.0</v>
      </c>
      <c r="J39" s="35">
        <v>37288.33</v>
      </c>
      <c r="K39" s="36">
        <v>2.0</v>
      </c>
      <c r="L39" s="35">
        <v>37288.33</v>
      </c>
      <c r="M39" s="36">
        <v>2.0</v>
      </c>
      <c r="R39" s="35">
        <v>7485.299999999999</v>
      </c>
      <c r="S39" s="36">
        <v>1.0</v>
      </c>
      <c r="T39" s="35">
        <v>7485.299999999999</v>
      </c>
      <c r="U39" s="36">
        <v>1.0</v>
      </c>
      <c r="V39" s="35">
        <v>6321.549999999999</v>
      </c>
      <c r="W39" s="36">
        <v>1.0</v>
      </c>
      <c r="X39" s="35">
        <v>6321.549999999999</v>
      </c>
      <c r="Y39" s="36">
        <v>1.0</v>
      </c>
      <c r="Z39" s="35">
        <v>18106.8</v>
      </c>
      <c r="AA39" s="36">
        <v>1.0</v>
      </c>
      <c r="AB39" s="35">
        <v>18106.8</v>
      </c>
      <c r="AC39" s="36">
        <v>1.0</v>
      </c>
      <c r="AD39" s="35">
        <v>113966.45000000001</v>
      </c>
      <c r="AE39" s="36">
        <v>9.0</v>
      </c>
    </row>
    <row r="40">
      <c r="A40" s="36" t="s">
        <v>35</v>
      </c>
      <c r="B40" s="35">
        <v>15661.48</v>
      </c>
      <c r="C40" s="36">
        <v>2.0</v>
      </c>
      <c r="D40" s="35">
        <v>15661.48</v>
      </c>
      <c r="E40" s="36">
        <v>2.0</v>
      </c>
      <c r="J40" s="35">
        <v>23273.16</v>
      </c>
      <c r="K40" s="36">
        <v>2.0</v>
      </c>
      <c r="L40" s="35">
        <v>23273.16</v>
      </c>
      <c r="M40" s="36">
        <v>2.0</v>
      </c>
      <c r="N40" s="35">
        <v>32509.5</v>
      </c>
      <c r="O40" s="36">
        <v>2.0</v>
      </c>
      <c r="P40" s="35">
        <v>32509.5</v>
      </c>
      <c r="Q40" s="36">
        <v>2.0</v>
      </c>
      <c r="R40" s="35">
        <v>2979.68</v>
      </c>
      <c r="S40" s="36">
        <v>1.0</v>
      </c>
      <c r="T40" s="35">
        <v>2979.68</v>
      </c>
      <c r="U40" s="36">
        <v>1.0</v>
      </c>
      <c r="V40" s="35">
        <v>759.0</v>
      </c>
      <c r="W40" s="36">
        <v>1.0</v>
      </c>
      <c r="X40" s="35">
        <v>759.0</v>
      </c>
      <c r="Y40" s="36">
        <v>1.0</v>
      </c>
      <c r="AD40" s="35">
        <v>75182.81999999999</v>
      </c>
      <c r="AE40" s="36">
        <v>8.0</v>
      </c>
    </row>
    <row r="41">
      <c r="A41" s="36" t="s">
        <v>38</v>
      </c>
      <c r="F41" s="35">
        <v>20304.1</v>
      </c>
      <c r="G41" s="36">
        <v>2.0</v>
      </c>
      <c r="H41" s="35">
        <v>20304.1</v>
      </c>
      <c r="I41" s="36">
        <v>2.0</v>
      </c>
      <c r="N41" s="35">
        <v>26074.53</v>
      </c>
      <c r="O41" s="36">
        <v>1.0</v>
      </c>
      <c r="P41" s="35">
        <v>26074.53</v>
      </c>
      <c r="Q41" s="36">
        <v>1.0</v>
      </c>
      <c r="R41" s="35">
        <v>21795.86</v>
      </c>
      <c r="S41" s="36">
        <v>2.0</v>
      </c>
      <c r="T41" s="35">
        <v>21795.86</v>
      </c>
      <c r="U41" s="36">
        <v>2.0</v>
      </c>
      <c r="V41" s="35">
        <v>5207.0</v>
      </c>
      <c r="W41" s="36">
        <v>1.0</v>
      </c>
      <c r="X41" s="35">
        <v>5207.0</v>
      </c>
      <c r="Y41" s="36">
        <v>1.0</v>
      </c>
      <c r="Z41" s="35">
        <v>3855.52</v>
      </c>
      <c r="AA41" s="36">
        <v>1.0</v>
      </c>
      <c r="AB41" s="35">
        <v>3855.52</v>
      </c>
      <c r="AC41" s="36">
        <v>1.0</v>
      </c>
      <c r="AD41" s="35">
        <v>77237.01</v>
      </c>
      <c r="AE41" s="36">
        <v>7.0</v>
      </c>
    </row>
    <row r="42">
      <c r="A42" s="36" t="s">
        <v>66</v>
      </c>
      <c r="B42" s="35">
        <v>1985.87</v>
      </c>
      <c r="C42" s="36">
        <v>2.0</v>
      </c>
      <c r="D42" s="35">
        <v>1985.87</v>
      </c>
      <c r="E42" s="36">
        <v>2.0</v>
      </c>
      <c r="F42" s="35">
        <v>9348.900000000001</v>
      </c>
      <c r="G42" s="36">
        <v>1.0</v>
      </c>
      <c r="H42" s="35">
        <v>9348.900000000001</v>
      </c>
      <c r="I42" s="36">
        <v>1.0</v>
      </c>
      <c r="J42" s="35">
        <v>17336.52</v>
      </c>
      <c r="K42" s="36">
        <v>1.0</v>
      </c>
      <c r="L42" s="35">
        <v>17336.52</v>
      </c>
      <c r="M42" s="36">
        <v>1.0</v>
      </c>
      <c r="N42" s="35">
        <v>21987.66</v>
      </c>
      <c r="O42" s="36">
        <v>2.0</v>
      </c>
      <c r="P42" s="35">
        <v>21987.66</v>
      </c>
      <c r="Q42" s="36">
        <v>2.0</v>
      </c>
      <c r="AD42" s="35">
        <v>50658.95</v>
      </c>
      <c r="AE42" s="36">
        <v>6.0</v>
      </c>
    </row>
    <row r="43">
      <c r="A43" s="36" t="s">
        <v>42</v>
      </c>
      <c r="B43" s="35">
        <v>8328.8</v>
      </c>
      <c r="C43" s="36">
        <v>1.0</v>
      </c>
      <c r="D43" s="35">
        <v>8328.8</v>
      </c>
      <c r="E43" s="36">
        <v>1.0</v>
      </c>
      <c r="F43" s="35">
        <v>5263.82</v>
      </c>
      <c r="G43" s="36">
        <v>1.0</v>
      </c>
      <c r="H43" s="35">
        <v>5263.82</v>
      </c>
      <c r="I43" s="36">
        <v>1.0</v>
      </c>
      <c r="J43" s="35">
        <v>5645.09</v>
      </c>
      <c r="K43" s="36">
        <v>2.0</v>
      </c>
      <c r="L43" s="35">
        <v>5645.09</v>
      </c>
      <c r="M43" s="36">
        <v>2.0</v>
      </c>
      <c r="R43" s="35">
        <v>24382.49</v>
      </c>
      <c r="S43" s="36">
        <v>4.0</v>
      </c>
      <c r="T43" s="35">
        <v>24382.49</v>
      </c>
      <c r="U43" s="36">
        <v>4.0</v>
      </c>
      <c r="V43" s="35">
        <v>2524.68</v>
      </c>
      <c r="W43" s="36">
        <v>1.0</v>
      </c>
      <c r="X43" s="35">
        <v>2524.68</v>
      </c>
      <c r="Y43" s="36">
        <v>1.0</v>
      </c>
      <c r="AD43" s="35">
        <v>46144.88</v>
      </c>
      <c r="AE43" s="36">
        <v>9.0</v>
      </c>
    </row>
    <row r="44">
      <c r="A44" s="36" t="s">
        <v>112</v>
      </c>
      <c r="B44" s="35">
        <v>1181.77</v>
      </c>
      <c r="C44" s="36">
        <v>2.0</v>
      </c>
      <c r="D44" s="35">
        <v>1181.77</v>
      </c>
      <c r="E44" s="36">
        <v>2.0</v>
      </c>
      <c r="F44" s="35">
        <v>10491.11</v>
      </c>
      <c r="G44" s="36">
        <v>1.0</v>
      </c>
      <c r="H44" s="35">
        <v>10491.11</v>
      </c>
      <c r="I44" s="36">
        <v>1.0</v>
      </c>
      <c r="J44" s="35">
        <v>12694.509999999998</v>
      </c>
      <c r="K44" s="36">
        <v>2.0</v>
      </c>
      <c r="L44" s="35">
        <v>12694.509999999998</v>
      </c>
      <c r="M44" s="36">
        <v>2.0</v>
      </c>
      <c r="V44" s="35">
        <v>23588.18</v>
      </c>
      <c r="W44" s="36">
        <v>2.0</v>
      </c>
      <c r="X44" s="35">
        <v>23588.18</v>
      </c>
      <c r="Y44" s="36">
        <v>2.0</v>
      </c>
      <c r="AD44" s="35">
        <v>47955.57000000001</v>
      </c>
      <c r="AE44" s="36">
        <v>7.0</v>
      </c>
    </row>
    <row r="45">
      <c r="A45" s="36" t="s">
        <v>76</v>
      </c>
      <c r="B45" s="35">
        <v>12903.010000000002</v>
      </c>
      <c r="C45" s="36">
        <v>2.0</v>
      </c>
      <c r="D45" s="35">
        <v>12903.010000000002</v>
      </c>
      <c r="E45" s="36">
        <v>2.0</v>
      </c>
      <c r="F45" s="35">
        <v>3279.64</v>
      </c>
      <c r="G45" s="36">
        <v>1.0</v>
      </c>
      <c r="H45" s="35">
        <v>3279.64</v>
      </c>
      <c r="I45" s="36">
        <v>1.0</v>
      </c>
      <c r="J45" s="35">
        <v>1949.5299999999997</v>
      </c>
      <c r="K45" s="36">
        <v>2.0</v>
      </c>
      <c r="L45" s="35">
        <v>1949.5299999999997</v>
      </c>
      <c r="M45" s="36">
        <v>2.0</v>
      </c>
      <c r="N45" s="35">
        <v>3067.41</v>
      </c>
      <c r="O45" s="36">
        <v>1.0</v>
      </c>
      <c r="P45" s="35">
        <v>3067.41</v>
      </c>
      <c r="Q45" s="36">
        <v>1.0</v>
      </c>
      <c r="Z45" s="35">
        <v>741.88</v>
      </c>
      <c r="AA45" s="36">
        <v>1.0</v>
      </c>
      <c r="AB45" s="35">
        <v>741.88</v>
      </c>
      <c r="AC45" s="36">
        <v>1.0</v>
      </c>
      <c r="AD45" s="35">
        <v>21941.469999999998</v>
      </c>
      <c r="AE45" s="36">
        <v>7.0</v>
      </c>
    </row>
    <row r="46">
      <c r="A46" s="36" t="s">
        <v>20</v>
      </c>
      <c r="B46" s="35">
        <v>6464.29</v>
      </c>
      <c r="C46" s="36">
        <v>1.0</v>
      </c>
      <c r="D46" s="35">
        <v>6464.29</v>
      </c>
      <c r="E46" s="36">
        <v>1.0</v>
      </c>
      <c r="J46" s="35">
        <v>1171.26</v>
      </c>
      <c r="K46" s="36">
        <v>1.0</v>
      </c>
      <c r="L46" s="35">
        <v>1171.26</v>
      </c>
      <c r="M46" s="36">
        <v>1.0</v>
      </c>
      <c r="N46" s="35">
        <v>20985.239999999998</v>
      </c>
      <c r="O46" s="36">
        <v>2.0</v>
      </c>
      <c r="P46" s="35">
        <v>20985.239999999998</v>
      </c>
      <c r="Q46" s="36">
        <v>2.0</v>
      </c>
      <c r="R46" s="35">
        <v>22627.399999999998</v>
      </c>
      <c r="S46" s="36">
        <v>1.0</v>
      </c>
      <c r="T46" s="35">
        <v>22627.399999999998</v>
      </c>
      <c r="U46" s="36">
        <v>1.0</v>
      </c>
      <c r="V46" s="35">
        <v>2693.46</v>
      </c>
      <c r="W46" s="36">
        <v>1.0</v>
      </c>
      <c r="X46" s="35">
        <v>2693.46</v>
      </c>
      <c r="Y46" s="36">
        <v>1.0</v>
      </c>
      <c r="AD46" s="35">
        <v>53941.649999999994</v>
      </c>
      <c r="AE46" s="36">
        <v>6.0</v>
      </c>
    </row>
    <row r="47">
      <c r="A47" s="36" t="s">
        <v>95</v>
      </c>
      <c r="B47" s="35">
        <v>4987.95</v>
      </c>
      <c r="C47" s="36">
        <v>2.0</v>
      </c>
      <c r="D47" s="35">
        <v>4987.95</v>
      </c>
      <c r="E47" s="36">
        <v>2.0</v>
      </c>
      <c r="F47" s="35">
        <v>21758.899999999998</v>
      </c>
      <c r="G47" s="36">
        <v>1.0</v>
      </c>
      <c r="H47" s="35">
        <v>21758.899999999998</v>
      </c>
      <c r="I47" s="36">
        <v>1.0</v>
      </c>
      <c r="J47" s="35">
        <v>154.05</v>
      </c>
      <c r="K47" s="36">
        <v>1.0</v>
      </c>
      <c r="L47" s="35">
        <v>154.05</v>
      </c>
      <c r="M47" s="36">
        <v>1.0</v>
      </c>
      <c r="N47" s="35">
        <v>8679.23</v>
      </c>
      <c r="O47" s="36">
        <v>2.0</v>
      </c>
      <c r="P47" s="35">
        <v>8679.23</v>
      </c>
      <c r="Q47" s="36">
        <v>2.0</v>
      </c>
      <c r="R47" s="35">
        <v>16346.400000000001</v>
      </c>
      <c r="S47" s="36">
        <v>1.0</v>
      </c>
      <c r="T47" s="35">
        <v>16346.400000000001</v>
      </c>
      <c r="U47" s="36">
        <v>1.0</v>
      </c>
      <c r="V47" s="35">
        <v>32018.66</v>
      </c>
      <c r="W47" s="36">
        <v>2.0</v>
      </c>
      <c r="X47" s="35">
        <v>32018.66</v>
      </c>
      <c r="Y47" s="36">
        <v>2.0</v>
      </c>
      <c r="AD47" s="35">
        <v>83945.19000000002</v>
      </c>
      <c r="AE47" s="36">
        <v>9.0</v>
      </c>
    </row>
    <row r="48">
      <c r="A48" s="36" t="s">
        <v>254</v>
      </c>
      <c r="B48" s="35">
        <v>190309.99</v>
      </c>
      <c r="C48" s="36">
        <v>30.0</v>
      </c>
      <c r="D48" s="35">
        <v>190309.99</v>
      </c>
      <c r="E48" s="36">
        <v>30.0</v>
      </c>
      <c r="F48" s="35">
        <v>253222.88</v>
      </c>
      <c r="G48" s="36">
        <v>34.0</v>
      </c>
      <c r="H48" s="35">
        <v>253222.88</v>
      </c>
      <c r="I48" s="36">
        <v>34.0</v>
      </c>
      <c r="J48" s="35">
        <v>315849.32</v>
      </c>
      <c r="K48" s="36">
        <v>35.0</v>
      </c>
      <c r="L48" s="35">
        <v>315849.32</v>
      </c>
      <c r="M48" s="36">
        <v>35.0</v>
      </c>
      <c r="N48" s="35">
        <v>287268.72</v>
      </c>
      <c r="O48" s="36">
        <v>28.0</v>
      </c>
      <c r="P48" s="35">
        <v>287268.72</v>
      </c>
      <c r="Q48" s="36">
        <v>28.0</v>
      </c>
      <c r="R48" s="35">
        <v>298945.33</v>
      </c>
      <c r="S48" s="36">
        <v>32.0</v>
      </c>
      <c r="T48" s="35">
        <v>298945.33</v>
      </c>
      <c r="U48" s="36">
        <v>32.0</v>
      </c>
      <c r="V48" s="35">
        <v>276175.41</v>
      </c>
      <c r="W48" s="36">
        <v>32.0</v>
      </c>
      <c r="X48" s="35">
        <v>276175.41</v>
      </c>
      <c r="Y48" s="36">
        <v>32.0</v>
      </c>
      <c r="Z48" s="35">
        <v>60757.73</v>
      </c>
      <c r="AA48" s="36">
        <v>9.0</v>
      </c>
      <c r="AB48" s="35">
        <v>60757.73</v>
      </c>
      <c r="AC48" s="36">
        <v>9.0</v>
      </c>
      <c r="AD48" s="35">
        <v>1682529.3799999992</v>
      </c>
      <c r="AE48" s="36">
        <v>200.0</v>
      </c>
    </row>
    <row r="50">
      <c r="A50" s="38" t="s">
        <v>275</v>
      </c>
    </row>
    <row r="51">
      <c r="A51" s="38" t="s">
        <v>276</v>
      </c>
      <c r="B51" s="36">
        <v>1.0</v>
      </c>
      <c r="D51" s="36">
        <v>2.0</v>
      </c>
      <c r="F51" s="36">
        <v>3.0</v>
      </c>
      <c r="H51" s="36">
        <v>4.0</v>
      </c>
      <c r="J51" s="36">
        <v>5.0</v>
      </c>
      <c r="L51" s="36">
        <v>6.0</v>
      </c>
      <c r="N51" s="36">
        <v>7.0</v>
      </c>
      <c r="P51" s="36">
        <v>8.0</v>
      </c>
      <c r="R51" s="36">
        <v>9.0</v>
      </c>
      <c r="T51" s="36">
        <v>10.0</v>
      </c>
      <c r="V51" s="36">
        <v>11.0</v>
      </c>
      <c r="X51" s="36">
        <v>12.0</v>
      </c>
      <c r="Z51" s="36">
        <v>13.0</v>
      </c>
      <c r="AB51" s="36">
        <v>14.0</v>
      </c>
      <c r="AD51" s="36">
        <v>15.0</v>
      </c>
      <c r="AF51" s="36">
        <v>16.0</v>
      </c>
      <c r="AH51" s="36">
        <v>17.0</v>
      </c>
      <c r="AJ51" s="36">
        <v>18.0</v>
      </c>
      <c r="AL51" s="36">
        <v>19.0</v>
      </c>
      <c r="AN51" s="36">
        <v>20.0</v>
      </c>
      <c r="AP51" s="36">
        <v>21.0</v>
      </c>
      <c r="AR51" s="36">
        <v>22.0</v>
      </c>
      <c r="AT51" s="36">
        <v>23.0</v>
      </c>
      <c r="AV51" s="36">
        <v>24.0</v>
      </c>
      <c r="AX51" s="36">
        <v>25.0</v>
      </c>
      <c r="AZ51" s="36">
        <v>26.0</v>
      </c>
      <c r="BB51" s="36">
        <v>27.0</v>
      </c>
      <c r="BD51" s="36">
        <v>28.0</v>
      </c>
      <c r="BF51" s="36">
        <v>29.0</v>
      </c>
      <c r="BH51" s="36">
        <v>30.0</v>
      </c>
      <c r="BJ51" s="36">
        <v>31.0</v>
      </c>
      <c r="BL51" s="36" t="s">
        <v>254</v>
      </c>
    </row>
    <row r="52">
      <c r="A52" s="36" t="s">
        <v>5</v>
      </c>
      <c r="B52" s="36" t="s">
        <v>253</v>
      </c>
      <c r="C52" s="36" t="s">
        <v>272</v>
      </c>
      <c r="D52" s="36" t="s">
        <v>253</v>
      </c>
      <c r="E52" s="36" t="s">
        <v>272</v>
      </c>
      <c r="F52" s="36" t="s">
        <v>253</v>
      </c>
      <c r="G52" s="36" t="s">
        <v>272</v>
      </c>
      <c r="H52" s="36" t="s">
        <v>253</v>
      </c>
      <c r="I52" s="36" t="s">
        <v>272</v>
      </c>
      <c r="J52" s="36" t="s">
        <v>253</v>
      </c>
      <c r="K52" s="36" t="s">
        <v>272</v>
      </c>
      <c r="L52" s="36" t="s">
        <v>253</v>
      </c>
      <c r="M52" s="36" t="s">
        <v>272</v>
      </c>
      <c r="N52" s="36" t="s">
        <v>253</v>
      </c>
      <c r="O52" s="36" t="s">
        <v>272</v>
      </c>
      <c r="P52" s="36" t="s">
        <v>253</v>
      </c>
      <c r="Q52" s="36" t="s">
        <v>272</v>
      </c>
      <c r="R52" s="36" t="s">
        <v>253</v>
      </c>
      <c r="S52" s="36" t="s">
        <v>272</v>
      </c>
      <c r="T52" s="36" t="s">
        <v>253</v>
      </c>
      <c r="U52" s="36" t="s">
        <v>272</v>
      </c>
      <c r="V52" s="36" t="s">
        <v>253</v>
      </c>
      <c r="W52" s="36" t="s">
        <v>272</v>
      </c>
      <c r="X52" s="36" t="s">
        <v>253</v>
      </c>
      <c r="Y52" s="36" t="s">
        <v>272</v>
      </c>
      <c r="Z52" s="36" t="s">
        <v>253</v>
      </c>
      <c r="AA52" s="36" t="s">
        <v>272</v>
      </c>
      <c r="AB52" s="36" t="s">
        <v>253</v>
      </c>
      <c r="AC52" s="36" t="s">
        <v>272</v>
      </c>
      <c r="AD52" s="36" t="s">
        <v>253</v>
      </c>
      <c r="AE52" s="36" t="s">
        <v>272</v>
      </c>
      <c r="AF52" s="36" t="s">
        <v>253</v>
      </c>
      <c r="AG52" s="36" t="s">
        <v>272</v>
      </c>
      <c r="AH52" s="36" t="s">
        <v>253</v>
      </c>
      <c r="AI52" s="36" t="s">
        <v>272</v>
      </c>
      <c r="AJ52" s="36" t="s">
        <v>253</v>
      </c>
      <c r="AK52" s="36" t="s">
        <v>272</v>
      </c>
      <c r="AL52" s="36" t="s">
        <v>253</v>
      </c>
      <c r="AM52" s="36" t="s">
        <v>272</v>
      </c>
      <c r="AN52" s="36" t="s">
        <v>253</v>
      </c>
      <c r="AO52" s="36" t="s">
        <v>272</v>
      </c>
      <c r="AP52" s="36" t="s">
        <v>253</v>
      </c>
      <c r="AQ52" s="36" t="s">
        <v>272</v>
      </c>
      <c r="AR52" s="36" t="s">
        <v>253</v>
      </c>
      <c r="AS52" s="36" t="s">
        <v>272</v>
      </c>
      <c r="AT52" s="36" t="s">
        <v>253</v>
      </c>
      <c r="AU52" s="36" t="s">
        <v>272</v>
      </c>
      <c r="AV52" s="36" t="s">
        <v>253</v>
      </c>
      <c r="AW52" s="36" t="s">
        <v>272</v>
      </c>
      <c r="AX52" s="36" t="s">
        <v>253</v>
      </c>
      <c r="AY52" s="36" t="s">
        <v>272</v>
      </c>
      <c r="AZ52" s="36" t="s">
        <v>253</v>
      </c>
      <c r="BA52" s="36" t="s">
        <v>272</v>
      </c>
      <c r="BB52" s="36" t="s">
        <v>253</v>
      </c>
      <c r="BC52" s="36" t="s">
        <v>272</v>
      </c>
      <c r="BD52" s="36" t="s">
        <v>253</v>
      </c>
      <c r="BE52" s="36" t="s">
        <v>272</v>
      </c>
      <c r="BF52" s="36" t="s">
        <v>253</v>
      </c>
      <c r="BG52" s="36" t="s">
        <v>272</v>
      </c>
      <c r="BH52" s="36" t="s">
        <v>253</v>
      </c>
      <c r="BI52" s="36" t="s">
        <v>272</v>
      </c>
      <c r="BJ52" s="36" t="s">
        <v>253</v>
      </c>
      <c r="BK52" s="36" t="s">
        <v>272</v>
      </c>
      <c r="BL52" s="36" t="s">
        <v>253</v>
      </c>
      <c r="BM52" s="36" t="s">
        <v>272</v>
      </c>
    </row>
    <row r="53">
      <c r="A53" s="36" t="s">
        <v>74</v>
      </c>
      <c r="D53" s="35">
        <v>10216.65</v>
      </c>
      <c r="E53" s="36">
        <v>1.0</v>
      </c>
      <c r="AD53" s="35">
        <v>6847.4400000000005</v>
      </c>
      <c r="AE53" s="36">
        <v>1.0</v>
      </c>
      <c r="AP53" s="35">
        <v>25575.0</v>
      </c>
      <c r="AQ53" s="36">
        <v>1.0</v>
      </c>
      <c r="AR53" s="35">
        <v>17704.96</v>
      </c>
      <c r="AS53" s="36">
        <v>2.0</v>
      </c>
      <c r="AV53" s="35">
        <v>11933.28</v>
      </c>
      <c r="AW53" s="36">
        <v>1.0</v>
      </c>
      <c r="BB53" s="35">
        <v>17596.8</v>
      </c>
      <c r="BC53" s="36">
        <v>1.0</v>
      </c>
      <c r="BD53" s="35">
        <v>13794.269999999999</v>
      </c>
      <c r="BE53" s="36">
        <v>1.0</v>
      </c>
      <c r="BL53" s="35">
        <v>103668.4</v>
      </c>
      <c r="BM53" s="36">
        <v>8.0</v>
      </c>
    </row>
    <row r="54">
      <c r="A54" s="36" t="s">
        <v>33</v>
      </c>
      <c r="D54" s="35">
        <v>12669.300000000001</v>
      </c>
      <c r="E54" s="36">
        <v>1.0</v>
      </c>
      <c r="J54" s="35">
        <v>11573.24</v>
      </c>
      <c r="K54" s="36">
        <v>1.0</v>
      </c>
      <c r="L54" s="35">
        <v>1020.16</v>
      </c>
      <c r="M54" s="36">
        <v>1.0</v>
      </c>
      <c r="X54" s="35">
        <v>1603.9</v>
      </c>
      <c r="Y54" s="36">
        <v>1.0</v>
      </c>
      <c r="AJ54" s="35">
        <v>2288.7</v>
      </c>
      <c r="AK54" s="36">
        <v>1.0</v>
      </c>
      <c r="AL54" s="35">
        <v>505.04</v>
      </c>
      <c r="AM54" s="36">
        <v>1.0</v>
      </c>
      <c r="AT54" s="35">
        <v>1882.72</v>
      </c>
      <c r="AU54" s="36">
        <v>1.0</v>
      </c>
      <c r="AV54" s="35">
        <v>22182.96</v>
      </c>
      <c r="AW54" s="36">
        <v>1.0</v>
      </c>
      <c r="BL54" s="35">
        <v>53726.02</v>
      </c>
      <c r="BM54" s="36">
        <v>8.0</v>
      </c>
    </row>
    <row r="55">
      <c r="A55" s="36" t="s">
        <v>80</v>
      </c>
      <c r="L55" s="35">
        <v>8278.89</v>
      </c>
      <c r="M55" s="36">
        <v>1.0</v>
      </c>
      <c r="X55" s="35">
        <v>7809.68</v>
      </c>
      <c r="Y55" s="36">
        <v>1.0</v>
      </c>
      <c r="AB55" s="35">
        <v>9191.84</v>
      </c>
      <c r="AC55" s="36">
        <v>1.0</v>
      </c>
      <c r="AD55" s="35">
        <v>17209.64</v>
      </c>
      <c r="AE55" s="36">
        <v>1.0</v>
      </c>
      <c r="AJ55" s="35">
        <v>89.44</v>
      </c>
      <c r="AK55" s="36">
        <v>1.0</v>
      </c>
      <c r="AX55" s="35">
        <v>19024.48</v>
      </c>
      <c r="AY55" s="36">
        <v>1.0</v>
      </c>
      <c r="BB55" s="35">
        <v>3075.75</v>
      </c>
      <c r="BC55" s="36">
        <v>1.0</v>
      </c>
      <c r="BL55" s="35">
        <v>64679.72</v>
      </c>
      <c r="BM55" s="36">
        <v>7.0</v>
      </c>
    </row>
    <row r="56">
      <c r="A56" s="36" t="s">
        <v>85</v>
      </c>
      <c r="B56" s="35">
        <v>19206.54</v>
      </c>
      <c r="C56" s="36">
        <v>1.0</v>
      </c>
      <c r="H56" s="35">
        <v>18204.48</v>
      </c>
      <c r="I56" s="36">
        <v>1.0</v>
      </c>
      <c r="L56" s="35">
        <v>5498.7300000000005</v>
      </c>
      <c r="M56" s="36">
        <v>1.0</v>
      </c>
      <c r="T56" s="35">
        <v>841.55</v>
      </c>
      <c r="U56" s="36">
        <v>1.0</v>
      </c>
      <c r="Z56" s="35">
        <v>7550.429999999999</v>
      </c>
      <c r="AA56" s="36">
        <v>2.0</v>
      </c>
      <c r="AH56" s="35">
        <v>4153.099999999999</v>
      </c>
      <c r="AI56" s="36">
        <v>1.0</v>
      </c>
      <c r="AJ56" s="35">
        <v>1574.61</v>
      </c>
      <c r="AK56" s="36">
        <v>1.0</v>
      </c>
      <c r="AX56" s="35">
        <v>9847.4</v>
      </c>
      <c r="AY56" s="36">
        <v>1.0</v>
      </c>
      <c r="BL56" s="35">
        <v>66876.84</v>
      </c>
      <c r="BM56" s="36">
        <v>9.0</v>
      </c>
    </row>
    <row r="57">
      <c r="A57" s="36" t="s">
        <v>63</v>
      </c>
      <c r="B57" s="35">
        <v>10658.64</v>
      </c>
      <c r="C57" s="36">
        <v>1.0</v>
      </c>
      <c r="J57" s="35">
        <v>17064.519999999997</v>
      </c>
      <c r="K57" s="36">
        <v>2.0</v>
      </c>
      <c r="L57" s="35">
        <v>8579.52</v>
      </c>
      <c r="M57" s="36">
        <v>1.0</v>
      </c>
      <c r="X57" s="35">
        <v>9175.599999999999</v>
      </c>
      <c r="Y57" s="36">
        <v>1.0</v>
      </c>
      <c r="Z57" s="35">
        <v>1999.52</v>
      </c>
      <c r="AA57" s="36">
        <v>1.0</v>
      </c>
      <c r="AH57" s="35">
        <v>12160.050000000001</v>
      </c>
      <c r="AI57" s="36">
        <v>1.0</v>
      </c>
      <c r="AL57" s="35">
        <v>16301.16</v>
      </c>
      <c r="AM57" s="36">
        <v>1.0</v>
      </c>
      <c r="AV57" s="35">
        <v>4292.2</v>
      </c>
      <c r="AW57" s="36">
        <v>1.0</v>
      </c>
      <c r="BB57" s="35">
        <v>3605.8999999999996</v>
      </c>
      <c r="BC57" s="36">
        <v>1.0</v>
      </c>
      <c r="BH57" s="35">
        <v>2660.26</v>
      </c>
      <c r="BI57" s="36">
        <v>1.0</v>
      </c>
      <c r="BJ57" s="35">
        <v>10456.949999999999</v>
      </c>
      <c r="BK57" s="36">
        <v>1.0</v>
      </c>
      <c r="BL57" s="35">
        <v>96954.31999999998</v>
      </c>
      <c r="BM57" s="36">
        <v>12.0</v>
      </c>
    </row>
    <row r="58">
      <c r="A58" s="36" t="s">
        <v>24</v>
      </c>
      <c r="D58" s="35">
        <v>1733.16</v>
      </c>
      <c r="E58" s="36">
        <v>1.0</v>
      </c>
      <c r="J58" s="35">
        <v>12132.95</v>
      </c>
      <c r="K58" s="36">
        <v>1.0</v>
      </c>
      <c r="AD58" s="35">
        <v>30426.409999999996</v>
      </c>
      <c r="AE58" s="36">
        <v>2.0</v>
      </c>
      <c r="AJ58" s="35">
        <v>2379.26</v>
      </c>
      <c r="AK58" s="36">
        <v>1.0</v>
      </c>
      <c r="AL58" s="35">
        <v>3587.04</v>
      </c>
      <c r="AM58" s="36">
        <v>1.0</v>
      </c>
      <c r="AP58" s="35">
        <v>18698.800000000003</v>
      </c>
      <c r="AQ58" s="36">
        <v>1.0</v>
      </c>
      <c r="BJ58" s="35">
        <v>11778.62</v>
      </c>
      <c r="BK58" s="36">
        <v>1.0</v>
      </c>
      <c r="BL58" s="35">
        <v>80736.24</v>
      </c>
      <c r="BM58" s="36">
        <v>8.0</v>
      </c>
    </row>
    <row r="59">
      <c r="A59" s="36" t="s">
        <v>51</v>
      </c>
      <c r="B59" s="35">
        <v>1207.8</v>
      </c>
      <c r="C59" s="36">
        <v>1.0</v>
      </c>
      <c r="H59" s="35">
        <v>4729.16</v>
      </c>
      <c r="I59" s="36">
        <v>1.0</v>
      </c>
      <c r="AJ59" s="35">
        <v>11651.36</v>
      </c>
      <c r="AK59" s="36">
        <v>1.0</v>
      </c>
      <c r="AN59" s="35">
        <v>1263.0</v>
      </c>
      <c r="AO59" s="36">
        <v>1.0</v>
      </c>
      <c r="AT59" s="35">
        <v>1833.88</v>
      </c>
      <c r="AU59" s="36">
        <v>1.0</v>
      </c>
      <c r="AX59" s="35">
        <v>17055.0</v>
      </c>
      <c r="AY59" s="36">
        <v>2.0</v>
      </c>
      <c r="BL59" s="35">
        <v>37740.200000000004</v>
      </c>
      <c r="BM59" s="36">
        <v>7.0</v>
      </c>
    </row>
    <row r="60">
      <c r="A60" s="36" t="s">
        <v>82</v>
      </c>
      <c r="B60" s="35">
        <v>1350.68</v>
      </c>
      <c r="C60" s="36">
        <v>1.0</v>
      </c>
      <c r="T60" s="35">
        <v>8411.31</v>
      </c>
      <c r="U60" s="36">
        <v>1.0</v>
      </c>
      <c r="AD60" s="35">
        <v>11848.550000000001</v>
      </c>
      <c r="AE60" s="36">
        <v>1.0</v>
      </c>
      <c r="AL60" s="35">
        <v>4119.92</v>
      </c>
      <c r="AM60" s="36">
        <v>1.0</v>
      </c>
      <c r="BL60" s="35">
        <v>25730.46</v>
      </c>
      <c r="BM60" s="36">
        <v>4.0</v>
      </c>
    </row>
    <row r="61">
      <c r="A61" s="36" t="s">
        <v>71</v>
      </c>
      <c r="F61" s="35">
        <v>1780.16</v>
      </c>
      <c r="G61" s="36">
        <v>1.0</v>
      </c>
      <c r="L61" s="35">
        <v>23025.9</v>
      </c>
      <c r="M61" s="36">
        <v>1.0</v>
      </c>
      <c r="V61" s="35">
        <v>1754.65</v>
      </c>
      <c r="W61" s="36">
        <v>1.0</v>
      </c>
      <c r="AD61" s="35">
        <v>6625.4400000000005</v>
      </c>
      <c r="AE61" s="36">
        <v>1.0</v>
      </c>
      <c r="AH61" s="35">
        <v>11527.74</v>
      </c>
      <c r="AI61" s="36">
        <v>1.0</v>
      </c>
      <c r="AP61" s="35">
        <v>912.9000000000001</v>
      </c>
      <c r="AQ61" s="36">
        <v>1.0</v>
      </c>
      <c r="AV61" s="35">
        <v>11134.43</v>
      </c>
      <c r="AW61" s="36">
        <v>2.0</v>
      </c>
      <c r="AX61" s="35">
        <v>14185.98</v>
      </c>
      <c r="AY61" s="36">
        <v>1.0</v>
      </c>
      <c r="BB61" s="35">
        <v>734.44</v>
      </c>
      <c r="BC61" s="36">
        <v>1.0</v>
      </c>
      <c r="BH61" s="35">
        <v>7547.08</v>
      </c>
      <c r="BI61" s="36">
        <v>1.0</v>
      </c>
      <c r="BL61" s="35">
        <v>79228.72</v>
      </c>
      <c r="BM61" s="36">
        <v>11.0</v>
      </c>
    </row>
    <row r="62">
      <c r="A62" s="36" t="s">
        <v>57</v>
      </c>
      <c r="D62" s="35">
        <v>6768.39</v>
      </c>
      <c r="E62" s="36">
        <v>1.0</v>
      </c>
      <c r="H62" s="35">
        <v>4352.46</v>
      </c>
      <c r="I62" s="36">
        <v>1.0</v>
      </c>
      <c r="T62" s="35">
        <v>4997.04</v>
      </c>
      <c r="U62" s="36">
        <v>1.0</v>
      </c>
      <c r="X62" s="35">
        <v>20942.399999999998</v>
      </c>
      <c r="Y62" s="36">
        <v>1.0</v>
      </c>
      <c r="AJ62" s="35">
        <v>2910.96</v>
      </c>
      <c r="AK62" s="36">
        <v>1.0</v>
      </c>
      <c r="AR62" s="35">
        <v>411.4</v>
      </c>
      <c r="AS62" s="36">
        <v>1.0</v>
      </c>
      <c r="BL62" s="35">
        <v>40382.649999999994</v>
      </c>
      <c r="BM62" s="36">
        <v>6.0</v>
      </c>
    </row>
    <row r="63">
      <c r="A63" s="36" t="s">
        <v>92</v>
      </c>
      <c r="Z63" s="35">
        <v>1385.51</v>
      </c>
      <c r="AA63" s="36">
        <v>1.0</v>
      </c>
      <c r="AL63" s="35">
        <v>5304.78</v>
      </c>
      <c r="AM63" s="36">
        <v>1.0</v>
      </c>
      <c r="AZ63" s="35">
        <v>15585.599999999999</v>
      </c>
      <c r="BA63" s="36">
        <v>1.0</v>
      </c>
      <c r="BB63" s="35">
        <v>5984.82</v>
      </c>
      <c r="BC63" s="36">
        <v>1.0</v>
      </c>
      <c r="BL63" s="35">
        <v>28260.71</v>
      </c>
      <c r="BM63" s="36">
        <v>4.0</v>
      </c>
    </row>
    <row r="64">
      <c r="A64" s="36" t="s">
        <v>40</v>
      </c>
      <c r="J64" s="35">
        <v>1099.35</v>
      </c>
      <c r="K64" s="36">
        <v>1.0</v>
      </c>
      <c r="X64" s="35">
        <v>6083.2</v>
      </c>
      <c r="Y64" s="36">
        <v>1.0</v>
      </c>
      <c r="AB64" s="35">
        <v>16848.58</v>
      </c>
      <c r="AC64" s="36">
        <v>1.0</v>
      </c>
      <c r="AN64" s="35">
        <v>5971.24</v>
      </c>
      <c r="AO64" s="36">
        <v>1.0</v>
      </c>
      <c r="AR64" s="35">
        <v>207.49</v>
      </c>
      <c r="AS64" s="36">
        <v>1.0</v>
      </c>
      <c r="AT64" s="35">
        <v>11260.64</v>
      </c>
      <c r="AU64" s="36">
        <v>1.0</v>
      </c>
      <c r="BF64" s="35">
        <v>5381.9400000000005</v>
      </c>
      <c r="BG64" s="36">
        <v>1.0</v>
      </c>
      <c r="BL64" s="35">
        <v>46852.44</v>
      </c>
      <c r="BM64" s="36">
        <v>7.0</v>
      </c>
    </row>
    <row r="65">
      <c r="A65" s="36" t="s">
        <v>53</v>
      </c>
      <c r="H65" s="35">
        <v>15438.220000000001</v>
      </c>
      <c r="I65" s="36">
        <v>1.0</v>
      </c>
      <c r="R65" s="35">
        <v>4017.86</v>
      </c>
      <c r="S65" s="36">
        <v>1.0</v>
      </c>
      <c r="T65" s="35">
        <v>15811.11</v>
      </c>
      <c r="U65" s="36">
        <v>1.0</v>
      </c>
      <c r="Z65" s="35">
        <v>1510.8100000000002</v>
      </c>
      <c r="AA65" s="36">
        <v>1.0</v>
      </c>
      <c r="AN65" s="35">
        <v>1625.1</v>
      </c>
      <c r="AO65" s="36">
        <v>1.0</v>
      </c>
      <c r="AR65" s="35">
        <v>12941.32</v>
      </c>
      <c r="AS65" s="36">
        <v>2.0</v>
      </c>
      <c r="BB65" s="35">
        <v>16556.13</v>
      </c>
      <c r="BC65" s="36">
        <v>1.0</v>
      </c>
      <c r="BL65" s="35">
        <v>67900.55</v>
      </c>
      <c r="BM65" s="36">
        <v>8.0</v>
      </c>
    </row>
    <row r="66">
      <c r="A66" s="36" t="s">
        <v>55</v>
      </c>
      <c r="J66" s="35">
        <v>14980.16</v>
      </c>
      <c r="K66" s="36">
        <v>1.0</v>
      </c>
      <c r="N66" s="35">
        <v>26662.590000000004</v>
      </c>
      <c r="O66" s="36">
        <v>1.0</v>
      </c>
      <c r="X66" s="35">
        <v>5355.9</v>
      </c>
      <c r="Y66" s="36">
        <v>1.0</v>
      </c>
      <c r="AB66" s="35">
        <v>3908.59</v>
      </c>
      <c r="AC66" s="36">
        <v>1.0</v>
      </c>
      <c r="AD66" s="35">
        <v>12137.37</v>
      </c>
      <c r="AE66" s="36">
        <v>1.0</v>
      </c>
      <c r="AT66" s="35">
        <v>15240.32</v>
      </c>
      <c r="AU66" s="36">
        <v>1.0</v>
      </c>
      <c r="AX66" s="35">
        <v>1170.2</v>
      </c>
      <c r="AY66" s="36">
        <v>1.0</v>
      </c>
      <c r="AZ66" s="35">
        <v>2689.0499999999997</v>
      </c>
      <c r="BA66" s="36">
        <v>1.0</v>
      </c>
      <c r="BB66" s="35">
        <v>15937.02</v>
      </c>
      <c r="BC66" s="36">
        <v>1.0</v>
      </c>
      <c r="BL66" s="35">
        <v>98081.2</v>
      </c>
      <c r="BM66" s="36">
        <v>9.0</v>
      </c>
    </row>
    <row r="67">
      <c r="A67" s="36" t="s">
        <v>30</v>
      </c>
      <c r="F67" s="35">
        <v>13739.6</v>
      </c>
      <c r="G67" s="36">
        <v>1.0</v>
      </c>
      <c r="N67" s="35">
        <v>6316.92</v>
      </c>
      <c r="O67" s="36">
        <v>1.0</v>
      </c>
      <c r="R67" s="35">
        <v>8129.16</v>
      </c>
      <c r="S67" s="36">
        <v>1.0</v>
      </c>
      <c r="T67" s="35">
        <v>22086.199999999997</v>
      </c>
      <c r="U67" s="36">
        <v>2.0</v>
      </c>
      <c r="X67" s="35">
        <v>10002.08</v>
      </c>
      <c r="Y67" s="36">
        <v>1.0</v>
      </c>
      <c r="Z67" s="35">
        <v>19128.56</v>
      </c>
      <c r="AA67" s="36">
        <v>1.0</v>
      </c>
      <c r="AH67" s="35">
        <v>601.34</v>
      </c>
      <c r="AI67" s="36">
        <v>1.0</v>
      </c>
      <c r="AN67" s="35">
        <v>11888.36</v>
      </c>
      <c r="AO67" s="36">
        <v>1.0</v>
      </c>
      <c r="AP67" s="35">
        <v>8183.68</v>
      </c>
      <c r="AQ67" s="36">
        <v>1.0</v>
      </c>
      <c r="BF67" s="35">
        <v>22126.86</v>
      </c>
      <c r="BG67" s="36">
        <v>1.0</v>
      </c>
      <c r="BH67" s="35">
        <v>1672.92</v>
      </c>
      <c r="BI67" s="36">
        <v>1.0</v>
      </c>
      <c r="BL67" s="35">
        <v>123875.68</v>
      </c>
      <c r="BM67" s="36">
        <v>12.0</v>
      </c>
    </row>
    <row r="68">
      <c r="A68" s="36" t="s">
        <v>27</v>
      </c>
      <c r="B68" s="35">
        <v>1100.5500000000002</v>
      </c>
      <c r="C68" s="36">
        <v>1.0</v>
      </c>
      <c r="P68" s="35">
        <v>2541.62</v>
      </c>
      <c r="Q68" s="36">
        <v>1.0</v>
      </c>
      <c r="R68" s="35">
        <v>5351.5</v>
      </c>
      <c r="S68" s="36">
        <v>1.0</v>
      </c>
      <c r="T68" s="35">
        <v>3141.54</v>
      </c>
      <c r="U68" s="36">
        <v>1.0</v>
      </c>
      <c r="V68" s="35">
        <v>14496.57</v>
      </c>
      <c r="W68" s="36">
        <v>1.0</v>
      </c>
      <c r="AD68" s="35">
        <v>22055.92</v>
      </c>
      <c r="AE68" s="36">
        <v>1.0</v>
      </c>
      <c r="AZ68" s="35">
        <v>5250.48</v>
      </c>
      <c r="BA68" s="36">
        <v>1.0</v>
      </c>
      <c r="BB68" s="35">
        <v>11041.159999999998</v>
      </c>
      <c r="BC68" s="36">
        <v>2.0</v>
      </c>
      <c r="BD68" s="35">
        <v>7348.14</v>
      </c>
      <c r="BE68" s="36">
        <v>1.0</v>
      </c>
      <c r="BF68" s="35">
        <v>24533.759999999995</v>
      </c>
      <c r="BG68" s="36">
        <v>2.0</v>
      </c>
      <c r="BL68" s="35">
        <v>96861.24</v>
      </c>
      <c r="BM68" s="36">
        <v>12.0</v>
      </c>
    </row>
    <row r="69">
      <c r="A69" s="36" t="s">
        <v>107</v>
      </c>
      <c r="D69" s="35">
        <v>18106.8</v>
      </c>
      <c r="E69" s="36">
        <v>1.0</v>
      </c>
      <c r="Z69" s="35">
        <v>7485.299999999999</v>
      </c>
      <c r="AA69" s="36">
        <v>1.0</v>
      </c>
      <c r="AL69" s="35">
        <v>4521.0</v>
      </c>
      <c r="AM69" s="36">
        <v>1.0</v>
      </c>
      <c r="AR69" s="35">
        <v>12784.029999999999</v>
      </c>
      <c r="AS69" s="36">
        <v>1.0</v>
      </c>
      <c r="AT69" s="35">
        <v>14133.329999999998</v>
      </c>
      <c r="AU69" s="36">
        <v>1.0</v>
      </c>
      <c r="AX69" s="35">
        <v>12466.62</v>
      </c>
      <c r="AY69" s="36">
        <v>1.0</v>
      </c>
      <c r="BD69" s="35">
        <v>38147.82</v>
      </c>
      <c r="BE69" s="36">
        <v>2.0</v>
      </c>
      <c r="BH69" s="35">
        <v>6321.549999999999</v>
      </c>
      <c r="BI69" s="36">
        <v>1.0</v>
      </c>
      <c r="BL69" s="35">
        <v>113966.45000000001</v>
      </c>
      <c r="BM69" s="36">
        <v>9.0</v>
      </c>
    </row>
    <row r="70">
      <c r="A70" s="36" t="s">
        <v>35</v>
      </c>
      <c r="D70" s="35">
        <v>14011.68</v>
      </c>
      <c r="E70" s="36">
        <v>1.0</v>
      </c>
      <c r="H70" s="35">
        <v>9261.48</v>
      </c>
      <c r="I70" s="36">
        <v>1.0</v>
      </c>
      <c r="N70" s="35">
        <v>20966.88</v>
      </c>
      <c r="O70" s="36">
        <v>2.0</v>
      </c>
      <c r="X70" s="35">
        <v>588.08</v>
      </c>
      <c r="Y70" s="36">
        <v>1.0</v>
      </c>
      <c r="AL70" s="35">
        <v>15073.4</v>
      </c>
      <c r="AM70" s="36">
        <v>1.0</v>
      </c>
      <c r="BD70" s="35">
        <v>15281.3</v>
      </c>
      <c r="BE70" s="36">
        <v>2.0</v>
      </c>
      <c r="BL70" s="35">
        <v>75182.81999999999</v>
      </c>
      <c r="BM70" s="36">
        <v>8.0</v>
      </c>
    </row>
    <row r="71">
      <c r="A71" s="36" t="s">
        <v>38</v>
      </c>
      <c r="F71" s="35">
        <v>5207.0</v>
      </c>
      <c r="G71" s="36">
        <v>1.0</v>
      </c>
      <c r="H71" s="35">
        <v>14922.0</v>
      </c>
      <c r="I71" s="36">
        <v>1.0</v>
      </c>
      <c r="P71" s="35">
        <v>3855.52</v>
      </c>
      <c r="Q71" s="36">
        <v>1.0</v>
      </c>
      <c r="T71" s="35">
        <v>26074.53</v>
      </c>
      <c r="U71" s="36">
        <v>1.0</v>
      </c>
      <c r="V71" s="35">
        <v>15546.58</v>
      </c>
      <c r="W71" s="36">
        <v>1.0</v>
      </c>
      <c r="Z71" s="35">
        <v>5382.1</v>
      </c>
      <c r="AA71" s="36">
        <v>1.0</v>
      </c>
      <c r="AJ71" s="35">
        <v>6249.28</v>
      </c>
      <c r="AK71" s="36">
        <v>1.0</v>
      </c>
      <c r="BL71" s="35">
        <v>77237.01</v>
      </c>
      <c r="BM71" s="36">
        <v>7.0</v>
      </c>
    </row>
    <row r="72">
      <c r="A72" s="36" t="s">
        <v>66</v>
      </c>
      <c r="R72" s="35">
        <v>3771.18</v>
      </c>
      <c r="S72" s="36">
        <v>1.0</v>
      </c>
      <c r="Z72" s="35">
        <v>18216.48</v>
      </c>
      <c r="AA72" s="36">
        <v>1.0</v>
      </c>
      <c r="AF72" s="35">
        <v>1195.77</v>
      </c>
      <c r="AG72" s="36">
        <v>1.0</v>
      </c>
      <c r="AH72" s="35">
        <v>790.1</v>
      </c>
      <c r="AI72" s="36">
        <v>1.0</v>
      </c>
      <c r="AR72" s="35">
        <v>17336.52</v>
      </c>
      <c r="AS72" s="36">
        <v>1.0</v>
      </c>
      <c r="AT72" s="35">
        <v>9348.900000000001</v>
      </c>
      <c r="AU72" s="36">
        <v>1.0</v>
      </c>
      <c r="BL72" s="35">
        <v>50658.95</v>
      </c>
      <c r="BM72" s="36">
        <v>6.0</v>
      </c>
    </row>
    <row r="73">
      <c r="A73" s="36" t="s">
        <v>42</v>
      </c>
      <c r="D73" s="35">
        <v>1718.77</v>
      </c>
      <c r="E73" s="36">
        <v>1.0</v>
      </c>
      <c r="T73" s="35">
        <v>5263.82</v>
      </c>
      <c r="U73" s="36">
        <v>1.0</v>
      </c>
      <c r="X73" s="35">
        <v>12593.68</v>
      </c>
      <c r="Y73" s="36">
        <v>1.0</v>
      </c>
      <c r="Z73" s="35">
        <v>8053.01</v>
      </c>
      <c r="AA73" s="36">
        <v>1.0</v>
      </c>
      <c r="AJ73" s="35">
        <v>2192.52</v>
      </c>
      <c r="AK73" s="36">
        <v>1.0</v>
      </c>
      <c r="AP73" s="35">
        <v>3926.32</v>
      </c>
      <c r="AQ73" s="36">
        <v>1.0</v>
      </c>
      <c r="AZ73" s="35">
        <v>10853.48</v>
      </c>
      <c r="BA73" s="36">
        <v>2.0</v>
      </c>
      <c r="BH73" s="35">
        <v>1543.28</v>
      </c>
      <c r="BI73" s="36">
        <v>1.0</v>
      </c>
      <c r="BL73" s="35">
        <v>46144.88</v>
      </c>
      <c r="BM73" s="36">
        <v>9.0</v>
      </c>
    </row>
    <row r="74">
      <c r="A74" s="36" t="s">
        <v>112</v>
      </c>
      <c r="F74" s="35">
        <v>10491.11</v>
      </c>
      <c r="G74" s="36">
        <v>1.0</v>
      </c>
      <c r="P74" s="35">
        <v>9041.8</v>
      </c>
      <c r="Q74" s="36">
        <v>1.0</v>
      </c>
      <c r="AH74" s="35">
        <v>341.5</v>
      </c>
      <c r="AI74" s="36">
        <v>1.0</v>
      </c>
      <c r="AR74" s="35">
        <v>840.27</v>
      </c>
      <c r="AS74" s="36">
        <v>1.0</v>
      </c>
      <c r="AV74" s="35">
        <v>27159.71</v>
      </c>
      <c r="AW74" s="36">
        <v>2.0</v>
      </c>
      <c r="BB74" s="35">
        <v>81.18</v>
      </c>
      <c r="BC74" s="36">
        <v>1.0</v>
      </c>
      <c r="BL74" s="35">
        <v>47955.57000000001</v>
      </c>
      <c r="BM74" s="36">
        <v>7.0</v>
      </c>
    </row>
    <row r="75">
      <c r="A75" s="36" t="s">
        <v>76</v>
      </c>
      <c r="L75" s="35">
        <v>3279.64</v>
      </c>
      <c r="M75" s="36">
        <v>1.0</v>
      </c>
      <c r="N75" s="35">
        <v>741.88</v>
      </c>
      <c r="O75" s="36">
        <v>1.0</v>
      </c>
      <c r="AN75" s="35">
        <v>1949.5299999999997</v>
      </c>
      <c r="AO75" s="36">
        <v>2.0</v>
      </c>
      <c r="AT75" s="35">
        <v>10583.800000000001</v>
      </c>
      <c r="AU75" s="36">
        <v>1.0</v>
      </c>
      <c r="BH75" s="35">
        <v>2319.21</v>
      </c>
      <c r="BI75" s="36">
        <v>1.0</v>
      </c>
      <c r="BJ75" s="35">
        <v>3067.41</v>
      </c>
      <c r="BK75" s="36">
        <v>1.0</v>
      </c>
      <c r="BL75" s="35">
        <v>21941.469999999998</v>
      </c>
      <c r="BM75" s="36">
        <v>7.0</v>
      </c>
    </row>
    <row r="76">
      <c r="A76" s="36" t="s">
        <v>20</v>
      </c>
      <c r="H76" s="35">
        <v>39374.399999999994</v>
      </c>
      <c r="I76" s="36">
        <v>2.0</v>
      </c>
      <c r="AB76" s="35">
        <v>1171.26</v>
      </c>
      <c r="AC76" s="36">
        <v>1.0</v>
      </c>
      <c r="AF76" s="35">
        <v>4238.24</v>
      </c>
      <c r="AG76" s="36">
        <v>1.0</v>
      </c>
      <c r="AP76" s="35">
        <v>6464.29</v>
      </c>
      <c r="AQ76" s="36">
        <v>1.0</v>
      </c>
      <c r="BF76" s="35">
        <v>2693.46</v>
      </c>
      <c r="BG76" s="36">
        <v>1.0</v>
      </c>
      <c r="BL76" s="35">
        <v>53941.649999999994</v>
      </c>
      <c r="BM76" s="36">
        <v>6.0</v>
      </c>
    </row>
    <row r="77">
      <c r="A77" s="36" t="s">
        <v>95</v>
      </c>
      <c r="R77" s="35">
        <v>23687.5</v>
      </c>
      <c r="S77" s="36">
        <v>1.0</v>
      </c>
      <c r="AF77" s="35">
        <v>8331.16</v>
      </c>
      <c r="AG77" s="36">
        <v>1.0</v>
      </c>
      <c r="AH77" s="35">
        <v>5214.48</v>
      </c>
      <c r="AI77" s="36">
        <v>1.0</v>
      </c>
      <c r="AJ77" s="35">
        <v>3464.75</v>
      </c>
      <c r="AK77" s="36">
        <v>1.0</v>
      </c>
      <c r="AL77" s="35">
        <v>23851.579999999998</v>
      </c>
      <c r="AM77" s="36">
        <v>2.0</v>
      </c>
      <c r="AP77" s="35">
        <v>154.05</v>
      </c>
      <c r="AQ77" s="36">
        <v>1.0</v>
      </c>
      <c r="BD77" s="35">
        <v>19241.670000000002</v>
      </c>
      <c r="BE77" s="36">
        <v>2.0</v>
      </c>
      <c r="BL77" s="35">
        <v>83945.19000000002</v>
      </c>
      <c r="BM77" s="36">
        <v>9.0</v>
      </c>
    </row>
    <row r="78">
      <c r="A78" s="36" t="s">
        <v>254</v>
      </c>
      <c r="B78" s="35">
        <v>33524.21</v>
      </c>
      <c r="C78" s="36">
        <v>5.0</v>
      </c>
      <c r="D78" s="35">
        <v>65224.74999999999</v>
      </c>
      <c r="E78" s="36">
        <v>7.0</v>
      </c>
      <c r="F78" s="35">
        <v>31217.870000000003</v>
      </c>
      <c r="G78" s="36">
        <v>4.0</v>
      </c>
      <c r="H78" s="35">
        <v>106282.2</v>
      </c>
      <c r="I78" s="36">
        <v>8.0</v>
      </c>
      <c r="J78" s="35">
        <v>56850.22</v>
      </c>
      <c r="K78" s="36">
        <v>6.0</v>
      </c>
      <c r="L78" s="35">
        <v>49682.84000000001</v>
      </c>
      <c r="M78" s="36">
        <v>6.0</v>
      </c>
      <c r="N78" s="35">
        <v>54688.27</v>
      </c>
      <c r="O78" s="36">
        <v>5.0</v>
      </c>
      <c r="P78" s="35">
        <v>15438.939999999999</v>
      </c>
      <c r="Q78" s="36">
        <v>3.0</v>
      </c>
      <c r="R78" s="35">
        <v>44957.2</v>
      </c>
      <c r="S78" s="36">
        <v>5.0</v>
      </c>
      <c r="T78" s="35">
        <v>86627.09999999999</v>
      </c>
      <c r="U78" s="36">
        <v>9.0</v>
      </c>
      <c r="V78" s="35">
        <v>31797.800000000003</v>
      </c>
      <c r="W78" s="36">
        <v>3.0</v>
      </c>
      <c r="X78" s="35">
        <v>74154.51999999999</v>
      </c>
      <c r="Y78" s="36">
        <v>9.0</v>
      </c>
      <c r="Z78" s="35">
        <v>70711.71999999999</v>
      </c>
      <c r="AA78" s="36">
        <v>10.0</v>
      </c>
      <c r="AB78" s="35">
        <v>31120.27</v>
      </c>
      <c r="AC78" s="36">
        <v>4.0</v>
      </c>
      <c r="AD78" s="35">
        <v>107150.77</v>
      </c>
      <c r="AE78" s="36">
        <v>8.0</v>
      </c>
      <c r="AF78" s="35">
        <v>13765.17</v>
      </c>
      <c r="AG78" s="36">
        <v>3.0</v>
      </c>
      <c r="AH78" s="35">
        <v>34788.31</v>
      </c>
      <c r="AI78" s="36">
        <v>7.0</v>
      </c>
      <c r="AJ78" s="35">
        <v>32800.88</v>
      </c>
      <c r="AK78" s="36">
        <v>9.0</v>
      </c>
      <c r="AL78" s="35">
        <v>73263.92</v>
      </c>
      <c r="AM78" s="36">
        <v>9.0</v>
      </c>
      <c r="AN78" s="35">
        <v>22697.229999999996</v>
      </c>
      <c r="AO78" s="36">
        <v>6.0</v>
      </c>
      <c r="AP78" s="35">
        <v>63915.04</v>
      </c>
      <c r="AQ78" s="36">
        <v>7.0</v>
      </c>
      <c r="AR78" s="35">
        <v>62225.990000000005</v>
      </c>
      <c r="AS78" s="36">
        <v>9.0</v>
      </c>
      <c r="AT78" s="35">
        <v>64283.59</v>
      </c>
      <c r="AU78" s="36">
        <v>7.0</v>
      </c>
      <c r="AV78" s="35">
        <v>76702.58</v>
      </c>
      <c r="AW78" s="36">
        <v>7.0</v>
      </c>
      <c r="AX78" s="35">
        <v>73749.68</v>
      </c>
      <c r="AY78" s="36">
        <v>7.0</v>
      </c>
      <c r="AZ78" s="35">
        <v>34378.61</v>
      </c>
      <c r="BA78" s="36">
        <v>5.0</v>
      </c>
      <c r="BB78" s="35">
        <v>74613.2</v>
      </c>
      <c r="BC78" s="36">
        <v>10.0</v>
      </c>
      <c r="BD78" s="35">
        <v>93813.20000000001</v>
      </c>
      <c r="BE78" s="36">
        <v>8.0</v>
      </c>
      <c r="BF78" s="35">
        <v>54736.02</v>
      </c>
      <c r="BG78" s="36">
        <v>5.0</v>
      </c>
      <c r="BH78" s="35">
        <v>22064.300000000003</v>
      </c>
      <c r="BI78" s="36">
        <v>6.0</v>
      </c>
      <c r="BJ78" s="35">
        <v>25302.98</v>
      </c>
      <c r="BK78" s="36">
        <v>3.0</v>
      </c>
      <c r="BL78" s="35">
        <v>1682529.3799999992</v>
      </c>
      <c r="BM78" s="36">
        <v>200.0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57"/>
  </cols>
  <sheetData>
    <row r="1"/>
    <row r="2"/>
    <row r="3"/>
    <row r="4">
      <c r="A4" s="38" t="s">
        <v>277</v>
      </c>
      <c r="B4" s="39">
        <f t="shared" ref="B4:H4" si="1">B3/$I$3</f>
        <v>0.1131094602</v>
      </c>
      <c r="C4" s="39">
        <f t="shared" si="1"/>
        <v>0.1505013125</v>
      </c>
      <c r="D4" s="39">
        <f t="shared" si="1"/>
        <v>0.1877229151</v>
      </c>
      <c r="E4" s="39">
        <f t="shared" si="1"/>
        <v>0.1707362281</v>
      </c>
      <c r="F4" s="39">
        <f t="shared" si="1"/>
        <v>0.1776761426</v>
      </c>
      <c r="G4" s="39">
        <f t="shared" si="1"/>
        <v>0.164142994</v>
      </c>
      <c r="H4" s="39">
        <f t="shared" si="1"/>
        <v>0.03611094744</v>
      </c>
    </row>
    <row r="5">
      <c r="A5" s="38" t="s">
        <v>278</v>
      </c>
      <c r="B5" s="36">
        <v>182.0</v>
      </c>
      <c r="C5" s="38">
        <v>196.0</v>
      </c>
      <c r="D5" s="38">
        <v>190.0</v>
      </c>
      <c r="E5" s="38">
        <v>167.0</v>
      </c>
      <c r="F5" s="38">
        <v>187.0</v>
      </c>
      <c r="G5" s="38">
        <v>187.0</v>
      </c>
      <c r="H5" s="38">
        <v>53.0</v>
      </c>
      <c r="I5" s="36">
        <f>(SUM(B5:H5))</f>
        <v>1162</v>
      </c>
    </row>
    <row r="6">
      <c r="A6" s="38" t="s">
        <v>277</v>
      </c>
      <c r="B6" s="39">
        <v>0.15676141257536608</v>
      </c>
      <c r="C6" s="40">
        <v>0.168819982773471</v>
      </c>
      <c r="D6" s="40">
        <v>0.16365202411714</v>
      </c>
      <c r="E6" s="40">
        <v>0.143841515934539</v>
      </c>
      <c r="F6" s="40">
        <v>0.161068044788975</v>
      </c>
      <c r="G6" s="40">
        <v>0.161068044788975</v>
      </c>
      <c r="H6" s="40">
        <v>0.0447889750215332</v>
      </c>
    </row>
    <row r="7">
      <c r="A7" s="38" t="s">
        <v>279</v>
      </c>
      <c r="B7" s="35">
        <f t="shared" ref="B7:H7" si="2">B3/B5</f>
        <v>1045.659286</v>
      </c>
      <c r="C7" s="35">
        <f t="shared" si="2"/>
        <v>1291.953469</v>
      </c>
      <c r="D7" s="35">
        <f t="shared" si="2"/>
        <v>1662.364842</v>
      </c>
      <c r="E7" s="35">
        <f t="shared" si="2"/>
        <v>1720.171976</v>
      </c>
      <c r="F7" s="35">
        <f t="shared" si="2"/>
        <v>1598.638128</v>
      </c>
      <c r="G7" s="35">
        <f t="shared" si="2"/>
        <v>1476.87385</v>
      </c>
      <c r="H7" s="35">
        <f t="shared" si="2"/>
        <v>1146.372264</v>
      </c>
    </row>
    <row r="8">
      <c r="B8" s="39"/>
    </row>
    <row r="9">
      <c r="A9" s="38" t="s">
        <v>280</v>
      </c>
      <c r="B9" s="38"/>
    </row>
    <row r="10"/>
    <row r="11">
      <c r="C11" s="38" t="s">
        <v>281</v>
      </c>
    </row>
    <row r="12">
      <c r="C12" s="38" t="s">
        <v>282</v>
      </c>
    </row>
    <row r="13"/>
    <row r="14"/>
    <row r="15"/>
    <row r="16"/>
    <row r="18">
      <c r="A18" s="38" t="s">
        <v>283</v>
      </c>
    </row>
    <row r="19"/>
    <row r="20"/>
    <row r="21">
      <c r="K21" s="38" t="s">
        <v>284</v>
      </c>
    </row>
    <row r="22">
      <c r="K22" s="38" t="s">
        <v>285</v>
      </c>
    </row>
    <row r="23">
      <c r="K23" s="38" t="s">
        <v>286</v>
      </c>
    </row>
    <row r="24">
      <c r="K24" s="38" t="s">
        <v>287</v>
      </c>
    </row>
    <row r="25"/>
    <row r="26"/>
    <row r="27">
      <c r="O27" s="38" t="s">
        <v>288</v>
      </c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>
      <c r="D44" s="38" t="s">
        <v>289</v>
      </c>
    </row>
    <row r="46">
      <c r="A46" s="38" t="s">
        <v>290</v>
      </c>
    </row>
    <row r="47"/>
    <row r="48"/>
    <row r="49"/>
    <row r="50"/>
    <row r="51"/>
    <row r="52"/>
    <row r="53"/>
    <row r="54"/>
    <row r="55"/>
    <row r="58">
      <c r="D58" s="38" t="s">
        <v>291</v>
      </c>
    </row>
    <row r="59"/>
    <row r="60"/>
    <row r="61"/>
    <row r="64">
      <c r="A64" s="37" t="s">
        <v>16</v>
      </c>
      <c r="B64" s="36">
        <v>1.0</v>
      </c>
      <c r="C64" s="36">
        <v>2.0</v>
      </c>
      <c r="D64" s="36">
        <v>3.0</v>
      </c>
      <c r="E64" s="36">
        <v>4.0</v>
      </c>
      <c r="F64" s="36">
        <v>5.0</v>
      </c>
      <c r="G64" s="36">
        <v>6.0</v>
      </c>
      <c r="H64" s="36">
        <v>7.0</v>
      </c>
      <c r="I64" s="36" t="s">
        <v>254</v>
      </c>
    </row>
    <row r="65">
      <c r="A65" s="36" t="s">
        <v>255</v>
      </c>
      <c r="B65" s="41">
        <v>125557.84</v>
      </c>
      <c r="C65" s="35">
        <v>51175.8</v>
      </c>
      <c r="D65" s="35">
        <v>58599.86</v>
      </c>
      <c r="E65" s="35">
        <v>33040.65</v>
      </c>
      <c r="F65" s="35">
        <v>56169.590000000004</v>
      </c>
      <c r="G65" s="35">
        <v>79514.6</v>
      </c>
      <c r="H65" s="41">
        <v>96508.29000000001</v>
      </c>
      <c r="I65" s="35">
        <v>500566.63</v>
      </c>
    </row>
    <row r="66">
      <c r="A66" s="36" t="s">
        <v>256</v>
      </c>
      <c r="B66" s="35">
        <v>115438.61</v>
      </c>
      <c r="C66" s="35">
        <v>152980.56</v>
      </c>
      <c r="D66" s="35">
        <v>135126.54</v>
      </c>
      <c r="E66" s="35">
        <v>44258.590000000004</v>
      </c>
      <c r="F66" s="35">
        <v>181721.19</v>
      </c>
      <c r="G66" s="41">
        <v>293062.98</v>
      </c>
      <c r="H66" s="41">
        <v>259374.28</v>
      </c>
      <c r="I66" s="35">
        <v>1181962.75</v>
      </c>
    </row>
    <row r="67">
      <c r="A67" s="36" t="s">
        <v>254</v>
      </c>
      <c r="B67" s="35">
        <v>240996.44999999995</v>
      </c>
      <c r="C67" s="35">
        <v>204156.36000000002</v>
      </c>
      <c r="D67" s="35">
        <v>193726.40000000005</v>
      </c>
      <c r="E67" s="35">
        <v>77299.23999999999</v>
      </c>
      <c r="F67" s="35">
        <v>237890.7799999999</v>
      </c>
      <c r="G67" s="35">
        <v>372577.58</v>
      </c>
      <c r="H67" s="35">
        <v>355882.56999999995</v>
      </c>
      <c r="I67" s="35">
        <v>1682529.3799999992</v>
      </c>
    </row>
  </sheetData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71"/>
  </cols>
  <sheetData>
    <row r="2">
      <c r="A2" s="42" t="s">
        <v>292</v>
      </c>
    </row>
    <row r="3">
      <c r="A3" s="38"/>
    </row>
    <row r="4">
      <c r="A4" s="43" t="s">
        <v>293</v>
      </c>
    </row>
    <row r="6">
      <c r="A6" s="38" t="s">
        <v>294</v>
      </c>
    </row>
    <row r="7">
      <c r="A7" s="38" t="s">
        <v>295</v>
      </c>
    </row>
    <row r="8">
      <c r="A8" s="38" t="s">
        <v>296</v>
      </c>
    </row>
    <row r="9">
      <c r="A9" s="38" t="s">
        <v>297</v>
      </c>
    </row>
    <row r="10">
      <c r="A10" s="38" t="s">
        <v>298</v>
      </c>
    </row>
    <row r="34">
      <c r="B34" s="44" t="s">
        <v>258</v>
      </c>
      <c r="C34" s="44" t="s">
        <v>260</v>
      </c>
      <c r="D34" s="44" t="s">
        <v>262</v>
      </c>
      <c r="E34" s="44" t="s">
        <v>264</v>
      </c>
      <c r="F34" s="44" t="s">
        <v>266</v>
      </c>
      <c r="G34" s="44" t="s">
        <v>268</v>
      </c>
      <c r="H34" s="44" t="s">
        <v>270</v>
      </c>
      <c r="I34" s="44" t="s">
        <v>254</v>
      </c>
    </row>
    <row r="35">
      <c r="A35" s="38" t="s">
        <v>299</v>
      </c>
      <c r="B35" s="36">
        <v>182.0</v>
      </c>
      <c r="C35" s="38">
        <v>196.0</v>
      </c>
      <c r="D35" s="38">
        <v>190.0</v>
      </c>
      <c r="E35" s="38">
        <v>167.0</v>
      </c>
      <c r="F35" s="38">
        <v>187.0</v>
      </c>
      <c r="G35" s="38">
        <v>187.0</v>
      </c>
      <c r="H35" s="38">
        <v>53.0</v>
      </c>
      <c r="I35" s="45">
        <f>(SUM(B35:H35))</f>
        <v>1162</v>
      </c>
    </row>
    <row r="36">
      <c r="I36" s="46"/>
    </row>
    <row r="37">
      <c r="A37" s="43" t="s">
        <v>300</v>
      </c>
    </row>
    <row r="39">
      <c r="A39" s="38" t="s">
        <v>301</v>
      </c>
    </row>
    <row r="40">
      <c r="A40" s="38" t="s">
        <v>302</v>
      </c>
    </row>
    <row r="56">
      <c r="A56" s="43" t="s">
        <v>303</v>
      </c>
    </row>
    <row r="58">
      <c r="A58" s="38" t="s">
        <v>304</v>
      </c>
    </row>
    <row r="80">
      <c r="A80" s="43" t="s">
        <v>305</v>
      </c>
    </row>
    <row r="82">
      <c r="A82" s="38" t="s">
        <v>306</v>
      </c>
    </row>
    <row r="100">
      <c r="A100" s="43" t="s">
        <v>307</v>
      </c>
    </row>
    <row r="123">
      <c r="A123" s="43" t="s">
        <v>308</v>
      </c>
    </row>
    <row r="124">
      <c r="A124" s="38"/>
    </row>
    <row r="125">
      <c r="A125" s="38" t="s">
        <v>309</v>
      </c>
    </row>
    <row r="126">
      <c r="A126" s="38" t="s">
        <v>310</v>
      </c>
    </row>
    <row r="127">
      <c r="A127" s="38" t="s">
        <v>311</v>
      </c>
    </row>
    <row r="128">
      <c r="A128" s="38" t="s">
        <v>312</v>
      </c>
    </row>
    <row r="130">
      <c r="A130" s="43" t="s">
        <v>313</v>
      </c>
    </row>
    <row r="132">
      <c r="A132" s="38" t="s">
        <v>314</v>
      </c>
    </row>
    <row r="133">
      <c r="A133" s="38" t="s">
        <v>315</v>
      </c>
    </row>
    <row r="134">
      <c r="A134" s="38" t="s">
        <v>316</v>
      </c>
    </row>
  </sheetData>
  <drawing r:id="rId1"/>
</worksheet>
</file>