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estak" sheetId="1" r:id="rId4"/>
    <sheet name="zamestanci" sheetId="2" r:id="rId5"/>
    <sheet name="moznosti" sheetId="3" r:id="rId6"/>
  </sheets>
</workbook>
</file>

<file path=xl/sharedStrings.xml><?xml version="1.0" encoding="utf-8"?>
<sst xmlns="http://schemas.openxmlformats.org/spreadsheetml/2006/main" uniqueCount="101">
  <si>
    <t xml:space="preserve"> Heureka shopping s. r. o., IČ: 02387727, Karolinská 650/1, 186 00  Praha 8</t>
  </si>
  <si>
    <t>Poslední update</t>
  </si>
  <si>
    <t>BA</t>
  </si>
  <si>
    <t xml:space="preserve">CESTOVNÍ PŘÍKAZ </t>
  </si>
  <si>
    <t xml:space="preserve">Spotřeba l/100 km: </t>
  </si>
  <si>
    <t>Amortizace:</t>
  </si>
  <si>
    <t>Příjmení, jméno:</t>
  </si>
  <si>
    <t>Pepa Skočdopole</t>
  </si>
  <si>
    <t>Registrační značka:</t>
  </si>
  <si>
    <t>1A19876</t>
  </si>
  <si>
    <t>Koeficient 2018:</t>
  </si>
  <si>
    <t>Místo výkonu práce:</t>
  </si>
  <si>
    <t>Praha</t>
  </si>
  <si>
    <t>Spotřeba l/100 km:</t>
  </si>
  <si>
    <t>Oddělení:</t>
  </si>
  <si>
    <t>IT</t>
  </si>
  <si>
    <t xml:space="preserve"> </t>
  </si>
  <si>
    <t>VYÚČTOVÁNÍ PRACOVNÍ CESTY V KČ</t>
  </si>
  <si>
    <t>Datum</t>
  </si>
  <si>
    <t>Místo</t>
  </si>
  <si>
    <t>V hodin a minut</t>
  </si>
  <si>
    <t>Účel cesty</t>
  </si>
  <si>
    <t>Použitý doprav. prostř.</t>
  </si>
  <si>
    <t>Vzdálenost v km</t>
  </si>
  <si>
    <t>Doba řízení hodin a minut</t>
  </si>
  <si>
    <t>Vedlejší výdaje a jízdné</t>
  </si>
  <si>
    <t>Nocležné</t>
  </si>
  <si>
    <t>Počet poskyt. jídel</t>
  </si>
  <si>
    <t>Stravné</t>
  </si>
  <si>
    <t>Kalkulované jízdné</t>
  </si>
  <si>
    <t>Celkem</t>
  </si>
  <si>
    <t>(Formát 0:00)</t>
  </si>
  <si>
    <t>Odjezd</t>
  </si>
  <si>
    <t>Liberec</t>
  </si>
  <si>
    <t>konference</t>
  </si>
  <si>
    <t>auto vlastní</t>
  </si>
  <si>
    <t>Příjezd</t>
  </si>
  <si>
    <t>5.50</t>
  </si>
  <si>
    <t>vlak</t>
  </si>
  <si>
    <t>státní hranice slovensko</t>
  </si>
  <si>
    <t>státní hranice Madarsko</t>
  </si>
  <si>
    <t>Budapest</t>
  </si>
  <si>
    <t>státní hranice</t>
  </si>
  <si>
    <t>Záloha</t>
  </si>
  <si>
    <t>Doplatek / Přeplatek</t>
  </si>
  <si>
    <t>Spolucestující:</t>
  </si>
  <si>
    <t>Vyplacená záloha:</t>
  </si>
  <si>
    <t>Kč</t>
  </si>
  <si>
    <t>VYÚČTOVÁNÍ PRACOVNÍ CESTY</t>
  </si>
  <si>
    <t>Částka k vyplacení:</t>
  </si>
  <si>
    <t>Číslo BÚ:</t>
  </si>
  <si>
    <t>/</t>
  </si>
  <si>
    <t>…………………………………………………….</t>
  </si>
  <si>
    <t>Datum a podpis účtovatele</t>
  </si>
  <si>
    <t>Prohlašuji, že jsem všechny údaje uvedl úplně a správně.</t>
  </si>
  <si>
    <t xml:space="preserve">Vyúčtoval:  </t>
  </si>
  <si>
    <t>Schválil:</t>
  </si>
  <si>
    <t>Proplatil:</t>
  </si>
  <si>
    <t>Podpis majitele cest. příkazu</t>
  </si>
  <si>
    <t>Podpis nadřízeného</t>
  </si>
  <si>
    <t>Jméno a podpis</t>
  </si>
  <si>
    <t>Dne:</t>
  </si>
  <si>
    <t xml:space="preserve"> Příjmení, jméno</t>
  </si>
  <si>
    <t>Místo výkonu práce</t>
  </si>
  <si>
    <t>os.číslo</t>
  </si>
  <si>
    <t>registrační značka</t>
  </si>
  <si>
    <t>spotřeba l/100km</t>
  </si>
  <si>
    <t>PHM</t>
  </si>
  <si>
    <t>Cena za PHM</t>
  </si>
  <si>
    <t>koeficient 2018</t>
  </si>
  <si>
    <t>oddělení</t>
  </si>
  <si>
    <t>kontrola</t>
  </si>
  <si>
    <t>Franta Novák</t>
  </si>
  <si>
    <t>CS</t>
  </si>
  <si>
    <t>Františka Nováková</t>
  </si>
  <si>
    <t>Content</t>
  </si>
  <si>
    <t>3/20/2018</t>
  </si>
  <si>
    <t>Jarda Neskočim</t>
  </si>
  <si>
    <t>2A28765</t>
  </si>
  <si>
    <t>NM</t>
  </si>
  <si>
    <t>Management</t>
  </si>
  <si>
    <t>Oddělení</t>
  </si>
  <si>
    <t>dopravní prostředek</t>
  </si>
  <si>
    <t>Finance</t>
  </si>
  <si>
    <t>autobus</t>
  </si>
  <si>
    <t>IT Development</t>
  </si>
  <si>
    <t>spolujízda</t>
  </si>
  <si>
    <t>IT Support</t>
  </si>
  <si>
    <t>auto služební</t>
  </si>
  <si>
    <t>Operations</t>
  </si>
  <si>
    <t>MHD</t>
  </si>
  <si>
    <t>Marketing</t>
  </si>
  <si>
    <t>letadlo</t>
  </si>
  <si>
    <t>Customer service</t>
  </si>
  <si>
    <t>Product</t>
  </si>
  <si>
    <t>Sales</t>
  </si>
  <si>
    <t>Praha - kancelář</t>
  </si>
  <si>
    <t>Liberec - kancelář</t>
  </si>
  <si>
    <t>jednání</t>
  </si>
  <si>
    <t>firemní akce</t>
  </si>
  <si>
    <t>školení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</si>
</sst>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"/>
    <numFmt numFmtId="61" formatCode="d.m.yyyy"/>
  </numFmts>
  <fonts count="1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sz val="11"/>
      <color indexed="11"/>
      <name val="Calibri"/>
    </font>
    <font>
      <b val="1"/>
      <sz val="16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Inconsolata"/>
    </font>
    <font>
      <b val="1"/>
      <sz val="12"/>
      <color indexed="8"/>
      <name val="Arial"/>
    </font>
    <font>
      <sz val="10"/>
      <color indexed="8"/>
      <name val="Calibri"/>
    </font>
    <font>
      <sz val="7"/>
      <color indexed="8"/>
      <name val="Calibri"/>
    </font>
    <font>
      <sz val="7"/>
      <color indexed="10"/>
      <name val="Calibri"/>
    </font>
    <font>
      <sz val="8"/>
      <color indexed="8"/>
      <name val="Calibri"/>
    </font>
    <font>
      <sz val="8"/>
      <color indexed="8"/>
      <name val="Arimo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14" fontId="4" borderId="5" applyNumberFormat="1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59" fontId="4" borderId="5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6" borderId="9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60" fontId="4" borderId="5" applyNumberFormat="1" applyFont="1" applyFill="0" applyBorder="1" applyAlignment="1" applyProtection="0">
      <alignment vertical="bottom"/>
    </xf>
    <xf numFmtId="0" fontId="6" borderId="5" applyNumberFormat="0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vertical="bottom"/>
    </xf>
    <xf numFmtId="0" fontId="7" borderId="5" applyNumberFormat="1" applyFont="1" applyFill="0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right" vertical="center"/>
    </xf>
    <xf numFmtId="49" fontId="8" borderId="16" applyNumberFormat="1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9" fillId="3" borderId="19" applyNumberFormat="1" applyFont="1" applyFill="1" applyBorder="1" applyAlignment="1" applyProtection="0">
      <alignment horizontal="center" vertical="center"/>
    </xf>
    <xf numFmtId="0" fontId="9" fillId="3" borderId="19" applyNumberFormat="0" applyFont="1" applyFill="1" applyBorder="1" applyAlignment="1" applyProtection="0">
      <alignment horizontal="center" vertical="center"/>
    </xf>
    <xf numFmtId="49" fontId="9" fillId="3" borderId="19" applyNumberFormat="1" applyFont="1" applyFill="1" applyBorder="1" applyAlignment="1" applyProtection="0">
      <alignment horizontal="center" vertical="center" wrapText="1"/>
    </xf>
    <xf numFmtId="49" fontId="9" fillId="3" borderId="20" applyNumberFormat="1" applyFont="1" applyFill="1" applyBorder="1" applyAlignment="1" applyProtection="0">
      <alignment horizontal="center" vertical="center" wrapText="1"/>
    </xf>
    <xf numFmtId="0" fontId="0" borderId="21" applyNumberFormat="0" applyFont="1" applyFill="0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horizontal="center" vertical="center" wrapText="1"/>
    </xf>
    <xf numFmtId="0" fontId="3" borderId="14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10" fillId="3" borderId="28" applyNumberFormat="1" applyFont="1" applyFill="1" applyBorder="1" applyAlignment="1" applyProtection="0">
      <alignment horizontal="center" vertical="center" wrapText="1"/>
    </xf>
    <xf numFmtId="0" fontId="0" borderId="29" applyNumberFormat="0" applyFont="1" applyFill="0" applyBorder="1" applyAlignment="1" applyProtection="0">
      <alignment vertical="bottom"/>
    </xf>
    <xf numFmtId="49" fontId="10" fillId="3" borderId="30" applyNumberFormat="1" applyFont="1" applyFill="1" applyBorder="1" applyAlignment="1" applyProtection="0">
      <alignment horizontal="center" vertical="center" wrapText="1"/>
    </xf>
    <xf numFmtId="0" fontId="11" borderId="14" applyNumberFormat="1" applyFont="1" applyFill="0" applyBorder="1" applyAlignment="1" applyProtection="0">
      <alignment vertical="bottom"/>
    </xf>
    <xf numFmtId="0" fontId="10" borderId="5" applyNumberFormat="0" applyFont="1" applyFill="0" applyBorder="1" applyAlignment="1" applyProtection="0">
      <alignment vertical="bottom"/>
    </xf>
    <xf numFmtId="0" fontId="10" borderId="3" applyNumberFormat="0" applyFont="1" applyFill="0" applyBorder="1" applyAlignment="1" applyProtection="0">
      <alignment vertical="bottom"/>
    </xf>
    <xf numFmtId="61" fontId="9" fillId="2" borderId="22" applyNumberFormat="1" applyFont="1" applyFill="1" applyBorder="1" applyAlignment="1" applyProtection="0">
      <alignment horizontal="center" vertical="center"/>
    </xf>
    <xf numFmtId="49" fontId="9" borderId="31" applyNumberFormat="1" applyFont="1" applyFill="0" applyBorder="1" applyAlignment="1" applyProtection="0">
      <alignment vertical="bottom"/>
    </xf>
    <xf numFmtId="49" fontId="9" fillId="2" borderId="31" applyNumberFormat="1" applyFont="1" applyFill="1" applyBorder="1" applyAlignment="1" applyProtection="0">
      <alignment vertical="bottom"/>
    </xf>
    <xf numFmtId="20" fontId="9" fillId="2" borderId="10" applyNumberFormat="1" applyFont="1" applyFill="1" applyBorder="1" applyAlignment="1" applyProtection="0">
      <alignment horizontal="center" vertical="bottom"/>
    </xf>
    <xf numFmtId="0" fontId="0" borderId="32" applyNumberFormat="0" applyFont="1" applyFill="0" applyBorder="1" applyAlignment="1" applyProtection="0">
      <alignment vertical="bottom"/>
    </xf>
    <xf numFmtId="49" fontId="9" fillId="2" borderId="22" applyNumberFormat="1" applyFont="1" applyFill="1" applyBorder="1" applyAlignment="1" applyProtection="0">
      <alignment horizontal="center" vertical="center" wrapText="1"/>
    </xf>
    <xf numFmtId="3" fontId="9" fillId="2" borderId="22" applyNumberFormat="1" applyFont="1" applyFill="1" applyBorder="1" applyAlignment="1" applyProtection="0">
      <alignment horizontal="right" vertical="center"/>
    </xf>
    <xf numFmtId="20" fontId="9" fillId="2" borderId="22" applyNumberFormat="1" applyFont="1" applyFill="1" applyBorder="1" applyAlignment="1" applyProtection="0">
      <alignment horizontal="center" vertical="center"/>
    </xf>
    <xf numFmtId="0" fontId="9" fillId="2" borderId="22" applyNumberFormat="0" applyFont="1" applyFill="1" applyBorder="1" applyAlignment="1" applyProtection="0">
      <alignment horizontal="center" vertical="center"/>
    </xf>
    <xf numFmtId="49" fontId="9" fillId="3" borderId="22" applyNumberFormat="1" applyFont="1" applyFill="1" applyBorder="1" applyAlignment="1" applyProtection="0">
      <alignment horizontal="right" vertical="center"/>
    </xf>
    <xf numFmtId="3" fontId="9" fillId="3" borderId="22" applyNumberFormat="1" applyFont="1" applyFill="1" applyBorder="1" applyAlignment="1" applyProtection="0">
      <alignment horizontal="right" vertical="center"/>
    </xf>
    <xf numFmtId="3" fontId="0" fillId="3" borderId="19" applyNumberFormat="1" applyFont="1" applyFill="1" applyBorder="1" applyAlignment="1" applyProtection="0">
      <alignment horizontal="right" vertical="center"/>
    </xf>
    <xf numFmtId="0" fontId="3" borderId="14" applyNumberFormat="1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9" fontId="9" fillId="2" borderId="10" applyNumberFormat="1" applyFont="1" applyFill="1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vertical="bottom"/>
    </xf>
    <xf numFmtId="0" fontId="9" fillId="2" borderId="22" applyNumberFormat="1" applyFont="1" applyFill="1" applyBorder="1" applyAlignment="1" applyProtection="0">
      <alignment horizontal="center" vertical="center"/>
    </xf>
    <xf numFmtId="20" fontId="0" fillId="2" borderId="10" applyNumberFormat="1" applyFont="1" applyFill="1" applyBorder="1" applyAlignment="1" applyProtection="0">
      <alignment horizontal="center" vertical="bottom"/>
    </xf>
    <xf numFmtId="0" fontId="9" fillId="2" borderId="31" applyNumberFormat="0" applyFont="1" applyFill="1" applyBorder="1" applyAlignment="1" applyProtection="0">
      <alignment vertical="bottom"/>
    </xf>
    <xf numFmtId="0" fontId="9" fillId="2" borderId="22" applyNumberFormat="0" applyFont="1" applyFill="1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horizontal="right" vertical="bottom"/>
    </xf>
    <xf numFmtId="3" fontId="0" fillId="3" borderId="31" applyNumberFormat="1" applyFont="1" applyFill="1" applyBorder="1" applyAlignment="1" applyProtection="0">
      <alignment horizontal="right" vertical="center"/>
    </xf>
    <xf numFmtId="3" fontId="0" borderId="31" applyNumberFormat="1" applyFont="1" applyFill="0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horizontal="right" vertical="center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horizontal="left" vertical="bottom"/>
    </xf>
    <xf numFmtId="0" fontId="0" borderId="33" applyNumberFormat="0" applyFont="1" applyFill="0" applyBorder="1" applyAlignment="1" applyProtection="0">
      <alignment horizontal="left" vertical="bottom"/>
    </xf>
    <xf numFmtId="0" fontId="0" borderId="36" applyNumberFormat="0" applyFont="1" applyFill="0" applyBorder="1" applyAlignment="1" applyProtection="0">
      <alignment vertical="bottom"/>
    </xf>
    <xf numFmtId="3" fontId="0" fillId="2" borderId="31" applyNumberFormat="1" applyFont="1" applyFill="1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3" fontId="6" borderId="8" applyNumberFormat="1" applyFont="1" applyFill="0" applyBorder="1" applyAlignment="1" applyProtection="0">
      <alignment vertical="bottom"/>
    </xf>
    <xf numFmtId="49" fontId="6" borderId="8" applyNumberFormat="1" applyFont="1" applyFill="0" applyBorder="1" applyAlignment="1" applyProtection="0">
      <alignment vertical="bottom"/>
    </xf>
    <xf numFmtId="0" fontId="6" borderId="8" applyNumberFormat="0" applyFont="1" applyFill="0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horizontal="right" vertical="bottom"/>
    </xf>
    <xf numFmtId="49" fontId="0" borderId="33" applyNumberFormat="1" applyFont="1" applyFill="0" applyBorder="1" applyAlignment="1" applyProtection="0">
      <alignment vertical="bottom"/>
    </xf>
    <xf numFmtId="49" fontId="0" fillId="2" borderId="32" applyNumberFormat="1" applyFont="1" applyFill="1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37" applyNumberFormat="0" applyFont="1" applyFill="0" applyBorder="1" applyAlignment="1" applyProtection="0">
      <alignment vertical="bottom"/>
    </xf>
    <xf numFmtId="49" fontId="12" borderId="8" applyNumberFormat="1" applyFont="1" applyFill="0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49" fontId="0" borderId="26" applyNumberFormat="1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horizontal="left" vertical="bottom"/>
    </xf>
    <xf numFmtId="49" fontId="0" borderId="15" applyNumberFormat="1" applyFont="1" applyFill="0" applyBorder="1" applyAlignment="1" applyProtection="0">
      <alignment horizontal="center"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3" borderId="40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3" borderId="4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1" applyNumberFormat="1" applyFont="1" applyFill="0" applyBorder="1" applyAlignment="1" applyProtection="0">
      <alignment vertical="bottom"/>
    </xf>
    <xf numFmtId="49" fontId="0" fillId="3" borderId="41" applyNumberFormat="1" applyFont="1" applyFill="1" applyBorder="1" applyAlignment="1" applyProtection="0">
      <alignment vertical="bottom" wrapText="1"/>
    </xf>
    <xf numFmtId="49" fontId="0" fillId="3" borderId="41" applyNumberFormat="1" applyFont="1" applyFill="1" applyBorder="1" applyAlignment="1" applyProtection="0">
      <alignment horizontal="left" vertical="bottom" wrapText="1"/>
    </xf>
    <xf numFmtId="49" fontId="0" borderId="41" applyNumberFormat="1" applyFont="1" applyFill="0" applyBorder="1" applyAlignment="1" applyProtection="0">
      <alignment horizontal="left" vertical="bottom"/>
    </xf>
    <xf numFmtId="0" fontId="0" borderId="41" applyNumberFormat="0" applyFont="1" applyFill="0" applyBorder="1" applyAlignment="1" applyProtection="0">
      <alignment horizontal="left" vertical="bottom"/>
    </xf>
    <xf numFmtId="0" fontId="0" borderId="42" applyNumberFormat="0" applyFont="1" applyFill="0" applyBorder="1" applyAlignment="1" applyProtection="0">
      <alignment horizontal="left" vertical="bottom"/>
    </xf>
    <xf numFmtId="0" fontId="0" borderId="41" applyNumberFormat="1" applyFont="1" applyFill="0" applyBorder="1" applyAlignment="1" applyProtection="0">
      <alignment horizontal="right" vertical="bottom"/>
    </xf>
    <xf numFmtId="49" fontId="0" borderId="43" applyNumberFormat="1" applyFont="1" applyFill="0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6" borderId="41" applyNumberFormat="1" applyFont="1" applyFill="0" applyBorder="1" applyAlignment="1" applyProtection="0">
      <alignment vertical="bottom"/>
    </xf>
    <xf numFmtId="0" fontId="0" borderId="41" applyNumberFormat="1" applyFont="1" applyFill="0" applyBorder="1" applyAlignment="1" applyProtection="0">
      <alignment vertical="bottom"/>
    </xf>
    <xf numFmtId="0" fontId="13" borderId="4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f7f7f"/>
      <rgbColor rgb="fff3fcff"/>
      <rgbColor rgb="ffddf6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57150</xdr:colOff>
      <xdr:row>0</xdr:row>
      <xdr:rowOff>57150</xdr:rowOff>
    </xdr:from>
    <xdr:to>
      <xdr:col>2</xdr:col>
      <xdr:colOff>60325</xdr:colOff>
      <xdr:row>3</xdr:row>
      <xdr:rowOff>28575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7150" y="57150"/>
          <a:ext cx="1400175" cy="5429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9"/>
  <sheetViews>
    <sheetView workbookViewId="0" showGridLines="0" defaultGridColor="1"/>
  </sheetViews>
  <sheetFormatPr defaultColWidth="14.5" defaultRowHeight="15" customHeight="1" outlineLevelRow="0" outlineLevelCol="0"/>
  <cols>
    <col min="1" max="1" width="10.3516" style="1" customWidth="1"/>
    <col min="2" max="2" width="8" style="1" customWidth="1"/>
    <col min="3" max="3" width="8.85156" style="1" customWidth="1"/>
    <col min="4" max="4" width="8.5" style="1" customWidth="1"/>
    <col min="5" max="5" width="1.35156" style="1" customWidth="1"/>
    <col min="6" max="8" width="9.5" style="1" customWidth="1"/>
    <col min="9" max="9" width="10.3516" style="1" customWidth="1"/>
    <col min="10" max="10" width="11.5" style="1" customWidth="1"/>
    <col min="11" max="12" width="8.85156" style="1" customWidth="1"/>
    <col min="13" max="13" width="6.85156" style="1" customWidth="1"/>
    <col min="14" max="14" width="10.5" style="1" customWidth="1"/>
    <col min="15" max="18" width="8.85156" style="1" customWidth="1"/>
    <col min="19" max="19" width="10.1719" style="1" customWidth="1"/>
    <col min="20" max="26" width="8.85156" style="1" customWidth="1"/>
    <col min="27" max="256" width="14.5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3"/>
      <c r="S1" s="3"/>
      <c r="T1" s="3"/>
      <c r="U1" s="3"/>
      <c r="V1" s="3"/>
      <c r="W1" s="3"/>
      <c r="X1" s="3"/>
      <c r="Y1" s="3"/>
      <c r="Z1" s="5"/>
    </row>
    <row r="2" ht="15" customHeight="1">
      <c r="A2" s="6"/>
      <c r="B2" s="7"/>
      <c r="C2" s="7"/>
      <c r="D2" s="7"/>
      <c r="E2" s="7"/>
      <c r="F2" t="s" s="8">
        <v>0</v>
      </c>
      <c r="G2" s="7"/>
      <c r="H2" s="7"/>
      <c r="I2" s="7"/>
      <c r="J2" s="7"/>
      <c r="K2" s="7"/>
      <c r="L2" s="7"/>
      <c r="M2" s="7"/>
      <c r="N2" s="7"/>
      <c r="O2" s="7"/>
      <c r="P2" s="9"/>
      <c r="Q2" t="s" s="10">
        <v>1</v>
      </c>
      <c r="R2" s="7"/>
      <c r="S2" s="11">
        <v>43178</v>
      </c>
      <c r="T2" s="7"/>
      <c r="U2" s="7"/>
      <c r="V2" s="7"/>
      <c r="W2" s="7"/>
      <c r="X2" s="7"/>
      <c r="Y2" s="7"/>
      <c r="Z2" s="5"/>
    </row>
    <row r="3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/>
      <c r="Q3" t="s" s="10">
        <f>IFERROR(IF(VLOOKUP(C6,'zamestanci'!A1:I7,6,1)=0,"",VLOOKUP(C6,'zamestanci'!A1:I7,6,1)),"")</f>
        <v>2</v>
      </c>
      <c r="R3" s="12"/>
      <c r="S3" s="13">
        <f>IF(L6="","",VLOOKUP(C6,'zamestanci'!A1:I7,7,1))</f>
        <v>30.5</v>
      </c>
      <c r="T3" s="7"/>
      <c r="U3" s="7"/>
      <c r="V3" s="7"/>
      <c r="W3" s="7"/>
      <c r="X3" s="7"/>
      <c r="Y3" s="7"/>
      <c r="Z3" s="5"/>
    </row>
    <row r="4" ht="15" customHeight="1">
      <c r="A4" t="s" s="14">
        <v>3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6"/>
      <c r="P4" s="9"/>
      <c r="Q4" t="s" s="10">
        <v>4</v>
      </c>
      <c r="R4" s="12"/>
      <c r="S4" s="13">
        <f>IF(S3="","",VLOOKUP(C6,'zamestanci'!A1:I7,5,1))</f>
        <v>7.2</v>
      </c>
      <c r="T4" s="7"/>
      <c r="U4" s="7"/>
      <c r="V4" s="7"/>
      <c r="W4" s="7"/>
      <c r="X4" s="7"/>
      <c r="Y4" s="7"/>
      <c r="Z4" s="5"/>
    </row>
    <row r="5" ht="15" customHeight="1">
      <c r="A5" s="6"/>
      <c r="B5" s="7"/>
      <c r="C5" s="17"/>
      <c r="D5" s="17"/>
      <c r="E5" s="17"/>
      <c r="F5" s="17"/>
      <c r="G5" s="7"/>
      <c r="H5" s="7"/>
      <c r="I5" s="7"/>
      <c r="J5" s="7"/>
      <c r="K5" s="7"/>
      <c r="L5" s="7"/>
      <c r="M5" s="7"/>
      <c r="N5" s="7"/>
      <c r="O5" s="7"/>
      <c r="P5" s="9"/>
      <c r="Q5" t="s" s="10">
        <v>5</v>
      </c>
      <c r="R5" s="12"/>
      <c r="S5" s="18">
        <v>4</v>
      </c>
      <c r="T5" s="7"/>
      <c r="U5" s="7"/>
      <c r="V5" s="7"/>
      <c r="W5" s="7"/>
      <c r="X5" s="7"/>
      <c r="Y5" s="7"/>
      <c r="Z5" s="5"/>
    </row>
    <row r="6" ht="15" customHeight="1">
      <c r="A6" t="s" s="19">
        <v>6</v>
      </c>
      <c r="B6" s="20"/>
      <c r="C6" t="s" s="21">
        <v>7</v>
      </c>
      <c r="D6" s="22"/>
      <c r="E6" s="23"/>
      <c r="F6" s="24"/>
      <c r="G6" s="25"/>
      <c r="H6" s="7"/>
      <c r="I6" t="s" s="26">
        <v>8</v>
      </c>
      <c r="J6" s="7"/>
      <c r="K6" t="s" s="27">
        <f>IFERROR(IF(VLOOKUP(C6,'zamestanci'!A1:I7,4,1)=0,"",VLOOKUP(C6,'zamestanci'!A1:I7,4,1)),"")</f>
        <v>9</v>
      </c>
      <c r="L6" t="s" s="28">
        <f>IF(P13&gt;0,VLOOKUP(C6,'zamestanci'!A1:I7,4,1),"")</f>
        <v>9</v>
      </c>
      <c r="M6" s="7"/>
      <c r="N6" s="7"/>
      <c r="O6" s="7"/>
      <c r="P6" s="9"/>
      <c r="Q6" t="s" s="10">
        <v>10</v>
      </c>
      <c r="R6" s="12"/>
      <c r="S6" s="29">
        <f>IFERROR(S3*S4/100+S5,0)</f>
        <v>6.196</v>
      </c>
      <c r="T6" s="7"/>
      <c r="U6" s="7"/>
      <c r="V6" s="7"/>
      <c r="W6" s="7"/>
      <c r="X6" s="7"/>
      <c r="Y6" s="7"/>
      <c r="Z6" s="5"/>
    </row>
    <row r="7" ht="15" customHeight="1">
      <c r="A7" t="s" s="19">
        <v>11</v>
      </c>
      <c r="B7" s="30"/>
      <c r="C7" t="s" s="31">
        <v>12</v>
      </c>
      <c r="D7" s="32"/>
      <c r="E7" s="32"/>
      <c r="F7" s="33"/>
      <c r="G7" s="7"/>
      <c r="H7" s="7"/>
      <c r="I7" t="s" s="26">
        <v>13</v>
      </c>
      <c r="J7" s="7"/>
      <c r="K7" s="34">
        <f>IFERROR(IF(VLOOKUP(C6,'zamestanci'!A1:I7,5,1)=0,"",VLOOKUP(C6,'zamestanci'!A1:I7,5,1)),"")</f>
        <v>7.2</v>
      </c>
      <c r="L7" s="35">
        <f>IF(L6="","",VLOOKUP(C6,'zamestanci'!A1:I7,5,1))</f>
        <v>7.2</v>
      </c>
      <c r="M7" s="7"/>
      <c r="N7" s="7"/>
      <c r="O7" s="7"/>
      <c r="P7" s="9"/>
      <c r="Q7" s="12"/>
      <c r="R7" s="7"/>
      <c r="S7" s="7"/>
      <c r="T7" s="7"/>
      <c r="U7" s="7"/>
      <c r="V7" s="7"/>
      <c r="W7" s="7"/>
      <c r="X7" s="7"/>
      <c r="Y7" s="7"/>
      <c r="Z7" s="5"/>
    </row>
    <row r="8" ht="15" customHeight="1">
      <c r="A8" t="s" s="19">
        <v>14</v>
      </c>
      <c r="B8" s="30"/>
      <c r="C8" t="s" s="8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9"/>
      <c r="Q8" t="s" s="10">
        <v>16</v>
      </c>
      <c r="R8" s="7"/>
      <c r="S8" s="7"/>
      <c r="T8" s="7"/>
      <c r="U8" s="7"/>
      <c r="V8" s="7"/>
      <c r="W8" s="7"/>
      <c r="X8" s="7"/>
      <c r="Y8" s="7"/>
      <c r="Z8" s="5"/>
    </row>
    <row r="9" ht="1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9"/>
      <c r="Q9" s="7"/>
      <c r="R9" s="7"/>
      <c r="S9" s="7"/>
      <c r="T9" s="7"/>
      <c r="U9" s="7"/>
      <c r="V9" s="7"/>
      <c r="W9" s="7"/>
      <c r="X9" s="7"/>
      <c r="Y9" s="7"/>
      <c r="Z9" s="5"/>
    </row>
    <row r="10" ht="15" customHeight="1">
      <c r="A10" t="s" s="36">
        <v>17</v>
      </c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  <c r="P10" s="9"/>
      <c r="Q10" s="7"/>
      <c r="R10" s="7"/>
      <c r="S10" s="7"/>
      <c r="T10" s="7"/>
      <c r="U10" s="7"/>
      <c r="V10" s="7"/>
      <c r="W10" s="7"/>
      <c r="X10" s="7"/>
      <c r="Y10" s="7"/>
      <c r="Z10" s="5"/>
    </row>
    <row r="11" ht="14.25" customHeight="1">
      <c r="A11" t="s" s="40">
        <v>18</v>
      </c>
      <c r="B11" s="41"/>
      <c r="C11" t="s" s="42">
        <v>19</v>
      </c>
      <c r="D11" t="s" s="43">
        <v>20</v>
      </c>
      <c r="E11" s="44"/>
      <c r="F11" t="s" s="42">
        <v>21</v>
      </c>
      <c r="G11" t="s" s="42">
        <v>22</v>
      </c>
      <c r="H11" t="s" s="42">
        <v>23</v>
      </c>
      <c r="I11" t="s" s="45">
        <v>24</v>
      </c>
      <c r="J11" t="s" s="42">
        <v>25</v>
      </c>
      <c r="K11" t="s" s="42">
        <v>26</v>
      </c>
      <c r="L11" t="s" s="42">
        <v>27</v>
      </c>
      <c r="M11" t="s" s="40">
        <v>28</v>
      </c>
      <c r="N11" t="s" s="42">
        <v>29</v>
      </c>
      <c r="O11" t="s" s="40">
        <v>30</v>
      </c>
      <c r="P11" s="46"/>
      <c r="Q11" s="7"/>
      <c r="R11" s="7"/>
      <c r="S11" s="7"/>
      <c r="T11" s="7"/>
      <c r="U11" s="7"/>
      <c r="V11" s="7"/>
      <c r="W11" s="7"/>
      <c r="X11" s="7"/>
      <c r="Y11" s="7"/>
      <c r="Z11" s="5"/>
    </row>
    <row r="12" ht="23.25" customHeight="1">
      <c r="A12" s="47"/>
      <c r="B12" s="47"/>
      <c r="C12" s="47"/>
      <c r="D12" s="48"/>
      <c r="E12" s="49"/>
      <c r="F12" s="47"/>
      <c r="G12" s="47"/>
      <c r="H12" s="47"/>
      <c r="I12" s="50"/>
      <c r="J12" s="47"/>
      <c r="K12" s="47"/>
      <c r="L12" s="47"/>
      <c r="M12" s="47"/>
      <c r="N12" s="47"/>
      <c r="O12" s="47"/>
      <c r="P12" s="46"/>
      <c r="Q12" s="7"/>
      <c r="R12" s="7"/>
      <c r="S12" s="7"/>
      <c r="T12" s="7"/>
      <c r="U12" s="7"/>
      <c r="V12" s="7"/>
      <c r="W12" s="7"/>
      <c r="X12" s="7"/>
      <c r="Y12" s="7"/>
      <c r="Z12" s="5"/>
    </row>
    <row r="13" ht="14.25" customHeight="1">
      <c r="A13" s="51"/>
      <c r="B13" s="51"/>
      <c r="C13" s="51"/>
      <c r="D13" t="s" s="52">
        <v>31</v>
      </c>
      <c r="E13" s="53"/>
      <c r="F13" s="51"/>
      <c r="G13" s="51"/>
      <c r="H13" s="51"/>
      <c r="I13" t="s" s="54">
        <v>31</v>
      </c>
      <c r="J13" s="51"/>
      <c r="K13" s="51"/>
      <c r="L13" s="51"/>
      <c r="M13" s="51"/>
      <c r="N13" s="51"/>
      <c r="O13" s="51"/>
      <c r="P13" s="55">
        <f>SUM(P14:P45)</f>
        <v>5</v>
      </c>
      <c r="Q13" s="56"/>
      <c r="R13" s="56"/>
      <c r="S13" s="56"/>
      <c r="T13" s="56"/>
      <c r="U13" s="56"/>
      <c r="V13" s="56"/>
      <c r="W13" s="56"/>
      <c r="X13" s="56"/>
      <c r="Y13" s="56"/>
      <c r="Z13" s="57"/>
    </row>
    <row r="14" ht="14.25" customHeight="1">
      <c r="A14" s="58">
        <v>43368</v>
      </c>
      <c r="B14" t="s" s="59">
        <v>32</v>
      </c>
      <c r="C14" t="s" s="60">
        <v>33</v>
      </c>
      <c r="D14" s="61">
        <v>0.5625</v>
      </c>
      <c r="E14" s="62"/>
      <c r="F14" t="s" s="63">
        <v>34</v>
      </c>
      <c r="G14" t="s" s="63">
        <v>35</v>
      </c>
      <c r="H14" s="64">
        <v>120</v>
      </c>
      <c r="I14" s="65">
        <v>0.0625</v>
      </c>
      <c r="J14" s="64"/>
      <c r="K14" s="64"/>
      <c r="L14" s="66"/>
      <c r="M14" t="s" s="67">
        <v>16</v>
      </c>
      <c r="N14" s="68">
        <f>H14*$S$6</f>
        <v>743.52</v>
      </c>
      <c r="O14" s="69">
        <f>SUM(J14:K15,M14:N15)</f>
        <v>743.52</v>
      </c>
      <c r="P14" s="70">
        <f>IF(G14="auto vlastní",1,"")</f>
        <v>1</v>
      </c>
      <c r="Q14" s="7"/>
      <c r="R14" s="7"/>
      <c r="S14" s="7"/>
      <c r="T14" s="7"/>
      <c r="U14" s="7"/>
      <c r="V14" s="7"/>
      <c r="W14" s="7"/>
      <c r="X14" s="7"/>
      <c r="Y14" s="7"/>
      <c r="Z14" s="5"/>
    </row>
    <row r="15" ht="15" customHeight="1">
      <c r="A15" s="71"/>
      <c r="B15" t="s" s="59">
        <v>36</v>
      </c>
      <c r="C15" t="s" s="60">
        <v>12</v>
      </c>
      <c r="D15" s="61">
        <v>0.625</v>
      </c>
      <c r="E15" s="62"/>
      <c r="F15" s="71"/>
      <c r="G15" s="71"/>
      <c r="H15" s="71"/>
      <c r="I15" s="71"/>
      <c r="J15" s="71"/>
      <c r="K15" s="71"/>
      <c r="L15" s="71"/>
      <c r="M15" s="71"/>
      <c r="N15" s="71"/>
      <c r="O15" s="51"/>
      <c r="P15" s="46"/>
      <c r="Q15" s="7"/>
      <c r="R15" s="7"/>
      <c r="S15" s="7"/>
      <c r="T15" s="7"/>
      <c r="U15" s="7"/>
      <c r="V15" s="7"/>
      <c r="W15" s="7"/>
      <c r="X15" s="7"/>
      <c r="Y15" s="7"/>
      <c r="Z15" s="5"/>
    </row>
    <row r="16" ht="15" customHeight="1">
      <c r="A16" s="58">
        <v>43369</v>
      </c>
      <c r="B16" t="s" s="59">
        <v>32</v>
      </c>
      <c r="C16" t="s" s="60">
        <v>12</v>
      </c>
      <c r="D16" t="s" s="72">
        <v>37</v>
      </c>
      <c r="E16" s="62"/>
      <c r="F16" t="s" s="63">
        <v>34</v>
      </c>
      <c r="G16" t="s" s="63">
        <v>38</v>
      </c>
      <c r="H16" s="64"/>
      <c r="I16" s="65"/>
      <c r="J16" s="64"/>
      <c r="K16" s="64"/>
      <c r="L16" s="66"/>
      <c r="M16" s="68"/>
      <c r="N16" s="68">
        <f>H16*$S$6</f>
        <v>0</v>
      </c>
      <c r="O16" s="69">
        <f>SUM(J16:K17,M16:N17)</f>
        <v>0</v>
      </c>
      <c r="P16" t="s" s="73">
        <f>IF(G16="auto vlastní",1,"")</f>
      </c>
      <c r="Q16" s="7"/>
      <c r="R16" s="7"/>
      <c r="S16" s="7"/>
      <c r="T16" s="7"/>
      <c r="U16" s="7"/>
      <c r="V16" s="7"/>
      <c r="W16" s="7"/>
      <c r="X16" s="7"/>
      <c r="Y16" s="7"/>
      <c r="Z16" s="5"/>
    </row>
    <row r="17" ht="15" customHeight="1">
      <c r="A17" s="71"/>
      <c r="B17" t="s" s="59">
        <v>36</v>
      </c>
      <c r="C17" t="s" s="60">
        <v>39</v>
      </c>
      <c r="D17" s="61">
        <v>0.3958333333333334</v>
      </c>
      <c r="E17" s="62"/>
      <c r="F17" s="71"/>
      <c r="G17" s="71"/>
      <c r="H17" s="71"/>
      <c r="I17" s="71"/>
      <c r="J17" s="71"/>
      <c r="K17" s="71"/>
      <c r="L17" s="71"/>
      <c r="M17" s="71"/>
      <c r="N17" s="71"/>
      <c r="O17" s="51"/>
      <c r="P17" s="46"/>
      <c r="Q17" s="7"/>
      <c r="R17" s="7"/>
      <c r="S17" s="7"/>
      <c r="T17" s="7"/>
      <c r="U17" s="7"/>
      <c r="V17" s="7"/>
      <c r="W17" s="7"/>
      <c r="X17" s="7"/>
      <c r="Y17" s="7"/>
      <c r="Z17" s="5"/>
    </row>
    <row r="18" ht="15" customHeight="1">
      <c r="A18" s="58">
        <v>43369</v>
      </c>
      <c r="B18" t="s" s="59">
        <v>32</v>
      </c>
      <c r="C18" t="s" s="60">
        <v>39</v>
      </c>
      <c r="D18" s="61">
        <v>0.3958333333333334</v>
      </c>
      <c r="E18" s="62"/>
      <c r="F18" t="s" s="63">
        <v>34</v>
      </c>
      <c r="G18" t="s" s="63">
        <v>38</v>
      </c>
      <c r="H18" s="64"/>
      <c r="I18" s="65"/>
      <c r="J18" s="64"/>
      <c r="K18" s="64"/>
      <c r="L18" s="66"/>
      <c r="M18" t="s" s="67">
        <v>16</v>
      </c>
      <c r="N18" s="68">
        <f>H18*$S$6</f>
        <v>0</v>
      </c>
      <c r="O18" s="69">
        <f>SUM(J18:K19,M18:N19)</f>
        <v>0</v>
      </c>
      <c r="P18" t="s" s="73">
        <f>IF(G18="auto vlastní",1,"")</f>
      </c>
      <c r="Q18" s="7"/>
      <c r="R18" s="7"/>
      <c r="S18" s="7"/>
      <c r="T18" s="7"/>
      <c r="U18" s="7"/>
      <c r="V18" s="7"/>
      <c r="W18" s="7"/>
      <c r="X18" s="7"/>
      <c r="Y18" s="7"/>
      <c r="Z18" s="5"/>
    </row>
    <row r="19" ht="15" customHeight="1">
      <c r="A19" s="71"/>
      <c r="B19" t="s" s="59">
        <v>36</v>
      </c>
      <c r="C19" t="s" s="60">
        <v>40</v>
      </c>
      <c r="D19" s="61">
        <v>0.4791666666666666</v>
      </c>
      <c r="E19" s="62"/>
      <c r="F19" s="71"/>
      <c r="G19" s="71"/>
      <c r="H19" s="71"/>
      <c r="I19" s="71"/>
      <c r="J19" s="71"/>
      <c r="K19" s="71"/>
      <c r="L19" s="71"/>
      <c r="M19" s="71"/>
      <c r="N19" s="71"/>
      <c r="O19" s="51"/>
      <c r="P19" s="46"/>
      <c r="Q19" s="7"/>
      <c r="R19" s="7"/>
      <c r="S19" s="7"/>
      <c r="T19" s="7"/>
      <c r="U19" s="7"/>
      <c r="V19" s="7"/>
      <c r="W19" s="7"/>
      <c r="X19" s="7"/>
      <c r="Y19" s="7"/>
      <c r="Z19" s="5"/>
    </row>
    <row r="20" ht="15" customHeight="1">
      <c r="A20" s="58">
        <v>43369</v>
      </c>
      <c r="B20" t="s" s="59">
        <v>32</v>
      </c>
      <c r="C20" t="s" s="60">
        <v>40</v>
      </c>
      <c r="D20" s="61">
        <v>0.4791666666666666</v>
      </c>
      <c r="E20" s="62"/>
      <c r="F20" t="s" s="63">
        <v>34</v>
      </c>
      <c r="G20" t="s" s="63">
        <v>38</v>
      </c>
      <c r="H20" s="64"/>
      <c r="I20" s="65"/>
      <c r="J20" s="64"/>
      <c r="K20" s="64"/>
      <c r="L20" s="74">
        <v>1</v>
      </c>
      <c r="M20" t="s" s="67">
        <v>16</v>
      </c>
      <c r="N20" s="68">
        <f>H20*$S$6</f>
        <v>0</v>
      </c>
      <c r="O20" s="69">
        <f>SUM(J20:K21,M20:N21)</f>
        <v>0</v>
      </c>
      <c r="P20" t="s" s="73">
        <f>IF(G20="auto vlastní",1,"")</f>
      </c>
      <c r="Q20" s="7"/>
      <c r="R20" s="7"/>
      <c r="S20" s="7"/>
      <c r="T20" s="7"/>
      <c r="U20" s="7"/>
      <c r="V20" s="7"/>
      <c r="W20" s="7"/>
      <c r="X20" s="7"/>
      <c r="Y20" s="7"/>
      <c r="Z20" s="5"/>
    </row>
    <row r="21" ht="15" customHeight="1">
      <c r="A21" s="71"/>
      <c r="B21" t="s" s="59">
        <v>36</v>
      </c>
      <c r="C21" t="s" s="60">
        <v>41</v>
      </c>
      <c r="D21" s="61">
        <v>0.5208333333333333</v>
      </c>
      <c r="E21" s="62"/>
      <c r="F21" s="71"/>
      <c r="G21" s="71"/>
      <c r="H21" s="71"/>
      <c r="I21" s="71"/>
      <c r="J21" s="71"/>
      <c r="K21" s="71"/>
      <c r="L21" s="71"/>
      <c r="M21" s="71"/>
      <c r="N21" s="71"/>
      <c r="O21" s="51"/>
      <c r="P21" s="46"/>
      <c r="Q21" s="7"/>
      <c r="R21" s="7"/>
      <c r="S21" s="7"/>
      <c r="T21" s="7"/>
      <c r="U21" s="7"/>
      <c r="V21" s="7"/>
      <c r="W21" s="7"/>
      <c r="X21" s="7"/>
      <c r="Y21" s="7"/>
      <c r="Z21" s="5"/>
    </row>
    <row r="22" ht="15" customHeight="1">
      <c r="A22" s="58">
        <v>43370</v>
      </c>
      <c r="B22" t="s" s="59">
        <v>32</v>
      </c>
      <c r="C22" t="s" s="60">
        <v>41</v>
      </c>
      <c r="D22" s="75">
        <v>0.4895833333333334</v>
      </c>
      <c r="E22" s="62"/>
      <c r="F22" t="s" s="63">
        <v>34</v>
      </c>
      <c r="G22" t="s" s="63">
        <v>35</v>
      </c>
      <c r="H22" s="64"/>
      <c r="I22" s="66"/>
      <c r="J22" s="64"/>
      <c r="K22" s="64"/>
      <c r="L22" s="74">
        <v>1</v>
      </c>
      <c r="M22" t="s" s="67">
        <v>16</v>
      </c>
      <c r="N22" s="68">
        <f>H22*$S$6</f>
        <v>0</v>
      </c>
      <c r="O22" s="69">
        <f>SUM(J22:K23,M22:N23)</f>
        <v>0</v>
      </c>
      <c r="P22" s="70">
        <f>IF(G22="auto vlastní",1,"")</f>
        <v>1</v>
      </c>
      <c r="Q22" s="7"/>
      <c r="R22" s="7"/>
      <c r="S22" s="7"/>
      <c r="T22" s="7"/>
      <c r="U22" s="7"/>
      <c r="V22" s="7"/>
      <c r="W22" s="7"/>
      <c r="X22" s="7"/>
      <c r="Y22" s="7"/>
      <c r="Z22" s="5"/>
    </row>
    <row r="23" ht="15" customHeight="1">
      <c r="A23" s="71"/>
      <c r="B23" t="s" s="59">
        <v>36</v>
      </c>
      <c r="C23" t="s" s="60">
        <v>40</v>
      </c>
      <c r="D23" s="75">
        <v>0.53125</v>
      </c>
      <c r="E23" s="62"/>
      <c r="F23" s="71"/>
      <c r="G23" s="71"/>
      <c r="H23" s="71"/>
      <c r="I23" s="71"/>
      <c r="J23" s="71"/>
      <c r="K23" s="71"/>
      <c r="L23" s="71"/>
      <c r="M23" s="71"/>
      <c r="N23" s="71"/>
      <c r="O23" s="51"/>
      <c r="P23" s="46"/>
      <c r="Q23" s="7"/>
      <c r="R23" s="7"/>
      <c r="S23" s="7"/>
      <c r="T23" s="7"/>
      <c r="U23" s="7"/>
      <c r="V23" s="7"/>
      <c r="W23" s="7"/>
      <c r="X23" s="7"/>
      <c r="Y23" s="7"/>
      <c r="Z23" s="5"/>
    </row>
    <row r="24" ht="15" customHeight="1">
      <c r="A24" s="58">
        <v>43370</v>
      </c>
      <c r="B24" t="s" s="59">
        <v>32</v>
      </c>
      <c r="C24" t="s" s="60">
        <v>42</v>
      </c>
      <c r="D24" s="75">
        <v>0.53125</v>
      </c>
      <c r="E24" s="62"/>
      <c r="F24" t="s" s="63">
        <v>34</v>
      </c>
      <c r="G24" t="s" s="63">
        <v>35</v>
      </c>
      <c r="H24" s="64"/>
      <c r="I24" s="66"/>
      <c r="J24" s="64"/>
      <c r="K24" s="64"/>
      <c r="L24" s="66"/>
      <c r="M24" t="s" s="67">
        <v>16</v>
      </c>
      <c r="N24" s="68">
        <f>H24*$S$6</f>
        <v>0</v>
      </c>
      <c r="O24" s="69">
        <f>SUM(J24:K25,M24:N25)</f>
        <v>0</v>
      </c>
      <c r="P24" s="70">
        <f>IF(G24="auto vlastní",1,"")</f>
        <v>1</v>
      </c>
      <c r="Q24" s="7"/>
      <c r="R24" s="7"/>
      <c r="S24" s="7"/>
      <c r="T24" s="7"/>
      <c r="U24" s="7"/>
      <c r="V24" s="7"/>
      <c r="W24" s="7"/>
      <c r="X24" s="7"/>
      <c r="Y24" s="7"/>
      <c r="Z24" s="5"/>
    </row>
    <row r="25" ht="15" customHeight="1">
      <c r="A25" s="71"/>
      <c r="B25" t="s" s="59">
        <v>36</v>
      </c>
      <c r="C25" t="s" s="60">
        <v>39</v>
      </c>
      <c r="D25" s="75">
        <v>0.6145833333333333</v>
      </c>
      <c r="E25" s="62"/>
      <c r="F25" s="71"/>
      <c r="G25" s="71"/>
      <c r="H25" s="71"/>
      <c r="I25" s="71"/>
      <c r="J25" s="71"/>
      <c r="K25" s="71"/>
      <c r="L25" s="71"/>
      <c r="M25" s="71"/>
      <c r="N25" s="71"/>
      <c r="O25" s="51"/>
      <c r="P25" s="46"/>
      <c r="Q25" s="7"/>
      <c r="R25" s="7"/>
      <c r="S25" s="7"/>
      <c r="T25" s="7"/>
      <c r="U25" s="7"/>
      <c r="V25" s="7"/>
      <c r="W25" s="7"/>
      <c r="X25" s="7"/>
      <c r="Y25" s="7"/>
      <c r="Z25" s="5"/>
    </row>
    <row r="26" ht="15" customHeight="1">
      <c r="A26" s="58">
        <v>43370</v>
      </c>
      <c r="B26" t="s" s="59">
        <v>32</v>
      </c>
      <c r="C26" t="s" s="60">
        <v>39</v>
      </c>
      <c r="D26" s="75">
        <v>0.6145833333333333</v>
      </c>
      <c r="E26" s="62"/>
      <c r="F26" t="s" s="63">
        <v>34</v>
      </c>
      <c r="G26" t="s" s="63">
        <v>35</v>
      </c>
      <c r="H26" s="64"/>
      <c r="I26" s="66"/>
      <c r="J26" s="64"/>
      <c r="K26" s="64"/>
      <c r="L26" s="66"/>
      <c r="M26" t="s" s="67">
        <v>16</v>
      </c>
      <c r="N26" s="68">
        <f>H26*$S$6</f>
        <v>0</v>
      </c>
      <c r="O26" s="69">
        <f>SUM(J26:K27,M26:N27)</f>
        <v>0</v>
      </c>
      <c r="P26" s="70">
        <f>IF(G26="auto vlastní",1,"")</f>
        <v>1</v>
      </c>
      <c r="Q26" s="7"/>
      <c r="R26" s="7"/>
      <c r="S26" s="7"/>
      <c r="T26" s="7"/>
      <c r="U26" s="7"/>
      <c r="V26" s="7"/>
      <c r="W26" s="7"/>
      <c r="X26" s="7"/>
      <c r="Y26" s="7"/>
      <c r="Z26" s="5"/>
    </row>
    <row r="27" ht="15" customHeight="1">
      <c r="A27" s="71"/>
      <c r="B27" t="s" s="59">
        <v>36</v>
      </c>
      <c r="C27" t="s" s="60">
        <v>12</v>
      </c>
      <c r="D27" s="61">
        <v>0.7916666666666666</v>
      </c>
      <c r="E27" s="62"/>
      <c r="F27" s="71"/>
      <c r="G27" s="71"/>
      <c r="H27" s="71"/>
      <c r="I27" s="71"/>
      <c r="J27" s="71"/>
      <c r="K27" s="71"/>
      <c r="L27" s="71"/>
      <c r="M27" s="71"/>
      <c r="N27" s="71"/>
      <c r="O27" s="51"/>
      <c r="P27" s="46"/>
      <c r="Q27" s="7"/>
      <c r="R27" s="7"/>
      <c r="S27" s="7"/>
      <c r="T27" s="7"/>
      <c r="U27" s="7"/>
      <c r="V27" s="7"/>
      <c r="W27" s="7"/>
      <c r="X27" s="7"/>
      <c r="Y27" s="7"/>
      <c r="Z27" s="5"/>
    </row>
    <row r="28" ht="14.25" customHeight="1">
      <c r="A28" s="58">
        <v>43370</v>
      </c>
      <c r="B28" t="s" s="59">
        <v>32</v>
      </c>
      <c r="C28" t="s" s="60">
        <v>12</v>
      </c>
      <c r="D28" s="61">
        <v>0.8125</v>
      </c>
      <c r="E28" s="62"/>
      <c r="F28" t="s" s="63">
        <v>34</v>
      </c>
      <c r="G28" t="s" s="63">
        <v>35</v>
      </c>
      <c r="H28" s="64">
        <v>120</v>
      </c>
      <c r="I28" s="65">
        <v>0.0625</v>
      </c>
      <c r="J28" s="64"/>
      <c r="K28" s="64"/>
      <c r="L28" s="66"/>
      <c r="M28" t="s" s="67">
        <v>16</v>
      </c>
      <c r="N28" s="68">
        <f>H28*$S$6</f>
        <v>743.52</v>
      </c>
      <c r="O28" s="69">
        <f>SUM(J28:K29,M28:N29)</f>
        <v>743.52</v>
      </c>
      <c r="P28" s="70">
        <f>IF(G28="auto vlastní",1,"")</f>
        <v>1</v>
      </c>
      <c r="Q28" s="7"/>
      <c r="R28" s="7"/>
      <c r="S28" s="7"/>
      <c r="T28" s="7"/>
      <c r="U28" s="7"/>
      <c r="V28" s="7"/>
      <c r="W28" s="7"/>
      <c r="X28" s="7"/>
      <c r="Y28" s="7"/>
      <c r="Z28" s="5"/>
    </row>
    <row r="29" ht="15" customHeight="1">
      <c r="A29" s="71"/>
      <c r="B29" t="s" s="59">
        <v>36</v>
      </c>
      <c r="C29" t="s" s="60">
        <v>33</v>
      </c>
      <c r="D29" s="61">
        <v>0.875</v>
      </c>
      <c r="E29" s="62"/>
      <c r="F29" s="71"/>
      <c r="G29" s="71"/>
      <c r="H29" s="71"/>
      <c r="I29" s="71"/>
      <c r="J29" s="71"/>
      <c r="K29" s="71"/>
      <c r="L29" s="71"/>
      <c r="M29" s="71"/>
      <c r="N29" s="71"/>
      <c r="O29" s="51"/>
      <c r="P29" s="46"/>
      <c r="Q29" s="7"/>
      <c r="R29" s="7"/>
      <c r="S29" s="7"/>
      <c r="T29" s="7"/>
      <c r="U29" s="7"/>
      <c r="V29" s="7"/>
      <c r="W29" s="7"/>
      <c r="X29" s="7"/>
      <c r="Y29" s="7"/>
      <c r="Z29" s="5"/>
    </row>
    <row r="30" ht="15" customHeight="1">
      <c r="A30" s="58"/>
      <c r="B30" t="s" s="59">
        <v>32</v>
      </c>
      <c r="C30" s="76"/>
      <c r="D30" s="61"/>
      <c r="E30" s="62"/>
      <c r="F30" s="77"/>
      <c r="G30" s="77"/>
      <c r="H30" s="64"/>
      <c r="I30" s="66"/>
      <c r="J30" s="64"/>
      <c r="K30" s="64"/>
      <c r="L30" s="66"/>
      <c r="M30" t="s" s="67">
        <v>16</v>
      </c>
      <c r="N30" s="68">
        <f>H30*$S$6</f>
        <v>0</v>
      </c>
      <c r="O30" s="69">
        <f>SUM(J30:K31,M30:N31)</f>
        <v>0</v>
      </c>
      <c r="P30" t="s" s="73">
        <f>IF(G30="auto vlastní",1,"")</f>
      </c>
      <c r="Q30" s="7"/>
      <c r="R30" s="7"/>
      <c r="S30" s="7"/>
      <c r="T30" s="7"/>
      <c r="U30" s="7"/>
      <c r="V30" s="7"/>
      <c r="W30" s="7"/>
      <c r="X30" s="7"/>
      <c r="Y30" s="7"/>
      <c r="Z30" s="5"/>
    </row>
    <row r="31" ht="15" customHeight="1">
      <c r="A31" s="71"/>
      <c r="B31" t="s" s="59">
        <v>36</v>
      </c>
      <c r="C31" s="76"/>
      <c r="D31" s="61"/>
      <c r="E31" s="62"/>
      <c r="F31" s="71"/>
      <c r="G31" s="71"/>
      <c r="H31" s="71"/>
      <c r="I31" s="71"/>
      <c r="J31" s="71"/>
      <c r="K31" s="71"/>
      <c r="L31" s="71"/>
      <c r="M31" s="71"/>
      <c r="N31" s="71"/>
      <c r="O31" s="51"/>
      <c r="P31" s="46"/>
      <c r="Q31" s="7"/>
      <c r="R31" s="7"/>
      <c r="S31" s="7"/>
      <c r="T31" s="7"/>
      <c r="U31" s="7"/>
      <c r="V31" s="7"/>
      <c r="W31" s="7"/>
      <c r="X31" s="7"/>
      <c r="Y31" s="7"/>
      <c r="Z31" s="5"/>
    </row>
    <row r="32" ht="15" customHeight="1">
      <c r="A32" s="66"/>
      <c r="B32" t="s" s="59">
        <v>32</v>
      </c>
      <c r="C32" s="76"/>
      <c r="D32" s="61"/>
      <c r="E32" s="62"/>
      <c r="F32" s="77"/>
      <c r="G32" s="77"/>
      <c r="H32" s="64"/>
      <c r="I32" s="66"/>
      <c r="J32" s="64"/>
      <c r="K32" s="64"/>
      <c r="L32" s="66"/>
      <c r="M32" t="s" s="67">
        <v>16</v>
      </c>
      <c r="N32" s="68">
        <f>H32*$S$6</f>
        <v>0</v>
      </c>
      <c r="O32" s="69">
        <f>SUM(J32:K33,M32:N33)</f>
        <v>0</v>
      </c>
      <c r="P32" t="s" s="73">
        <f>IF(G32="auto vlastní",1,"")</f>
      </c>
      <c r="Q32" s="7"/>
      <c r="R32" s="7"/>
      <c r="S32" s="7"/>
      <c r="T32" s="7"/>
      <c r="U32" s="7"/>
      <c r="V32" s="7"/>
      <c r="W32" s="7"/>
      <c r="X32" s="7"/>
      <c r="Y32" s="7"/>
      <c r="Z32" s="5"/>
    </row>
    <row r="33" ht="15" customHeight="1">
      <c r="A33" s="71"/>
      <c r="B33" t="s" s="59">
        <v>36</v>
      </c>
      <c r="C33" s="76"/>
      <c r="D33" s="61"/>
      <c r="E33" s="62"/>
      <c r="F33" s="71"/>
      <c r="G33" s="71"/>
      <c r="H33" s="71"/>
      <c r="I33" s="71"/>
      <c r="J33" s="71"/>
      <c r="K33" s="71"/>
      <c r="L33" s="71"/>
      <c r="M33" s="71"/>
      <c r="N33" s="71"/>
      <c r="O33" s="51"/>
      <c r="P33" s="46"/>
      <c r="Q33" s="7"/>
      <c r="R33" s="7"/>
      <c r="S33" s="7"/>
      <c r="T33" s="7"/>
      <c r="U33" s="7"/>
      <c r="V33" s="7"/>
      <c r="W33" s="7"/>
      <c r="X33" s="7"/>
      <c r="Y33" s="7"/>
      <c r="Z33" s="5"/>
    </row>
    <row r="34" ht="15" customHeight="1">
      <c r="A34" s="66"/>
      <c r="B34" t="s" s="59">
        <v>32</v>
      </c>
      <c r="C34" s="76"/>
      <c r="D34" s="61"/>
      <c r="E34" s="62"/>
      <c r="F34" s="77"/>
      <c r="G34" s="77"/>
      <c r="H34" s="64"/>
      <c r="I34" s="66"/>
      <c r="J34" s="64"/>
      <c r="K34" s="64"/>
      <c r="L34" s="66"/>
      <c r="M34" t="s" s="67">
        <v>16</v>
      </c>
      <c r="N34" s="68">
        <f>H34*$S$6</f>
        <v>0</v>
      </c>
      <c r="O34" s="69">
        <f>SUM(J34:K35,M34:N35)</f>
        <v>0</v>
      </c>
      <c r="P34" t="s" s="73">
        <f>IF(G34="auto vlastní",1,"")</f>
      </c>
      <c r="Q34" s="7"/>
      <c r="R34" s="7"/>
      <c r="S34" s="7"/>
      <c r="T34" s="7"/>
      <c r="U34" s="7"/>
      <c r="V34" s="7"/>
      <c r="W34" s="7"/>
      <c r="X34" s="7"/>
      <c r="Y34" s="7"/>
      <c r="Z34" s="5"/>
    </row>
    <row r="35" ht="15" customHeight="1">
      <c r="A35" s="71"/>
      <c r="B35" t="s" s="59">
        <v>36</v>
      </c>
      <c r="C35" s="76"/>
      <c r="D35" s="61"/>
      <c r="E35" s="62"/>
      <c r="F35" s="71"/>
      <c r="G35" s="71"/>
      <c r="H35" s="71"/>
      <c r="I35" s="71"/>
      <c r="J35" s="71"/>
      <c r="K35" s="71"/>
      <c r="L35" s="71"/>
      <c r="M35" s="71"/>
      <c r="N35" s="71"/>
      <c r="O35" s="51"/>
      <c r="P35" s="46"/>
      <c r="Q35" s="7"/>
      <c r="R35" s="7"/>
      <c r="S35" s="7"/>
      <c r="T35" s="7"/>
      <c r="U35" s="7"/>
      <c r="V35" s="7"/>
      <c r="W35" s="7"/>
      <c r="X35" s="7"/>
      <c r="Y35" s="7"/>
      <c r="Z35" s="5"/>
    </row>
    <row r="36" ht="15" customHeight="1">
      <c r="A36" s="66"/>
      <c r="B36" t="s" s="59">
        <v>32</v>
      </c>
      <c r="C36" s="76"/>
      <c r="D36" s="61"/>
      <c r="E36" s="62"/>
      <c r="F36" s="77"/>
      <c r="G36" s="77"/>
      <c r="H36" s="64"/>
      <c r="I36" s="66"/>
      <c r="J36" s="64"/>
      <c r="K36" s="64"/>
      <c r="L36" s="66"/>
      <c r="M36" t="s" s="67">
        <v>16</v>
      </c>
      <c r="N36" s="68">
        <f>H36*$S$6</f>
        <v>0</v>
      </c>
      <c r="O36" s="69">
        <f>SUM(J36:K37,M36:N37)</f>
        <v>0</v>
      </c>
      <c r="P36" t="s" s="73">
        <f>IF(G36="auto vlastní",1,"")</f>
      </c>
      <c r="Q36" s="7"/>
      <c r="R36" s="7"/>
      <c r="S36" s="7"/>
      <c r="T36" s="7"/>
      <c r="U36" s="7"/>
      <c r="V36" s="7"/>
      <c r="W36" s="7"/>
      <c r="X36" s="7"/>
      <c r="Y36" s="7"/>
      <c r="Z36" s="5"/>
    </row>
    <row r="37" ht="15" customHeight="1">
      <c r="A37" s="71"/>
      <c r="B37" t="s" s="59">
        <v>36</v>
      </c>
      <c r="C37" s="76"/>
      <c r="D37" s="61"/>
      <c r="E37" s="62"/>
      <c r="F37" s="71"/>
      <c r="G37" s="71"/>
      <c r="H37" s="71"/>
      <c r="I37" s="71"/>
      <c r="J37" s="71"/>
      <c r="K37" s="71"/>
      <c r="L37" s="71"/>
      <c r="M37" s="71"/>
      <c r="N37" s="71"/>
      <c r="O37" s="51"/>
      <c r="P37" s="46"/>
      <c r="Q37" s="7"/>
      <c r="R37" s="7"/>
      <c r="S37" s="7"/>
      <c r="T37" s="7"/>
      <c r="U37" s="7"/>
      <c r="V37" s="7"/>
      <c r="W37" s="7"/>
      <c r="X37" s="7"/>
      <c r="Y37" s="7"/>
      <c r="Z37" s="5"/>
    </row>
    <row r="38" ht="15" customHeight="1">
      <c r="A38" s="66"/>
      <c r="B38" t="s" s="59">
        <v>32</v>
      </c>
      <c r="C38" s="76"/>
      <c r="D38" s="61"/>
      <c r="E38" s="62"/>
      <c r="F38" s="77"/>
      <c r="G38" s="77"/>
      <c r="H38" s="64"/>
      <c r="I38" s="66"/>
      <c r="J38" s="64"/>
      <c r="K38" s="64"/>
      <c r="L38" s="66"/>
      <c r="M38" t="s" s="67">
        <v>16</v>
      </c>
      <c r="N38" s="68">
        <f>H38*$S$6</f>
        <v>0</v>
      </c>
      <c r="O38" s="69">
        <f>SUM(J38:K39,M38:N39)</f>
        <v>0</v>
      </c>
      <c r="P38" t="s" s="73">
        <f>IF(G38="auto vlastní",1,"")</f>
      </c>
      <c r="Q38" s="7"/>
      <c r="R38" s="7"/>
      <c r="S38" s="7"/>
      <c r="T38" s="7"/>
      <c r="U38" s="7"/>
      <c r="V38" s="7"/>
      <c r="W38" s="8"/>
      <c r="X38" s="7"/>
      <c r="Y38" s="7"/>
      <c r="Z38" s="5"/>
    </row>
    <row r="39" ht="15" customHeight="1">
      <c r="A39" s="71"/>
      <c r="B39" t="s" s="59">
        <v>36</v>
      </c>
      <c r="C39" s="76"/>
      <c r="D39" s="61"/>
      <c r="E39" s="62"/>
      <c r="F39" s="71"/>
      <c r="G39" s="71"/>
      <c r="H39" s="71"/>
      <c r="I39" s="71"/>
      <c r="J39" s="71"/>
      <c r="K39" s="71"/>
      <c r="L39" s="71"/>
      <c r="M39" s="71"/>
      <c r="N39" s="71"/>
      <c r="O39" s="51"/>
      <c r="P39" s="46"/>
      <c r="Q39" s="7"/>
      <c r="R39" s="7"/>
      <c r="S39" s="7"/>
      <c r="T39" s="7"/>
      <c r="U39" s="7"/>
      <c r="V39" s="7"/>
      <c r="W39" s="7"/>
      <c r="X39" s="7"/>
      <c r="Y39" s="7"/>
      <c r="Z39" s="5"/>
    </row>
    <row r="40" ht="15" customHeight="1">
      <c r="A40" s="66"/>
      <c r="B40" t="s" s="59">
        <v>32</v>
      </c>
      <c r="C40" s="76"/>
      <c r="D40" s="61"/>
      <c r="E40" s="62"/>
      <c r="F40" s="77"/>
      <c r="G40" s="77"/>
      <c r="H40" s="64"/>
      <c r="I40" s="66"/>
      <c r="J40" s="64"/>
      <c r="K40" s="64"/>
      <c r="L40" s="66"/>
      <c r="M40" t="s" s="67">
        <v>16</v>
      </c>
      <c r="N40" s="68">
        <f>H40*$S$6</f>
        <v>0</v>
      </c>
      <c r="O40" s="69">
        <f>SUM(J40:K41,M40:N41)</f>
        <v>0</v>
      </c>
      <c r="P40" t="s" s="73">
        <f>IF(G40="auto vlastní",1,"")</f>
      </c>
      <c r="Q40" s="7"/>
      <c r="R40" s="7"/>
      <c r="S40" s="7"/>
      <c r="T40" s="7"/>
      <c r="U40" s="7"/>
      <c r="V40" s="7"/>
      <c r="W40" s="7"/>
      <c r="X40" s="7"/>
      <c r="Y40" s="7"/>
      <c r="Z40" s="5"/>
    </row>
    <row r="41" ht="15" customHeight="1">
      <c r="A41" s="71"/>
      <c r="B41" t="s" s="59">
        <v>36</v>
      </c>
      <c r="C41" s="76"/>
      <c r="D41" s="61"/>
      <c r="E41" s="62"/>
      <c r="F41" s="71"/>
      <c r="G41" s="71"/>
      <c r="H41" s="71"/>
      <c r="I41" s="71"/>
      <c r="J41" s="71"/>
      <c r="K41" s="71"/>
      <c r="L41" s="71"/>
      <c r="M41" s="71"/>
      <c r="N41" s="71"/>
      <c r="O41" s="51"/>
      <c r="P41" s="46"/>
      <c r="Q41" s="7"/>
      <c r="R41" s="7"/>
      <c r="S41" s="7"/>
      <c r="T41" s="7"/>
      <c r="U41" s="7"/>
      <c r="V41" s="7"/>
      <c r="W41" s="7"/>
      <c r="X41" s="7"/>
      <c r="Y41" s="7"/>
      <c r="Z41" s="5"/>
    </row>
    <row r="42" ht="15" customHeight="1">
      <c r="A42" s="66"/>
      <c r="B42" t="s" s="59">
        <v>32</v>
      </c>
      <c r="C42" s="76"/>
      <c r="D42" s="61"/>
      <c r="E42" s="62"/>
      <c r="F42" s="77"/>
      <c r="G42" s="77"/>
      <c r="H42" s="64"/>
      <c r="I42" s="66"/>
      <c r="J42" s="64"/>
      <c r="K42" s="64"/>
      <c r="L42" s="66"/>
      <c r="M42" t="s" s="67">
        <v>16</v>
      </c>
      <c r="N42" s="68">
        <f>H42*$S$6</f>
        <v>0</v>
      </c>
      <c r="O42" s="69">
        <f>SUM(J42:K43,M42:N43)</f>
        <v>0</v>
      </c>
      <c r="P42" t="s" s="73">
        <f>IF(G42="auto vlastní",1,"")</f>
      </c>
      <c r="Q42" s="7"/>
      <c r="R42" s="7"/>
      <c r="S42" s="7"/>
      <c r="T42" s="7"/>
      <c r="U42" s="7"/>
      <c r="V42" s="7"/>
      <c r="W42" s="7"/>
      <c r="X42" s="7"/>
      <c r="Y42" s="7"/>
      <c r="Z42" s="5"/>
    </row>
    <row r="43" ht="15" customHeight="1">
      <c r="A43" s="71"/>
      <c r="B43" t="s" s="59">
        <v>36</v>
      </c>
      <c r="C43" s="76"/>
      <c r="D43" s="61"/>
      <c r="E43" s="62"/>
      <c r="F43" s="71"/>
      <c r="G43" s="71"/>
      <c r="H43" s="71"/>
      <c r="I43" s="71"/>
      <c r="J43" s="71"/>
      <c r="K43" s="71"/>
      <c r="L43" s="71"/>
      <c r="M43" s="71"/>
      <c r="N43" s="71"/>
      <c r="O43" s="51"/>
      <c r="P43" s="46"/>
      <c r="Q43" s="7"/>
      <c r="R43" s="7"/>
      <c r="S43" s="7"/>
      <c r="T43" s="7"/>
      <c r="U43" s="7"/>
      <c r="V43" s="7"/>
      <c r="W43" s="7"/>
      <c r="X43" s="7"/>
      <c r="Y43" s="7"/>
      <c r="Z43" s="5"/>
    </row>
    <row r="44" ht="15" customHeight="1">
      <c r="A44" s="66"/>
      <c r="B44" t="s" s="59">
        <v>32</v>
      </c>
      <c r="C44" s="76"/>
      <c r="D44" s="61"/>
      <c r="E44" s="62"/>
      <c r="F44" s="77"/>
      <c r="G44" s="77"/>
      <c r="H44" s="64"/>
      <c r="I44" s="66"/>
      <c r="J44" s="64"/>
      <c r="K44" s="64"/>
      <c r="L44" s="66"/>
      <c r="M44" t="s" s="67">
        <v>16</v>
      </c>
      <c r="N44" s="68">
        <f>H44*$S$6</f>
        <v>0</v>
      </c>
      <c r="O44" s="69">
        <f>SUM(J44:K45,M44:N45)</f>
        <v>0</v>
      </c>
      <c r="P44" t="s" s="73">
        <f>IF(G44="auto vlastní",1,"")</f>
      </c>
      <c r="Q44" s="7"/>
      <c r="R44" s="7"/>
      <c r="S44" s="7"/>
      <c r="T44" s="7"/>
      <c r="U44" s="7"/>
      <c r="V44" s="7"/>
      <c r="W44" s="7"/>
      <c r="X44" s="7"/>
      <c r="Y44" s="7"/>
      <c r="Z44" s="5"/>
    </row>
    <row r="45" ht="15" customHeight="1">
      <c r="A45" s="71"/>
      <c r="B45" t="s" s="59">
        <v>36</v>
      </c>
      <c r="C45" s="76"/>
      <c r="D45" s="61"/>
      <c r="E45" s="62"/>
      <c r="F45" s="71"/>
      <c r="G45" s="71"/>
      <c r="H45" s="71"/>
      <c r="I45" s="71"/>
      <c r="J45" s="71"/>
      <c r="K45" s="71"/>
      <c r="L45" s="71"/>
      <c r="M45" s="71"/>
      <c r="N45" s="71"/>
      <c r="O45" s="51"/>
      <c r="P45" s="46"/>
      <c r="Q45" s="7"/>
      <c r="R45" s="7"/>
      <c r="S45" s="7"/>
      <c r="T45" s="7"/>
      <c r="U45" s="7"/>
      <c r="V45" s="7"/>
      <c r="W45" s="7"/>
      <c r="X45" s="7"/>
      <c r="Y45" s="7"/>
      <c r="Z45" s="5"/>
    </row>
    <row r="46" ht="18" customHeight="1">
      <c r="A46" t="s" s="78">
        <v>30</v>
      </c>
      <c r="B46" s="79"/>
      <c r="C46" s="79"/>
      <c r="D46" s="79"/>
      <c r="E46" s="79"/>
      <c r="F46" s="79"/>
      <c r="G46" s="79"/>
      <c r="H46" s="80"/>
      <c r="I46" s="62"/>
      <c r="J46" s="81">
        <f>SUM(J14:J45)</f>
        <v>0</v>
      </c>
      <c r="K46" s="81">
        <f>SUM(K14:K45)</f>
        <v>0</v>
      </c>
      <c r="L46" s="82"/>
      <c r="M46" s="81">
        <f>SUM(M14:M45)</f>
        <v>0</v>
      </c>
      <c r="N46" s="81">
        <f>SUM(N14:N45)</f>
        <v>1487.04</v>
      </c>
      <c r="O46" s="81">
        <f>SUM(O14:O45)</f>
        <v>1487.04</v>
      </c>
      <c r="P46" s="46"/>
      <c r="Q46" s="7"/>
      <c r="R46" s="7"/>
      <c r="S46" s="7"/>
      <c r="T46" s="7"/>
      <c r="U46" s="7"/>
      <c r="V46" s="7"/>
      <c r="W46" s="7"/>
      <c r="X46" s="7"/>
      <c r="Y46" s="7"/>
      <c r="Z46" s="5"/>
    </row>
    <row r="47" ht="18.75" customHeight="1">
      <c r="A47" t="s" s="78">
        <v>43</v>
      </c>
      <c r="B47" s="79"/>
      <c r="C47" s="79"/>
      <c r="D47" s="79"/>
      <c r="E47" s="79"/>
      <c r="F47" s="79"/>
      <c r="G47" s="79"/>
      <c r="H47" s="80"/>
      <c r="I47" s="79"/>
      <c r="J47" s="79"/>
      <c r="K47" s="79"/>
      <c r="L47" s="62"/>
      <c r="M47" s="83"/>
      <c r="N47" s="83"/>
      <c r="O47" s="81">
        <f>C52</f>
        <v>0</v>
      </c>
      <c r="P47" s="46"/>
      <c r="Q47" s="7"/>
      <c r="R47" s="7"/>
      <c r="S47" s="7"/>
      <c r="T47" s="7"/>
      <c r="U47" s="7"/>
      <c r="V47" s="7"/>
      <c r="W47" s="7"/>
      <c r="X47" s="7"/>
      <c r="Y47" s="7"/>
      <c r="Z47" s="5"/>
    </row>
    <row r="48" ht="18" customHeight="1">
      <c r="A48" t="s" s="78">
        <v>44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62"/>
      <c r="M48" s="83"/>
      <c r="N48" s="83"/>
      <c r="O48" s="81">
        <f>O46-O47</f>
        <v>1487.04</v>
      </c>
      <c r="P48" s="46"/>
      <c r="Q48" s="7"/>
      <c r="R48" s="7"/>
      <c r="S48" s="7"/>
      <c r="T48" s="7"/>
      <c r="U48" s="7"/>
      <c r="V48" s="7"/>
      <c r="W48" s="7"/>
      <c r="X48" s="7"/>
      <c r="Y48" s="7"/>
      <c r="Z48" s="5"/>
    </row>
    <row r="49" ht="15" customHeight="1">
      <c r="A49" s="84"/>
      <c r="B49" s="33"/>
      <c r="C49" s="79"/>
      <c r="D49" s="79"/>
      <c r="E49" s="79"/>
      <c r="F49" s="79"/>
      <c r="G49" s="33"/>
      <c r="H49" s="33"/>
      <c r="I49" s="33"/>
      <c r="J49" s="33"/>
      <c r="K49" s="33"/>
      <c r="L49" s="33"/>
      <c r="M49" s="33"/>
      <c r="N49" s="33"/>
      <c r="O49" s="33"/>
      <c r="P49" s="9"/>
      <c r="Q49" s="7"/>
      <c r="R49" s="7"/>
      <c r="S49" s="7"/>
      <c r="T49" s="7"/>
      <c r="U49" s="7"/>
      <c r="V49" s="7"/>
      <c r="W49" s="7"/>
      <c r="X49" s="7"/>
      <c r="Y49" s="7"/>
      <c r="Z49" s="85"/>
    </row>
    <row r="50" ht="15" customHeight="1">
      <c r="A50" t="s" s="86">
        <v>45</v>
      </c>
      <c r="B50" s="87"/>
      <c r="C50" s="88"/>
      <c r="D50" s="22"/>
      <c r="E50" s="23"/>
      <c r="F50" s="24"/>
      <c r="G50" s="25"/>
      <c r="H50" s="7"/>
      <c r="I50" s="7"/>
      <c r="J50" s="7"/>
      <c r="K50" s="7"/>
      <c r="L50" s="7"/>
      <c r="M50" s="7"/>
      <c r="N50" s="7"/>
      <c r="O50" s="7"/>
      <c r="P50" s="9"/>
      <c r="Q50" s="9"/>
      <c r="R50" s="7"/>
      <c r="S50" s="7"/>
      <c r="T50" s="7"/>
      <c r="U50" s="7"/>
      <c r="V50" s="7"/>
      <c r="W50" s="7"/>
      <c r="X50" s="7"/>
      <c r="Y50" s="7"/>
      <c r="Z50" s="15"/>
    </row>
    <row r="51" ht="8" customHeight="1">
      <c r="A51" s="6"/>
      <c r="B51" s="7"/>
      <c r="C51" s="89"/>
      <c r="D51" s="32"/>
      <c r="E51" s="32"/>
      <c r="F51" s="32"/>
      <c r="G51" s="7"/>
      <c r="H51" s="7"/>
      <c r="I51" s="7"/>
      <c r="J51" s="7"/>
      <c r="K51" s="7"/>
      <c r="L51" s="7"/>
      <c r="M51" s="7"/>
      <c r="N51" s="7"/>
      <c r="O51" s="7"/>
      <c r="P51" s="9"/>
      <c r="Q51" s="7"/>
      <c r="R51" s="7"/>
      <c r="S51" s="7"/>
      <c r="T51" s="7"/>
      <c r="U51" s="7"/>
      <c r="V51" s="7"/>
      <c r="W51" s="7"/>
      <c r="X51" s="7"/>
      <c r="Y51" s="7"/>
      <c r="Z51" s="90"/>
    </row>
    <row r="52" ht="15" customHeight="1">
      <c r="A52" t="s" s="86">
        <v>46</v>
      </c>
      <c r="B52" s="87"/>
      <c r="C52" s="91">
        <v>0</v>
      </c>
      <c r="D52" t="s" s="92">
        <v>47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9"/>
      <c r="Q52" s="7"/>
      <c r="R52" s="7"/>
      <c r="S52" s="7"/>
      <c r="T52" s="7"/>
      <c r="U52" s="7"/>
      <c r="V52" s="7"/>
      <c r="W52" s="7"/>
      <c r="X52" s="7"/>
      <c r="Y52" s="7"/>
      <c r="Z52" s="5"/>
    </row>
    <row r="53" ht="15" customHeight="1">
      <c r="A53" t="s" s="86">
        <v>16</v>
      </c>
      <c r="B53" s="7"/>
      <c r="C53" s="3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9"/>
      <c r="Q53" s="7"/>
      <c r="R53" s="7"/>
      <c r="S53" s="7"/>
      <c r="T53" s="7"/>
      <c r="U53" s="7"/>
      <c r="V53" s="7"/>
      <c r="W53" s="7"/>
      <c r="X53" s="7"/>
      <c r="Y53" s="7"/>
      <c r="Z53" s="5"/>
    </row>
    <row r="54" ht="15" customHeight="1">
      <c r="A54" t="s" s="19">
        <v>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9"/>
      <c r="Q54" s="7"/>
      <c r="R54" s="7"/>
      <c r="S54" s="7"/>
      <c r="T54" s="7"/>
      <c r="U54" s="7"/>
      <c r="V54" s="7"/>
      <c r="W54" s="7"/>
      <c r="X54" s="7"/>
      <c r="Y54" s="7"/>
      <c r="Z54" s="5"/>
    </row>
    <row r="55" ht="1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9"/>
      <c r="Q55" s="7"/>
      <c r="R55" s="7"/>
      <c r="S55" s="7"/>
      <c r="T55" s="7"/>
      <c r="U55" s="7"/>
      <c r="V55" s="7"/>
      <c r="W55" s="7"/>
      <c r="X55" s="7"/>
      <c r="Y55" s="7"/>
      <c r="Z55" s="5"/>
    </row>
    <row r="56" ht="15" customHeight="1">
      <c r="A56" t="s" s="86">
        <v>49</v>
      </c>
      <c r="B56" s="7"/>
      <c r="C56" s="93">
        <f>O48</f>
        <v>1487.04</v>
      </c>
      <c r="D56" t="s" s="94">
        <v>47</v>
      </c>
      <c r="E56" s="95"/>
      <c r="F56" s="17"/>
      <c r="G56" s="7"/>
      <c r="H56" s="7"/>
      <c r="I56" s="7"/>
      <c r="J56" s="7"/>
      <c r="K56" s="7"/>
      <c r="L56" s="7"/>
      <c r="M56" s="7"/>
      <c r="N56" s="7"/>
      <c r="O56" s="7"/>
      <c r="P56" s="9"/>
      <c r="Q56" s="7"/>
      <c r="R56" s="7"/>
      <c r="S56" s="7"/>
      <c r="T56" s="7"/>
      <c r="U56" s="7"/>
      <c r="V56" s="7"/>
      <c r="W56" s="7"/>
      <c r="X56" s="7"/>
      <c r="Y56" s="7"/>
      <c r="Z56" s="5"/>
    </row>
    <row r="57" ht="15" customHeight="1">
      <c r="A57" t="s" s="86">
        <v>50</v>
      </c>
      <c r="B57" s="87"/>
      <c r="C57" s="96"/>
      <c r="D57" s="79"/>
      <c r="E57" t="s" s="97">
        <v>51</v>
      </c>
      <c r="F57" s="98"/>
      <c r="G57" s="25"/>
      <c r="H57" s="7"/>
      <c r="I57" s="7"/>
      <c r="J57" s="7"/>
      <c r="K57" s="7"/>
      <c r="L57" t="s" s="99">
        <v>52</v>
      </c>
      <c r="M57" s="90"/>
      <c r="N57" s="100"/>
      <c r="O57" s="7"/>
      <c r="P57" s="9"/>
      <c r="Q57" s="7"/>
      <c r="R57" s="7"/>
      <c r="S57" s="7"/>
      <c r="T57" s="7"/>
      <c r="U57" s="7"/>
      <c r="V57" s="7"/>
      <c r="W57" s="7"/>
      <c r="X57" s="7"/>
      <c r="Y57" s="7"/>
      <c r="Z57" s="5"/>
    </row>
    <row r="58" ht="15" customHeight="1">
      <c r="A58" s="6"/>
      <c r="B58" s="7"/>
      <c r="C58" s="33"/>
      <c r="D58" s="33"/>
      <c r="E58" s="33"/>
      <c r="F58" s="33"/>
      <c r="G58" s="7"/>
      <c r="H58" s="7"/>
      <c r="I58" s="7"/>
      <c r="J58" s="7"/>
      <c r="K58" s="7"/>
      <c r="L58" t="s" s="99">
        <v>53</v>
      </c>
      <c r="M58" s="85"/>
      <c r="N58" s="2"/>
      <c r="O58" s="7"/>
      <c r="P58" s="9"/>
      <c r="Q58" s="7"/>
      <c r="R58" s="7"/>
      <c r="S58" s="7"/>
      <c r="T58" s="7"/>
      <c r="U58" s="7"/>
      <c r="V58" s="7"/>
      <c r="W58" s="7"/>
      <c r="X58" s="7"/>
      <c r="Y58" s="7"/>
      <c r="Z58" s="5"/>
    </row>
    <row r="59" ht="21.75" customHeight="1">
      <c r="A59" s="6"/>
      <c r="B59" s="7"/>
      <c r="C59" t="s" s="101">
        <v>54</v>
      </c>
      <c r="D59" s="37"/>
      <c r="E59" s="38"/>
      <c r="F59" s="39"/>
      <c r="G59" s="7"/>
      <c r="H59" s="17"/>
      <c r="I59" s="17"/>
      <c r="J59" s="17"/>
      <c r="K59" s="7"/>
      <c r="L59" s="7"/>
      <c r="M59" s="7"/>
      <c r="N59" s="7"/>
      <c r="O59" s="7"/>
      <c r="P59" s="9"/>
      <c r="Q59" s="7"/>
      <c r="R59" s="7"/>
      <c r="S59" s="7"/>
      <c r="T59" s="7"/>
      <c r="U59" s="7"/>
      <c r="V59" s="7"/>
      <c r="W59" s="7"/>
      <c r="X59" s="7"/>
      <c r="Y59" s="7"/>
      <c r="Z59" s="85"/>
    </row>
    <row r="60" ht="30" customHeight="1">
      <c r="A60" t="s" s="86">
        <v>55</v>
      </c>
      <c r="B60" s="87"/>
      <c r="C60" t="s" s="102">
        <v>52</v>
      </c>
      <c r="D60" s="22"/>
      <c r="E60" s="23"/>
      <c r="F60" s="24"/>
      <c r="G60" t="s" s="103">
        <v>56</v>
      </c>
      <c r="H60" t="s" s="102">
        <v>52</v>
      </c>
      <c r="I60" s="22"/>
      <c r="J60" s="24"/>
      <c r="K60" t="s" s="104">
        <v>57</v>
      </c>
      <c r="L60" t="s" s="99">
        <v>52</v>
      </c>
      <c r="M60" s="90"/>
      <c r="N60" s="100"/>
      <c r="O60" s="7"/>
      <c r="P60" s="9"/>
      <c r="Q60" s="9"/>
      <c r="R60" s="7"/>
      <c r="S60" s="7"/>
      <c r="T60" s="7"/>
      <c r="U60" s="7"/>
      <c r="V60" s="7"/>
      <c r="W60" s="7"/>
      <c r="X60" s="7"/>
      <c r="Y60" s="7"/>
      <c r="Z60" s="15"/>
    </row>
    <row r="61" ht="15" customHeight="1">
      <c r="A61" s="6"/>
      <c r="B61" s="7"/>
      <c r="C61" t="s" s="105">
        <v>58</v>
      </c>
      <c r="D61" s="106"/>
      <c r="E61" s="107"/>
      <c r="F61" s="84"/>
      <c r="G61" s="7"/>
      <c r="H61" t="s" s="105">
        <v>59</v>
      </c>
      <c r="I61" s="106"/>
      <c r="J61" s="84"/>
      <c r="K61" s="7"/>
      <c r="L61" t="s" s="99">
        <v>60</v>
      </c>
      <c r="M61" s="85"/>
      <c r="N61" s="2"/>
      <c r="O61" s="7"/>
      <c r="P61" s="9"/>
      <c r="Q61" s="9"/>
      <c r="R61" s="7"/>
      <c r="S61" s="7"/>
      <c r="T61" s="7"/>
      <c r="U61" s="7"/>
      <c r="V61" s="7"/>
      <c r="W61" s="7"/>
      <c r="X61" s="7"/>
      <c r="Y61" s="7"/>
      <c r="Z61" s="15"/>
    </row>
    <row r="62" ht="15" customHeight="1">
      <c r="A62" s="6"/>
      <c r="B62" s="7"/>
      <c r="C62" s="17"/>
      <c r="D62" s="17"/>
      <c r="E62" s="17"/>
      <c r="F62" s="17"/>
      <c r="G62" s="7"/>
      <c r="H62" s="17"/>
      <c r="I62" s="17"/>
      <c r="J62" s="17"/>
      <c r="K62" s="7"/>
      <c r="L62" s="7"/>
      <c r="M62" s="7"/>
      <c r="N62" s="7"/>
      <c r="O62" s="7"/>
      <c r="P62" s="9"/>
      <c r="Q62" s="9"/>
      <c r="R62" s="7"/>
      <c r="S62" s="7"/>
      <c r="T62" s="7"/>
      <c r="U62" s="7"/>
      <c r="V62" s="7"/>
      <c r="W62" s="7"/>
      <c r="X62" s="7"/>
      <c r="Y62" s="7"/>
      <c r="Z62" s="15"/>
    </row>
    <row r="63" ht="30" customHeight="1">
      <c r="A63" t="s" s="86">
        <v>61</v>
      </c>
      <c r="B63" s="87"/>
      <c r="C63" t="s" s="102">
        <v>52</v>
      </c>
      <c r="D63" s="22"/>
      <c r="E63" s="23"/>
      <c r="F63" s="24"/>
      <c r="G63" t="s" s="103">
        <v>61</v>
      </c>
      <c r="H63" t="s" s="102">
        <v>52</v>
      </c>
      <c r="I63" s="22"/>
      <c r="J63" s="24"/>
      <c r="K63" t="s" s="104">
        <v>61</v>
      </c>
      <c r="L63" t="s" s="99">
        <v>52</v>
      </c>
      <c r="M63" s="15"/>
      <c r="N63" s="6"/>
      <c r="O63" s="7"/>
      <c r="P63" s="9"/>
      <c r="Q63" s="9"/>
      <c r="R63" s="7"/>
      <c r="S63" s="7"/>
      <c r="T63" s="7"/>
      <c r="U63" s="7"/>
      <c r="V63" s="7"/>
      <c r="W63" s="7"/>
      <c r="X63" s="7"/>
      <c r="Y63" s="7"/>
      <c r="Z63" s="15"/>
    </row>
    <row r="64" ht="15" customHeight="1">
      <c r="A64" s="6"/>
      <c r="B64" s="7"/>
      <c r="C64" s="33"/>
      <c r="D64" s="33"/>
      <c r="E64" s="33"/>
      <c r="F64" s="33"/>
      <c r="G64" s="7"/>
      <c r="H64" s="33"/>
      <c r="I64" s="33"/>
      <c r="J64" s="33"/>
      <c r="K64" s="7"/>
      <c r="L64" s="7"/>
      <c r="M64" s="7"/>
      <c r="N64" s="7"/>
      <c r="O64" s="7"/>
      <c r="P64" s="9"/>
      <c r="Q64" s="9"/>
      <c r="R64" s="7"/>
      <c r="S64" s="7"/>
      <c r="T64" s="7"/>
      <c r="U64" s="7"/>
      <c r="V64" s="7"/>
      <c r="W64" s="7"/>
      <c r="X64" s="7"/>
      <c r="Y64" s="7"/>
      <c r="Z64" s="15"/>
    </row>
    <row r="65" ht="1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9"/>
      <c r="Q65" s="9"/>
      <c r="R65" s="7"/>
      <c r="S65" s="7"/>
      <c r="T65" s="7"/>
      <c r="U65" s="7"/>
      <c r="V65" s="7"/>
      <c r="W65" s="7"/>
      <c r="X65" s="7"/>
      <c r="Y65" s="7"/>
      <c r="Z65" s="15"/>
    </row>
    <row r="66" ht="1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9"/>
      <c r="Q66" s="7"/>
      <c r="R66" s="7"/>
      <c r="S66" s="7"/>
      <c r="T66" s="7"/>
      <c r="U66" s="7"/>
      <c r="V66" s="7"/>
      <c r="W66" s="7"/>
      <c r="X66" s="7"/>
      <c r="Y66" s="7"/>
      <c r="Z66" s="90"/>
    </row>
    <row r="67" ht="15" customHeight="1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9"/>
      <c r="Q67" s="108"/>
      <c r="R67" s="108"/>
      <c r="S67" s="108"/>
      <c r="T67" s="108"/>
      <c r="U67" s="108"/>
      <c r="V67" s="108"/>
      <c r="W67" s="108"/>
      <c r="X67" s="108"/>
      <c r="Y67" s="108"/>
      <c r="Z67" s="110"/>
    </row>
    <row r="68" ht="1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1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1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</sheetData>
  <mergeCells count="240">
    <mergeCell ref="I38:I39"/>
    <mergeCell ref="J34:J35"/>
    <mergeCell ref="J36:J37"/>
    <mergeCell ref="I34:I35"/>
    <mergeCell ref="I36:I37"/>
    <mergeCell ref="J38:J39"/>
    <mergeCell ref="I32:I33"/>
    <mergeCell ref="I30:I31"/>
    <mergeCell ref="L34:L35"/>
    <mergeCell ref="K36:K37"/>
    <mergeCell ref="L44:L45"/>
    <mergeCell ref="L40:L41"/>
    <mergeCell ref="L26:L27"/>
    <mergeCell ref="L28:L29"/>
    <mergeCell ref="K38:K39"/>
    <mergeCell ref="J40:J41"/>
    <mergeCell ref="J42:J43"/>
    <mergeCell ref="J44:J45"/>
    <mergeCell ref="K44:K45"/>
    <mergeCell ref="I44:I45"/>
    <mergeCell ref="I28:I29"/>
    <mergeCell ref="K24:K25"/>
    <mergeCell ref="L32:L33"/>
    <mergeCell ref="I26:I27"/>
    <mergeCell ref="L30:L31"/>
    <mergeCell ref="O40:O41"/>
    <mergeCell ref="O38:O39"/>
    <mergeCell ref="O26:O27"/>
    <mergeCell ref="O28:O29"/>
    <mergeCell ref="O20:O21"/>
    <mergeCell ref="O18:O19"/>
    <mergeCell ref="O16:O17"/>
    <mergeCell ref="O14:O15"/>
    <mergeCell ref="O24:O25"/>
    <mergeCell ref="O32:O33"/>
    <mergeCell ref="O34:O35"/>
    <mergeCell ref="O44:O45"/>
    <mergeCell ref="O42:O43"/>
    <mergeCell ref="O30:O31"/>
    <mergeCell ref="O36:O37"/>
    <mergeCell ref="D34:E34"/>
    <mergeCell ref="F32:F33"/>
    <mergeCell ref="D33:E33"/>
    <mergeCell ref="D32:E32"/>
    <mergeCell ref="G28:G29"/>
    <mergeCell ref="G30:G31"/>
    <mergeCell ref="D28:E28"/>
    <mergeCell ref="D29:E29"/>
    <mergeCell ref="D31:E31"/>
    <mergeCell ref="D30:E30"/>
    <mergeCell ref="D43:E43"/>
    <mergeCell ref="F42:F43"/>
    <mergeCell ref="D42:E42"/>
    <mergeCell ref="G44:G45"/>
    <mergeCell ref="D44:E44"/>
    <mergeCell ref="D45:E45"/>
    <mergeCell ref="F44:F45"/>
    <mergeCell ref="D38:E38"/>
    <mergeCell ref="D39:E39"/>
    <mergeCell ref="D37:E37"/>
    <mergeCell ref="D35:E35"/>
    <mergeCell ref="D36:E36"/>
    <mergeCell ref="D27:E27"/>
    <mergeCell ref="D40:E40"/>
    <mergeCell ref="L20:L21"/>
    <mergeCell ref="J20:J21"/>
    <mergeCell ref="I14:I15"/>
    <mergeCell ref="J14:J15"/>
    <mergeCell ref="D15:E15"/>
    <mergeCell ref="D14:E14"/>
    <mergeCell ref="K14:K15"/>
    <mergeCell ref="H14:H15"/>
    <mergeCell ref="I16:I17"/>
    <mergeCell ref="D26:E26"/>
    <mergeCell ref="D24:E24"/>
    <mergeCell ref="D25:E25"/>
    <mergeCell ref="H26:H27"/>
    <mergeCell ref="F26:F27"/>
    <mergeCell ref="H32:H33"/>
    <mergeCell ref="H30:H31"/>
    <mergeCell ref="H42:H43"/>
    <mergeCell ref="H44:H45"/>
    <mergeCell ref="H16:H17"/>
    <mergeCell ref="H34:H35"/>
    <mergeCell ref="G32:G33"/>
    <mergeCell ref="G36:G37"/>
    <mergeCell ref="F34:F35"/>
    <mergeCell ref="F36:F37"/>
    <mergeCell ref="G34:G35"/>
    <mergeCell ref="J32:J33"/>
    <mergeCell ref="H36:H37"/>
    <mergeCell ref="N26:N27"/>
    <mergeCell ref="M26:M27"/>
    <mergeCell ref="N20:N21"/>
    <mergeCell ref="M20:M21"/>
    <mergeCell ref="M40:M41"/>
    <mergeCell ref="N44:N45"/>
    <mergeCell ref="M28:M29"/>
    <mergeCell ref="M30:M31"/>
    <mergeCell ref="N28:N29"/>
    <mergeCell ref="N30:N31"/>
    <mergeCell ref="H38:H39"/>
    <mergeCell ref="G38:G39"/>
    <mergeCell ref="G40:G41"/>
    <mergeCell ref="H40:H41"/>
    <mergeCell ref="C60:F60"/>
    <mergeCell ref="C61:F61"/>
    <mergeCell ref="C50:F50"/>
    <mergeCell ref="C59:F59"/>
    <mergeCell ref="C63:F63"/>
    <mergeCell ref="C57:D57"/>
    <mergeCell ref="A40:A41"/>
    <mergeCell ref="A42:A43"/>
    <mergeCell ref="A34:A35"/>
    <mergeCell ref="A32:A33"/>
    <mergeCell ref="A36:A37"/>
    <mergeCell ref="A44:A45"/>
    <mergeCell ref="I40:I41"/>
    <mergeCell ref="I42:I43"/>
    <mergeCell ref="F38:F39"/>
    <mergeCell ref="F40:F41"/>
    <mergeCell ref="A38:A39"/>
    <mergeCell ref="D41:E41"/>
    <mergeCell ref="G42:G43"/>
    <mergeCell ref="K16:K17"/>
    <mergeCell ref="K18:K19"/>
    <mergeCell ref="K11:K13"/>
    <mergeCell ref="L18:L19"/>
    <mergeCell ref="M16:M17"/>
    <mergeCell ref="L16:L17"/>
    <mergeCell ref="M18:M19"/>
    <mergeCell ref="H18:H19"/>
    <mergeCell ref="J18:J19"/>
    <mergeCell ref="G16:G17"/>
    <mergeCell ref="F18:F19"/>
    <mergeCell ref="K20:K21"/>
    <mergeCell ref="L22:L23"/>
    <mergeCell ref="D22:E22"/>
    <mergeCell ref="D19:E19"/>
    <mergeCell ref="D20:E20"/>
    <mergeCell ref="D21:E21"/>
    <mergeCell ref="D16:E16"/>
    <mergeCell ref="D23:E23"/>
    <mergeCell ref="D18:E18"/>
    <mergeCell ref="D17:E17"/>
    <mergeCell ref="A16:A17"/>
    <mergeCell ref="A18:A19"/>
    <mergeCell ref="A22:A23"/>
    <mergeCell ref="A20:A21"/>
    <mergeCell ref="C6:F6"/>
    <mergeCell ref="A11:A13"/>
    <mergeCell ref="B11:B13"/>
    <mergeCell ref="C11:C13"/>
    <mergeCell ref="D11:E12"/>
    <mergeCell ref="D13:E13"/>
    <mergeCell ref="A14:A15"/>
    <mergeCell ref="G11:G13"/>
    <mergeCell ref="F22:F23"/>
    <mergeCell ref="F24:F25"/>
    <mergeCell ref="G26:G27"/>
    <mergeCell ref="G24:G25"/>
    <mergeCell ref="A26:A27"/>
    <mergeCell ref="A28:A29"/>
    <mergeCell ref="A30:A31"/>
    <mergeCell ref="A24:A25"/>
    <mergeCell ref="J30:J31"/>
    <mergeCell ref="J28:J29"/>
    <mergeCell ref="J24:J25"/>
    <mergeCell ref="I22:I23"/>
    <mergeCell ref="H24:H25"/>
    <mergeCell ref="F28:F29"/>
    <mergeCell ref="F30:F31"/>
    <mergeCell ref="H28:H29"/>
    <mergeCell ref="I24:I25"/>
    <mergeCell ref="J26:J27"/>
    <mergeCell ref="K42:K43"/>
    <mergeCell ref="K34:K35"/>
    <mergeCell ref="K40:K41"/>
    <mergeCell ref="H63:J63"/>
    <mergeCell ref="H61:J61"/>
    <mergeCell ref="H60:J60"/>
    <mergeCell ref="L38:L39"/>
    <mergeCell ref="M38:M39"/>
    <mergeCell ref="M44:M45"/>
    <mergeCell ref="N38:N39"/>
    <mergeCell ref="M42:M43"/>
    <mergeCell ref="N42:N43"/>
    <mergeCell ref="N36:N37"/>
    <mergeCell ref="N40:N41"/>
    <mergeCell ref="L42:L43"/>
    <mergeCell ref="L36:L37"/>
    <mergeCell ref="L61:N61"/>
    <mergeCell ref="L63:N63"/>
    <mergeCell ref="L60:N60"/>
    <mergeCell ref="L58:N58"/>
    <mergeCell ref="L57:N57"/>
    <mergeCell ref="N34:N35"/>
    <mergeCell ref="N32:N33"/>
    <mergeCell ref="N22:N23"/>
    <mergeCell ref="N24:N25"/>
    <mergeCell ref="J22:J23"/>
    <mergeCell ref="K22:K23"/>
    <mergeCell ref="H11:H13"/>
    <mergeCell ref="J11:J13"/>
    <mergeCell ref="I11:I12"/>
    <mergeCell ref="H22:H23"/>
    <mergeCell ref="H20:H21"/>
    <mergeCell ref="I18:I19"/>
    <mergeCell ref="A4:O4"/>
    <mergeCell ref="O22:O23"/>
    <mergeCell ref="A10:O10"/>
    <mergeCell ref="N18:N19"/>
    <mergeCell ref="N11:N13"/>
    <mergeCell ref="G22:G23"/>
    <mergeCell ref="O11:O13"/>
    <mergeCell ref="I20:I21"/>
    <mergeCell ref="F20:F21"/>
    <mergeCell ref="G20:G21"/>
    <mergeCell ref="L11:L13"/>
    <mergeCell ref="L14:L15"/>
    <mergeCell ref="M22:M23"/>
    <mergeCell ref="M11:M13"/>
    <mergeCell ref="M14:M15"/>
    <mergeCell ref="N14:N15"/>
    <mergeCell ref="N16:N17"/>
    <mergeCell ref="F11:F13"/>
    <mergeCell ref="F14:F15"/>
    <mergeCell ref="G14:G15"/>
    <mergeCell ref="G18:G19"/>
    <mergeCell ref="J16:J17"/>
    <mergeCell ref="F16:F17"/>
    <mergeCell ref="K30:K31"/>
    <mergeCell ref="K32:K33"/>
    <mergeCell ref="M24:M25"/>
    <mergeCell ref="L24:L25"/>
    <mergeCell ref="M36:M37"/>
    <mergeCell ref="M32:M33"/>
    <mergeCell ref="M34:M35"/>
    <mergeCell ref="K28:K29"/>
    <mergeCell ref="K26:K27"/>
  </mergeCells>
  <pageMargins left="0.23622" right="0.0393701" top="0.748031" bottom="0.74803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 showGridLines="0" defaultGridColor="1"/>
  </sheetViews>
  <sheetFormatPr defaultColWidth="14.5" defaultRowHeight="15" customHeight="1" outlineLevelRow="0" outlineLevelCol="0"/>
  <cols>
    <col min="1" max="1" width="28.5" style="112" customWidth="1"/>
    <col min="2" max="3" width="11.6719" style="112" customWidth="1"/>
    <col min="4" max="4" width="10.1719" style="112" customWidth="1"/>
    <col min="5" max="5" width="10.5" style="112" customWidth="1"/>
    <col min="6" max="6" width="5.35156" style="112" customWidth="1"/>
    <col min="7" max="7" width="11.6719" style="112" customWidth="1"/>
    <col min="8" max="8" width="8.67188" style="112" customWidth="1"/>
    <col min="9" max="9" width="11.5" style="112" customWidth="1"/>
    <col min="10" max="10" width="10.1719" style="112" customWidth="1"/>
    <col min="11" max="11" width="8.67188" style="112" customWidth="1"/>
    <col min="12" max="256" width="14.5" style="112" customWidth="1"/>
  </cols>
  <sheetData>
    <row r="1" ht="27" customHeight="1">
      <c r="A1" t="s" s="113">
        <v>62</v>
      </c>
      <c r="B1" t="s" s="114">
        <v>63</v>
      </c>
      <c r="C1" t="s" s="113">
        <v>64</v>
      </c>
      <c r="D1" t="s" s="115">
        <v>65</v>
      </c>
      <c r="E1" t="s" s="114">
        <v>66</v>
      </c>
      <c r="F1" t="s" s="113">
        <v>67</v>
      </c>
      <c r="G1" t="s" s="113">
        <v>68</v>
      </c>
      <c r="H1" t="s" s="114">
        <v>69</v>
      </c>
      <c r="I1" t="s" s="113">
        <v>70</v>
      </c>
      <c r="J1" t="s" s="113">
        <v>71</v>
      </c>
      <c r="K1" s="110"/>
    </row>
    <row r="2" ht="15" customHeight="1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ht="15" customHeight="1">
      <c r="A3" t="s" s="116">
        <v>72</v>
      </c>
      <c r="B3" t="s" s="116">
        <v>33</v>
      </c>
      <c r="C3" s="117"/>
      <c r="D3" s="117"/>
      <c r="E3" s="117"/>
      <c r="F3" s="117"/>
      <c r="G3" s="117"/>
      <c r="H3" s="117"/>
      <c r="I3" t="s" s="116">
        <v>73</v>
      </c>
      <c r="J3" s="117"/>
      <c r="K3" s="110"/>
    </row>
    <row r="4" ht="15" customHeight="1">
      <c r="A4" t="s" s="116">
        <v>74</v>
      </c>
      <c r="B4" t="s" s="116">
        <v>33</v>
      </c>
      <c r="C4" s="117"/>
      <c r="D4" s="117"/>
      <c r="E4" s="117"/>
      <c r="F4" s="117"/>
      <c r="G4" s="117"/>
      <c r="H4" s="117"/>
      <c r="I4" t="s" s="116">
        <v>75</v>
      </c>
      <c r="J4" s="118"/>
      <c r="K4" s="110"/>
    </row>
    <row r="5" ht="15" customHeight="1">
      <c r="A5" t="s" s="116">
        <v>7</v>
      </c>
      <c r="B5" t="s" s="116">
        <v>33</v>
      </c>
      <c r="C5" s="119">
        <v>123456</v>
      </c>
      <c r="D5" t="s" s="116">
        <v>9</v>
      </c>
      <c r="E5" s="119">
        <v>7.2</v>
      </c>
      <c r="F5" t="s" s="116">
        <v>2</v>
      </c>
      <c r="G5" s="119">
        <v>30.5</v>
      </c>
      <c r="H5" s="117"/>
      <c r="I5" t="s" s="120">
        <v>15</v>
      </c>
      <c r="J5" t="s" s="121">
        <v>76</v>
      </c>
      <c r="K5" s="5"/>
    </row>
    <row r="6" ht="15" customHeight="1">
      <c r="A6" t="s" s="116">
        <v>77</v>
      </c>
      <c r="B6" t="s" s="116">
        <v>12</v>
      </c>
      <c r="C6" s="119">
        <v>987654</v>
      </c>
      <c r="D6" t="s" s="116">
        <v>78</v>
      </c>
      <c r="E6" s="119">
        <v>8.9</v>
      </c>
      <c r="F6" t="s" s="116">
        <v>79</v>
      </c>
      <c r="G6" s="119">
        <v>29.8</v>
      </c>
      <c r="H6" s="117"/>
      <c r="I6" t="s" s="120">
        <v>80</v>
      </c>
      <c r="J6" t="s" s="121">
        <v>76</v>
      </c>
      <c r="K6" s="5"/>
    </row>
    <row r="7" ht="15" customHeight="1">
      <c r="A7" s="110"/>
      <c r="B7" s="110"/>
      <c r="C7" s="110"/>
      <c r="D7" s="110"/>
      <c r="E7" s="110"/>
      <c r="F7" s="110"/>
      <c r="G7" s="110"/>
      <c r="H7" s="110"/>
      <c r="I7" s="110"/>
      <c r="J7" s="108"/>
      <c r="K7" s="110"/>
    </row>
  </sheetData>
  <pageMargins left="0.7" right="0.7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1" width="16.5" style="122" customWidth="1"/>
    <col min="2" max="3" width="8.67188" style="122" customWidth="1"/>
    <col min="4" max="4" width="12.5781" style="122" customWidth="1"/>
    <col min="5" max="5" width="8.67188" style="122" customWidth="1"/>
    <col min="6" max="256" width="14.5" style="122" customWidth="1"/>
  </cols>
  <sheetData>
    <row r="1" ht="15" customHeight="1">
      <c r="A1" s="110"/>
      <c r="B1" s="110"/>
      <c r="C1" s="110"/>
      <c r="D1" s="110"/>
      <c r="E1" s="110"/>
    </row>
    <row r="2" ht="15" customHeight="1">
      <c r="A2" s="110"/>
      <c r="B2" s="110"/>
      <c r="C2" t="s" s="123">
        <v>67</v>
      </c>
      <c r="D2" s="110"/>
      <c r="E2" s="110"/>
    </row>
    <row r="3" ht="15" customHeight="1">
      <c r="A3" s="110"/>
      <c r="B3" s="110"/>
      <c r="C3" t="s" s="113">
        <v>2</v>
      </c>
      <c r="D3" s="124">
        <v>30.5</v>
      </c>
      <c r="E3" s="110"/>
    </row>
    <row r="4" ht="15" customHeight="1">
      <c r="A4" s="110"/>
      <c r="B4" s="110"/>
      <c r="C4" t="s" s="113">
        <v>79</v>
      </c>
      <c r="D4" s="124">
        <v>29.8</v>
      </c>
      <c r="E4" s="110"/>
    </row>
    <row r="5" ht="15" customHeight="1">
      <c r="A5" s="110"/>
      <c r="B5" s="110"/>
      <c r="C5" s="110"/>
      <c r="D5" s="110"/>
      <c r="E5" s="110"/>
    </row>
    <row r="6" ht="15" customHeight="1">
      <c r="A6" t="s" s="123">
        <v>81</v>
      </c>
      <c r="B6" s="110"/>
      <c r="C6" s="110"/>
      <c r="D6" t="s" s="123">
        <v>82</v>
      </c>
      <c r="E6" s="110"/>
    </row>
    <row r="7" ht="15" customHeight="1">
      <c r="A7" t="s" s="113">
        <v>80</v>
      </c>
      <c r="B7" s="110"/>
      <c r="C7" s="110"/>
      <c r="D7" t="s" s="113">
        <v>35</v>
      </c>
      <c r="E7" s="110"/>
    </row>
    <row r="8" ht="15" customHeight="1">
      <c r="A8" t="s" s="113">
        <v>83</v>
      </c>
      <c r="B8" s="110"/>
      <c r="C8" s="110"/>
      <c r="D8" t="s" s="113">
        <v>84</v>
      </c>
      <c r="E8" s="110"/>
    </row>
    <row r="9" ht="15" customHeight="1">
      <c r="A9" t="s" s="113">
        <v>85</v>
      </c>
      <c r="B9" s="110"/>
      <c r="C9" s="110"/>
      <c r="D9" t="s" s="113">
        <v>86</v>
      </c>
      <c r="E9" s="110"/>
    </row>
    <row r="10" ht="15" customHeight="1">
      <c r="A10" t="s" s="113">
        <v>87</v>
      </c>
      <c r="B10" s="110"/>
      <c r="C10" s="110"/>
      <c r="D10" t="s" s="113">
        <v>88</v>
      </c>
      <c r="E10" s="110"/>
    </row>
    <row r="11" ht="15" customHeight="1">
      <c r="A11" t="s" s="113">
        <v>89</v>
      </c>
      <c r="B11" s="110"/>
      <c r="C11" s="110"/>
      <c r="D11" t="s" s="113">
        <v>38</v>
      </c>
      <c r="E11" s="110"/>
    </row>
    <row r="12" ht="15" customHeight="1">
      <c r="A12" t="s" s="113">
        <v>75</v>
      </c>
      <c r="B12" s="110"/>
      <c r="C12" s="110"/>
      <c r="D12" t="s" s="113">
        <v>90</v>
      </c>
      <c r="E12" s="110"/>
    </row>
    <row r="13" ht="15" customHeight="1">
      <c r="A13" t="s" s="113">
        <v>91</v>
      </c>
      <c r="B13" s="125"/>
      <c r="C13" s="110"/>
      <c r="D13" t="s" s="113">
        <v>92</v>
      </c>
      <c r="E13" s="110"/>
    </row>
    <row r="14" ht="15" customHeight="1">
      <c r="A14" t="s" s="113">
        <v>93</v>
      </c>
      <c r="B14" s="125"/>
      <c r="C14" s="110"/>
      <c r="D14" s="110"/>
      <c r="E14" s="110"/>
    </row>
    <row r="15" ht="15" customHeight="1">
      <c r="A15" t="s" s="113">
        <v>94</v>
      </c>
      <c r="B15" s="110"/>
      <c r="C15" s="110"/>
      <c r="D15" s="110"/>
      <c r="E15" s="110"/>
    </row>
    <row r="16" ht="15" customHeight="1">
      <c r="A16" t="s" s="113">
        <v>95</v>
      </c>
      <c r="B16" s="110"/>
      <c r="C16" s="110"/>
      <c r="D16" s="110"/>
      <c r="E16" s="110"/>
    </row>
    <row r="17" ht="15" customHeight="1">
      <c r="A17" s="110"/>
      <c r="B17" s="110"/>
      <c r="C17" s="110"/>
      <c r="D17" s="110"/>
      <c r="E17" s="110"/>
    </row>
    <row r="18" ht="15" customHeight="1">
      <c r="A18" s="110"/>
      <c r="B18" s="110"/>
      <c r="C18" s="110"/>
      <c r="D18" s="110"/>
      <c r="E18" s="110"/>
    </row>
    <row r="19" ht="15" customHeight="1">
      <c r="A19" t="s" s="123">
        <v>21</v>
      </c>
      <c r="B19" s="110"/>
      <c r="C19" s="110"/>
      <c r="D19" s="110"/>
      <c r="E19" s="110"/>
    </row>
    <row r="20" ht="15" customHeight="1">
      <c r="A20" t="s" s="116">
        <v>96</v>
      </c>
      <c r="B20" s="110"/>
      <c r="C20" s="110"/>
      <c r="D20" s="110"/>
      <c r="E20" s="110"/>
    </row>
    <row r="21" ht="15" customHeight="1">
      <c r="A21" t="s" s="116">
        <v>97</v>
      </c>
      <c r="B21" s="110"/>
      <c r="C21" s="110"/>
      <c r="D21" s="110"/>
      <c r="E21" s="110"/>
    </row>
    <row r="22" ht="15" customHeight="1">
      <c r="A22" t="s" s="116">
        <v>98</v>
      </c>
      <c r="B22" s="110"/>
      <c r="C22" s="110"/>
      <c r="D22" s="110"/>
      <c r="E22" s="110"/>
    </row>
    <row r="23" ht="15" customHeight="1">
      <c r="A23" t="s" s="116">
        <v>99</v>
      </c>
      <c r="B23" s="110"/>
      <c r="C23" s="110"/>
      <c r="D23" s="110"/>
      <c r="E23" s="110"/>
    </row>
    <row r="24" ht="15" customHeight="1">
      <c r="A24" t="s" s="116">
        <v>34</v>
      </c>
      <c r="B24" s="110"/>
      <c r="C24" s="110"/>
      <c r="D24" s="110"/>
      <c r="E24" s="110"/>
    </row>
    <row r="25" ht="15" customHeight="1">
      <c r="A25" t="s" s="116">
        <v>100</v>
      </c>
      <c r="B25" s="110"/>
      <c r="C25" s="110"/>
      <c r="D25" s="110"/>
      <c r="E25" s="110"/>
    </row>
  </sheetData>
  <pageMargins left="0.7" right="0.7" top="0.787402" bottom="0.78740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