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activeTab="1"/>
  </bookViews>
  <sheets>
    <sheet name="取值逻辑" sheetId="3" r:id="rId1"/>
    <sheet name="日报" sheetId="1" r:id="rId2"/>
    <sheet name="月报(待扣款功能确定后出月报需求)" sheetId="2" r:id="rId3"/>
  </sheets>
  <calcPr calcId="144525"/>
</workbook>
</file>

<file path=xl/sharedStrings.xml><?xml version="1.0" encoding="utf-8"?>
<sst xmlns="http://schemas.openxmlformats.org/spreadsheetml/2006/main" count="296" uniqueCount="103">
  <si>
    <t>含义</t>
  </si>
  <si>
    <t>取值逻辑</t>
  </si>
  <si>
    <t>统计日期</t>
  </si>
  <si>
    <t>好拓客</t>
  </si>
  <si>
    <t>汇拓客</t>
  </si>
  <si>
    <t>渠道来源</t>
  </si>
  <si>
    <t>好拓客/汇拓客</t>
  </si>
  <si>
    <t>可见合作方编号</t>
  </si>
  <si>
    <t>分润实际收益方</t>
  </si>
  <si>
    <t>可见合作方名称</t>
  </si>
  <si>
    <t>直属合作方编号</t>
  </si>
  <si>
    <t>（拓卡人所属的）可见合作方直属下级</t>
  </si>
  <si>
    <t>直属合作方名称</t>
  </si>
  <si>
    <t>拓卡合作方方编号</t>
  </si>
  <si>
    <t>拓卡方</t>
  </si>
  <si>
    <t>拓卡合作方名称</t>
  </si>
  <si>
    <t>推荐合作方编号</t>
  </si>
  <si>
    <t>拓卡方直属上级</t>
  </si>
  <si>
    <t>推荐合作方名称</t>
  </si>
  <si>
    <t>孵化基地编号</t>
  </si>
  <si>
    <t>拓卡方所属孵化基地</t>
  </si>
  <si>
    <t>孵化基地名称</t>
  </si>
  <si>
    <t>服务商编号</t>
  </si>
  <si>
    <t>拓卡方对应一代合作方编号</t>
  </si>
  <si>
    <t>服务商名称</t>
  </si>
  <si>
    <t>拓卡方对应一代</t>
  </si>
  <si>
    <t>合作方链级</t>
  </si>
  <si>
    <t>agent_line</t>
  </si>
  <si>
    <t>角色</t>
  </si>
  <si>
    <t>一般代理/孵化机基地</t>
  </si>
  <si>
    <t>订单号</t>
  </si>
  <si>
    <t>趣伴卡系统客诉订单号</t>
  </si>
  <si>
    <t>银行名称</t>
  </si>
  <si>
    <t>信用卡银行名称</t>
  </si>
  <si>
    <t>达标类型</t>
  </si>
  <si>
    <t>核卡/激活/首刷</t>
  </si>
  <si>
    <t>总奖励金额</t>
  </si>
  <si>
    <t>办卡总奖励</t>
  </si>
  <si>
    <t>分润比例</t>
  </si>
  <si>
    <t>可见合作方的实际分润比例</t>
  </si>
  <si>
    <t>分润应得金额（元）</t>
  </si>
  <si>
    <t>可见合作方自有+下级的分润收益</t>
  </si>
  <si>
    <t>分润实得金额（元）</t>
  </si>
  <si>
    <t>可见合作方的实际分润（应得金额-分给下级的分润金额）</t>
  </si>
  <si>
    <t>结算类型</t>
  </si>
  <si>
    <t>该笔分润结算入账情况，日结/月结</t>
  </si>
  <si>
    <t>是否层层</t>
  </si>
  <si>
    <t>分润模式是否层层</t>
  </si>
  <si>
    <t>分润服务费本级成本（元）</t>
  </si>
  <si>
    <t>分润服务费收入（元）</t>
  </si>
  <si>
    <t>入账总金额（元）</t>
  </si>
  <si>
    <t>日结比例</t>
  </si>
  <si>
    <t>可提入账金额（元）</t>
  </si>
  <si>
    <t>日结入账</t>
  </si>
  <si>
    <t>月结入账金额（元）</t>
  </si>
  <si>
    <t>月结入账</t>
  </si>
  <si>
    <t>收益合作方编号</t>
  </si>
  <si>
    <t>收益合作方名称</t>
  </si>
  <si>
    <t>贡献方编号</t>
  </si>
  <si>
    <t>贡献方名称</t>
  </si>
  <si>
    <t>2021-07-19</t>
  </si>
  <si>
    <t>XXXX公司</t>
  </si>
  <si>
    <t>郑志飞</t>
  </si>
  <si>
    <t>郑志峰</t>
  </si>
  <si>
    <t>郑志龙</t>
  </si>
  <si>
    <t>/</t>
  </si>
  <si>
    <t>一代</t>
  </si>
  <si>
    <t>300212123456789</t>
  </si>
  <si>
    <t>光大银行</t>
  </si>
  <si>
    <t>核卡</t>
  </si>
  <si>
    <t>日结</t>
  </si>
  <si>
    <t>是</t>
  </si>
  <si>
    <t>20002275-20002276</t>
  </si>
  <si>
    <t>一般代理</t>
  </si>
  <si>
    <t>20002275-20002276-20002277</t>
  </si>
  <si>
    <t>20002275-20002276-20002277-20002278</t>
  </si>
  <si>
    <t>孵化基地</t>
  </si>
  <si>
    <t>孵化基地下级</t>
  </si>
  <si>
    <t>拓卡人</t>
  </si>
  <si>
    <t>推荐方</t>
  </si>
  <si>
    <t>400212123456786</t>
  </si>
  <si>
    <t>中信银行</t>
  </si>
  <si>
    <t>激活</t>
  </si>
  <si>
    <t>否</t>
  </si>
  <si>
    <t>21200018-21200019-21200020</t>
  </si>
  <si>
    <t>21200018-21200019-21200020-21200021</t>
  </si>
  <si>
    <t>枚举值：核卡、激活、首刷</t>
  </si>
  <si>
    <t>实得收入*0.08</t>
  </si>
  <si>
    <t>(应的收入-实得收入)*(0.08-0.0655)</t>
  </si>
  <si>
    <t>拆分表（一代表/孵化基地）</t>
  </si>
  <si>
    <t>代理编号</t>
  </si>
  <si>
    <t>代理名称</t>
  </si>
  <si>
    <t>拓卡方编号</t>
  </si>
  <si>
    <t>拓卡方名称</t>
  </si>
  <si>
    <t>实际分润比例</t>
  </si>
  <si>
    <t>测试人员</t>
  </si>
  <si>
    <t>拆分表（下级表）</t>
  </si>
  <si>
    <t>合作方编号</t>
  </si>
  <si>
    <t>合作方名称</t>
  </si>
  <si>
    <t>直属上级编号</t>
  </si>
  <si>
    <t>直属上级名称</t>
  </si>
  <si>
    <t>下级分润比例</t>
  </si>
  <si>
    <t>入账时间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</si>
</sst>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b/>
      <sz val="14"/>
      <color rgb="FFFF000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6"/>
  <sheetViews>
    <sheetView workbookViewId="0">
      <selection activeCell="B20" sqref="B20"/>
    </sheetView>
  </sheetViews>
  <sheetFormatPr defaultColWidth="8.72222222222222" defaultRowHeight="14.4" outlineLevelCol="3"/>
  <cols>
    <col min="1" max="1" width="27.537037037037" customWidth="1"/>
    <col min="2" max="2" width="55.6296296296296" customWidth="1"/>
    <col min="3" max="3" width="9.5462962962963" customWidth="1"/>
    <col min="4" max="4" width="7.53703703703704" customWidth="1"/>
  </cols>
  <sheetData>
    <row r="1" spans="2:3">
      <c r="B1" t="s">
        <v>0</v>
      </c>
      <c r="C1" t="s">
        <v>1</v>
      </c>
    </row>
    <row r="2" spans="1:4">
      <c r="A2" s="3" t="s">
        <v>2</v>
      </c>
      <c r="C2" t="s">
        <v>3</v>
      </c>
      <c r="D2" t="s">
        <v>4</v>
      </c>
    </row>
    <row r="3" spans="1:2">
      <c r="A3" s="3" t="s">
        <v>5</v>
      </c>
      <c r="B3" t="s">
        <v>6</v>
      </c>
    </row>
    <row r="4" spans="1:2">
      <c r="A4" s="3" t="s">
        <v>7</v>
      </c>
      <c r="B4" t="s">
        <v>8</v>
      </c>
    </row>
    <row r="5" spans="1:2">
      <c r="A5" s="3" t="s">
        <v>9</v>
      </c>
      <c r="B5" t="s">
        <v>8</v>
      </c>
    </row>
    <row r="6" spans="1:2">
      <c r="A6" s="3" t="s">
        <v>10</v>
      </c>
      <c r="B6" t="s">
        <v>11</v>
      </c>
    </row>
    <row r="7" spans="1:2">
      <c r="A7" s="3" t="s">
        <v>12</v>
      </c>
      <c r="B7" t="s">
        <v>11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14</v>
      </c>
    </row>
    <row r="10" spans="1:2">
      <c r="A10" s="3" t="s">
        <v>16</v>
      </c>
      <c r="B10" t="s">
        <v>17</v>
      </c>
    </row>
    <row r="11" spans="1:2">
      <c r="A11" s="3" t="s">
        <v>18</v>
      </c>
      <c r="B11" t="s">
        <v>17</v>
      </c>
    </row>
    <row r="12" spans="1:2">
      <c r="A12" s="3" t="s">
        <v>19</v>
      </c>
      <c r="B12" t="s">
        <v>20</v>
      </c>
    </row>
    <row r="13" spans="1:2">
      <c r="A13" s="3" t="s">
        <v>21</v>
      </c>
      <c r="B13" t="s">
        <v>20</v>
      </c>
    </row>
    <row r="14" spans="1:2">
      <c r="A14" s="3" t="s">
        <v>22</v>
      </c>
      <c r="B14" t="s">
        <v>23</v>
      </c>
    </row>
    <row r="15" spans="1:2">
      <c r="A15" s="3" t="s">
        <v>24</v>
      </c>
      <c r="B15" t="s">
        <v>25</v>
      </c>
    </row>
    <row r="16" spans="1:2">
      <c r="A16" s="3" t="s">
        <v>26</v>
      </c>
      <c r="B16" t="s">
        <v>27</v>
      </c>
    </row>
    <row r="17" spans="1:2">
      <c r="A17" s="3" t="s">
        <v>28</v>
      </c>
      <c r="B17" t="s">
        <v>29</v>
      </c>
    </row>
    <row r="18" spans="1:2">
      <c r="A18" s="3" t="s">
        <v>30</v>
      </c>
      <c r="B18" t="s">
        <v>31</v>
      </c>
    </row>
    <row r="19" spans="1:2">
      <c r="A19" s="3" t="s">
        <v>32</v>
      </c>
      <c r="B19" t="s">
        <v>33</v>
      </c>
    </row>
    <row r="20" spans="1:2">
      <c r="A20" s="3" t="s">
        <v>34</v>
      </c>
      <c r="B20" t="s">
        <v>35</v>
      </c>
    </row>
    <row r="21" spans="1:2">
      <c r="A21" s="3" t="s">
        <v>36</v>
      </c>
      <c r="B21" t="s">
        <v>37</v>
      </c>
    </row>
    <row r="22" spans="1:2">
      <c r="A22" s="3" t="s">
        <v>38</v>
      </c>
      <c r="B22" t="s">
        <v>39</v>
      </c>
    </row>
    <row r="23" spans="1:2">
      <c r="A23" s="3" t="s">
        <v>40</v>
      </c>
      <c r="B23" t="s">
        <v>41</v>
      </c>
    </row>
    <row r="24" spans="1:2">
      <c r="A24" s="3" t="s">
        <v>42</v>
      </c>
      <c r="B24" t="s">
        <v>43</v>
      </c>
    </row>
    <row r="25" spans="1:2">
      <c r="A25" s="3" t="s">
        <v>44</v>
      </c>
      <c r="B25" t="s">
        <v>45</v>
      </c>
    </row>
    <row r="26" spans="1:2">
      <c r="A26" s="3" t="s">
        <v>46</v>
      </c>
      <c r="B26" t="s">
        <v>47</v>
      </c>
    </row>
    <row r="27" spans="1:1">
      <c r="A27" s="3" t="s">
        <v>48</v>
      </c>
    </row>
    <row r="28" spans="1:1">
      <c r="A28" s="3" t="s">
        <v>49</v>
      </c>
    </row>
    <row r="29" spans="1:1">
      <c r="A29" s="3" t="s">
        <v>50</v>
      </c>
    </row>
    <row r="30" spans="1:1">
      <c r="A30" s="3" t="s">
        <v>51</v>
      </c>
    </row>
    <row r="31" spans="1:2">
      <c r="A31" s="3" t="s">
        <v>52</v>
      </c>
      <c r="B31" t="s">
        <v>53</v>
      </c>
    </row>
    <row r="32" spans="1:2">
      <c r="A32" s="3" t="s">
        <v>54</v>
      </c>
      <c r="B32" t="s">
        <v>55</v>
      </c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abSelected="1" workbookViewId="0">
      <selection activeCell="G12" sqref="G12"/>
    </sheetView>
  </sheetViews>
  <sheetFormatPr defaultColWidth="9" defaultRowHeight="14.4"/>
  <cols>
    <col min="1" max="1" width="28.7777777777778" customWidth="1"/>
    <col min="2" max="2" width="15.1851851851852" customWidth="1"/>
    <col min="3" max="8" width="11.5" customWidth="1"/>
    <col min="9" max="9" width="9.66666666666667"/>
    <col min="10" max="10" width="17.1296296296296" customWidth="1"/>
    <col min="11" max="11" width="9.66666666666667"/>
    <col min="13" max="15" width="9.66666666666667"/>
    <col min="16" max="16" width="9.37962962962963"/>
    <col min="17" max="17" width="33" customWidth="1"/>
    <col min="18" max="18" width="19.6296296296296" customWidth="1"/>
    <col min="19" max="19" width="17.1296296296296" customWidth="1"/>
    <col min="22" max="22" width="10.8796296296296" customWidth="1"/>
    <col min="29" max="29" width="14.3796296296296" customWidth="1"/>
    <col min="30" max="30" width="36" customWidth="1"/>
    <col min="34" max="34" width="23.3796296296296" customWidth="1"/>
  </cols>
  <sheetData>
    <row r="1" s="3" customFormat="1" ht="69.6" spans="1:31">
      <c r="A1" s="1" t="s">
        <v>2</v>
      </c>
      <c r="B1" s="1" t="s">
        <v>5</v>
      </c>
      <c r="C1" s="1" t="s">
        <v>56</v>
      </c>
      <c r="D1" s="1" t="s">
        <v>57</v>
      </c>
      <c r="E1" s="2" t="s">
        <v>58</v>
      </c>
      <c r="F1" s="2" t="s">
        <v>59</v>
      </c>
      <c r="G1" s="1" t="s">
        <v>13</v>
      </c>
      <c r="H1" s="1" t="s">
        <v>15</v>
      </c>
      <c r="I1" s="2" t="s">
        <v>16</v>
      </c>
      <c r="J1" s="2" t="s">
        <v>18</v>
      </c>
      <c r="K1" s="1" t="s">
        <v>19</v>
      </c>
      <c r="L1" s="1" t="s">
        <v>21</v>
      </c>
      <c r="M1" s="2" t="s">
        <v>22</v>
      </c>
      <c r="N1" s="2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54</v>
      </c>
    </row>
    <row r="2" spans="1:31">
      <c r="A2" t="s">
        <v>60</v>
      </c>
      <c r="B2" t="s">
        <v>4</v>
      </c>
      <c r="C2">
        <v>20002275</v>
      </c>
      <c r="D2" t="s">
        <v>61</v>
      </c>
      <c r="E2">
        <v>20002276</v>
      </c>
      <c r="F2" t="s">
        <v>62</v>
      </c>
      <c r="G2">
        <v>20002278</v>
      </c>
      <c r="H2" t="s">
        <v>63</v>
      </c>
      <c r="I2">
        <v>20002277</v>
      </c>
      <c r="J2" t="s">
        <v>64</v>
      </c>
      <c r="K2" t="s">
        <v>65</v>
      </c>
      <c r="L2" t="s">
        <v>65</v>
      </c>
      <c r="M2">
        <v>20002275</v>
      </c>
      <c r="N2" t="s">
        <v>61</v>
      </c>
      <c r="O2" s="4">
        <v>20002275</v>
      </c>
      <c r="P2" t="s">
        <v>66</v>
      </c>
      <c r="Q2" s="8" t="s">
        <v>67</v>
      </c>
      <c r="R2" t="s">
        <v>68</v>
      </c>
      <c r="S2" t="s">
        <v>69</v>
      </c>
      <c r="T2">
        <v>120</v>
      </c>
      <c r="U2">
        <v>1</v>
      </c>
      <c r="V2">
        <v>120</v>
      </c>
      <c r="W2">
        <f>V2-V3</f>
        <v>12</v>
      </c>
      <c r="X2" t="s">
        <v>70</v>
      </c>
      <c r="Y2" t="s">
        <v>71</v>
      </c>
      <c r="Z2" s="6"/>
      <c r="AA2" s="6">
        <f>(V2-W2)*(0.08-0.0655)</f>
        <v>1.566</v>
      </c>
      <c r="AB2" s="6">
        <f t="shared" ref="AB2:AB8" si="0">W2-Z2+AA2</f>
        <v>13.566</v>
      </c>
      <c r="AC2" s="7">
        <v>1</v>
      </c>
      <c r="AD2" s="6">
        <v>13.566</v>
      </c>
      <c r="AE2">
        <v>0</v>
      </c>
    </row>
    <row r="3" spans="1:31">
      <c r="A3" t="s">
        <v>60</v>
      </c>
      <c r="B3" t="s">
        <v>4</v>
      </c>
      <c r="C3">
        <v>20002276</v>
      </c>
      <c r="D3" t="s">
        <v>62</v>
      </c>
      <c r="E3">
        <v>20002277</v>
      </c>
      <c r="F3" t="s">
        <v>64</v>
      </c>
      <c r="G3">
        <v>20002278</v>
      </c>
      <c r="H3" t="s">
        <v>63</v>
      </c>
      <c r="I3">
        <v>20002277</v>
      </c>
      <c r="J3" t="s">
        <v>64</v>
      </c>
      <c r="K3" t="s">
        <v>65</v>
      </c>
      <c r="L3" t="s">
        <v>65</v>
      </c>
      <c r="M3">
        <v>20002275</v>
      </c>
      <c r="N3" t="s">
        <v>61</v>
      </c>
      <c r="O3" s="5" t="s">
        <v>72</v>
      </c>
      <c r="P3" t="s">
        <v>73</v>
      </c>
      <c r="Q3" s="8" t="s">
        <v>67</v>
      </c>
      <c r="R3" t="s">
        <v>68</v>
      </c>
      <c r="S3" t="s">
        <v>69</v>
      </c>
      <c r="T3">
        <v>120</v>
      </c>
      <c r="U3">
        <v>0.9</v>
      </c>
      <c r="V3">
        <v>108</v>
      </c>
      <c r="W3">
        <v>54</v>
      </c>
      <c r="X3" t="s">
        <v>70</v>
      </c>
      <c r="Y3" t="s">
        <v>71</v>
      </c>
      <c r="Z3" s="6">
        <f t="shared" ref="Z3:Z6" si="1">W3*0.08</f>
        <v>4.32</v>
      </c>
      <c r="AA3" s="6"/>
      <c r="AB3" s="6">
        <f t="shared" si="0"/>
        <v>49.68</v>
      </c>
      <c r="AC3" s="7">
        <v>1</v>
      </c>
      <c r="AD3" s="6">
        <v>49.68</v>
      </c>
      <c r="AE3">
        <v>0</v>
      </c>
    </row>
    <row r="4" spans="1:31">
      <c r="A4" t="s">
        <v>60</v>
      </c>
      <c r="B4" t="s">
        <v>4</v>
      </c>
      <c r="C4">
        <v>20002277</v>
      </c>
      <c r="D4" t="s">
        <v>64</v>
      </c>
      <c r="E4">
        <v>20002278</v>
      </c>
      <c r="F4" t="s">
        <v>63</v>
      </c>
      <c r="G4">
        <v>20002278</v>
      </c>
      <c r="H4" t="s">
        <v>63</v>
      </c>
      <c r="I4">
        <v>20002277</v>
      </c>
      <c r="J4" t="s">
        <v>64</v>
      </c>
      <c r="K4" t="s">
        <v>65</v>
      </c>
      <c r="L4" t="s">
        <v>65</v>
      </c>
      <c r="M4">
        <v>20002275</v>
      </c>
      <c r="N4" t="s">
        <v>61</v>
      </c>
      <c r="O4" s="5" t="s">
        <v>74</v>
      </c>
      <c r="P4" t="s">
        <v>73</v>
      </c>
      <c r="Q4" s="8" t="s">
        <v>67</v>
      </c>
      <c r="R4" t="s">
        <v>68</v>
      </c>
      <c r="S4" t="s">
        <v>69</v>
      </c>
      <c r="T4">
        <v>120</v>
      </c>
      <c r="U4">
        <v>0.45</v>
      </c>
      <c r="V4">
        <v>54</v>
      </c>
      <c r="W4">
        <v>10.8</v>
      </c>
      <c r="X4" t="s">
        <v>70</v>
      </c>
      <c r="Y4" t="s">
        <v>71</v>
      </c>
      <c r="Z4" s="6">
        <f t="shared" si="1"/>
        <v>0.864</v>
      </c>
      <c r="AA4" s="6"/>
      <c r="AB4" s="6">
        <f t="shared" si="0"/>
        <v>9.936</v>
      </c>
      <c r="AC4" s="7">
        <v>1</v>
      </c>
      <c r="AD4" s="6">
        <v>9.94</v>
      </c>
      <c r="AE4">
        <v>0</v>
      </c>
    </row>
    <row r="5" spans="1:31">
      <c r="A5" t="s">
        <v>60</v>
      </c>
      <c r="B5" t="s">
        <v>4</v>
      </c>
      <c r="C5">
        <v>20002278</v>
      </c>
      <c r="D5" t="s">
        <v>63</v>
      </c>
      <c r="G5">
        <v>20002278</v>
      </c>
      <c r="H5" t="s">
        <v>63</v>
      </c>
      <c r="I5">
        <v>20002277</v>
      </c>
      <c r="J5" t="s">
        <v>64</v>
      </c>
      <c r="K5" t="s">
        <v>65</v>
      </c>
      <c r="L5" t="s">
        <v>65</v>
      </c>
      <c r="M5">
        <v>20002275</v>
      </c>
      <c r="N5" t="s">
        <v>61</v>
      </c>
      <c r="O5" s="5" t="s">
        <v>75</v>
      </c>
      <c r="P5" t="s">
        <v>73</v>
      </c>
      <c r="Q5" s="8" t="s">
        <v>67</v>
      </c>
      <c r="R5" t="s">
        <v>68</v>
      </c>
      <c r="S5" t="s">
        <v>69</v>
      </c>
      <c r="T5">
        <v>120</v>
      </c>
      <c r="U5">
        <v>0.225</v>
      </c>
      <c r="V5">
        <f>T5*U5</f>
        <v>27</v>
      </c>
      <c r="W5">
        <v>43.2</v>
      </c>
      <c r="X5" t="s">
        <v>70</v>
      </c>
      <c r="Y5" t="s">
        <v>71</v>
      </c>
      <c r="Z5" s="6">
        <f t="shared" si="1"/>
        <v>3.456</v>
      </c>
      <c r="AA5" s="6"/>
      <c r="AB5" s="6">
        <f t="shared" si="0"/>
        <v>39.744</v>
      </c>
      <c r="AC5" s="7">
        <v>1</v>
      </c>
      <c r="AD5" s="6">
        <v>39.744</v>
      </c>
      <c r="AE5">
        <v>0</v>
      </c>
    </row>
    <row r="6" spans="1:31">
      <c r="A6" t="s">
        <v>60</v>
      </c>
      <c r="B6" t="s">
        <v>3</v>
      </c>
      <c r="C6">
        <v>21200018</v>
      </c>
      <c r="D6" t="s">
        <v>76</v>
      </c>
      <c r="E6">
        <v>21200019</v>
      </c>
      <c r="F6" t="s">
        <v>77</v>
      </c>
      <c r="G6">
        <v>21200021</v>
      </c>
      <c r="H6" t="s">
        <v>78</v>
      </c>
      <c r="I6">
        <v>21200020</v>
      </c>
      <c r="J6" t="s">
        <v>79</v>
      </c>
      <c r="K6">
        <v>21200018</v>
      </c>
      <c r="L6" t="s">
        <v>76</v>
      </c>
      <c r="M6" t="s">
        <v>65</v>
      </c>
      <c r="N6" t="s">
        <v>65</v>
      </c>
      <c r="O6" s="4">
        <v>21200018</v>
      </c>
      <c r="P6" t="s">
        <v>76</v>
      </c>
      <c r="Q6" s="8" t="s">
        <v>80</v>
      </c>
      <c r="R6" t="s">
        <v>81</v>
      </c>
      <c r="S6" t="s">
        <v>82</v>
      </c>
      <c r="T6">
        <v>200</v>
      </c>
      <c r="U6">
        <v>0.1</v>
      </c>
      <c r="V6">
        <v>20</v>
      </c>
      <c r="W6">
        <v>20</v>
      </c>
      <c r="X6" t="s">
        <v>70</v>
      </c>
      <c r="Y6" t="s">
        <v>83</v>
      </c>
      <c r="Z6" s="6"/>
      <c r="AA6" s="6"/>
      <c r="AB6" s="6">
        <f t="shared" si="0"/>
        <v>20</v>
      </c>
      <c r="AC6" s="7">
        <v>0.8</v>
      </c>
      <c r="AD6" s="6">
        <f>AB6*AC6</f>
        <v>16</v>
      </c>
      <c r="AE6">
        <f>AB6-AD6</f>
        <v>4</v>
      </c>
    </row>
    <row r="7" spans="1:31">
      <c r="A7" t="s">
        <v>60</v>
      </c>
      <c r="B7" t="s">
        <v>3</v>
      </c>
      <c r="C7">
        <v>21200020</v>
      </c>
      <c r="D7" t="s">
        <v>79</v>
      </c>
      <c r="E7">
        <v>21200021</v>
      </c>
      <c r="F7" t="s">
        <v>78</v>
      </c>
      <c r="G7">
        <v>21200021</v>
      </c>
      <c r="H7" t="s">
        <v>78</v>
      </c>
      <c r="I7">
        <v>21200020</v>
      </c>
      <c r="J7" t="s">
        <v>79</v>
      </c>
      <c r="K7">
        <v>21200018</v>
      </c>
      <c r="L7" t="s">
        <v>76</v>
      </c>
      <c r="M7" t="s">
        <v>65</v>
      </c>
      <c r="N7" t="s">
        <v>65</v>
      </c>
      <c r="O7" s="5" t="s">
        <v>84</v>
      </c>
      <c r="P7" t="s">
        <v>73</v>
      </c>
      <c r="Q7" s="8" t="s">
        <v>80</v>
      </c>
      <c r="R7" t="s">
        <v>81</v>
      </c>
      <c r="S7" t="s">
        <v>82</v>
      </c>
      <c r="T7">
        <v>200</v>
      </c>
      <c r="U7">
        <v>0.1</v>
      </c>
      <c r="V7">
        <v>20</v>
      </c>
      <c r="W7">
        <v>20</v>
      </c>
      <c r="X7" t="s">
        <v>70</v>
      </c>
      <c r="Y7" t="s">
        <v>83</v>
      </c>
      <c r="Z7" s="6">
        <f>W7*0.08</f>
        <v>1.6</v>
      </c>
      <c r="AA7" s="6"/>
      <c r="AB7" s="6">
        <f t="shared" si="0"/>
        <v>18.4</v>
      </c>
      <c r="AC7" s="7">
        <v>0.8</v>
      </c>
      <c r="AD7" s="6">
        <f>AB7*AC7</f>
        <v>14.72</v>
      </c>
      <c r="AE7">
        <f>AB7-AD7</f>
        <v>3.68</v>
      </c>
    </row>
    <row r="8" spans="1:31">
      <c r="A8" t="s">
        <v>60</v>
      </c>
      <c r="B8" t="s">
        <v>3</v>
      </c>
      <c r="C8">
        <v>21200021</v>
      </c>
      <c r="D8" t="s">
        <v>78</v>
      </c>
      <c r="G8">
        <v>21200021</v>
      </c>
      <c r="H8" t="s">
        <v>78</v>
      </c>
      <c r="I8">
        <v>21200020</v>
      </c>
      <c r="J8" t="s">
        <v>79</v>
      </c>
      <c r="K8">
        <v>21200018</v>
      </c>
      <c r="L8" t="s">
        <v>76</v>
      </c>
      <c r="M8" t="s">
        <v>65</v>
      </c>
      <c r="N8" t="s">
        <v>65</v>
      </c>
      <c r="O8" s="5" t="s">
        <v>85</v>
      </c>
      <c r="P8" t="s">
        <v>73</v>
      </c>
      <c r="Q8" s="8" t="s">
        <v>80</v>
      </c>
      <c r="R8" t="s">
        <v>81</v>
      </c>
      <c r="S8" t="s">
        <v>82</v>
      </c>
      <c r="T8">
        <v>200</v>
      </c>
      <c r="U8">
        <v>0.8</v>
      </c>
      <c r="V8">
        <v>160</v>
      </c>
      <c r="W8">
        <v>160</v>
      </c>
      <c r="X8" t="s">
        <v>70</v>
      </c>
      <c r="Y8" t="s">
        <v>83</v>
      </c>
      <c r="Z8" s="6">
        <f>W8*0.08</f>
        <v>12.8</v>
      </c>
      <c r="AA8" s="6"/>
      <c r="AB8" s="6">
        <f t="shared" si="0"/>
        <v>147.2</v>
      </c>
      <c r="AC8" s="7">
        <v>0.8</v>
      </c>
      <c r="AD8" s="6">
        <f>AB8*AC8</f>
        <v>117.76</v>
      </c>
      <c r="AE8">
        <f>AB8-AD8</f>
        <v>29.44</v>
      </c>
    </row>
    <row r="9" spans="27:31">
      <c r="AA9" s="6"/>
      <c r="AB9" s="6"/>
      <c r="AC9" s="6"/>
      <c r="AD9" s="7"/>
      <c r="AE9" s="6"/>
    </row>
    <row r="10" spans="27:31">
      <c r="AA10" s="6"/>
      <c r="AB10" s="6"/>
      <c r="AC10" s="6"/>
      <c r="AD10" s="7"/>
      <c r="AE10" s="6"/>
    </row>
    <row r="11" spans="19:30">
      <c r="S11" t="s">
        <v>86</v>
      </c>
      <c r="AA11" t="s">
        <v>87</v>
      </c>
      <c r="AB11" t="s">
        <v>88</v>
      </c>
      <c r="AD11" s="7"/>
    </row>
    <row r="13" spans="1:1">
      <c r="A13" t="s">
        <v>89</v>
      </c>
    </row>
    <row r="14" ht="52.2" spans="1:22">
      <c r="A14" s="1" t="s">
        <v>2</v>
      </c>
      <c r="B14" s="2" t="s">
        <v>90</v>
      </c>
      <c r="C14" s="2" t="s">
        <v>91</v>
      </c>
      <c r="D14" s="2" t="s">
        <v>58</v>
      </c>
      <c r="E14" s="2" t="s">
        <v>59</v>
      </c>
      <c r="F14" s="1" t="s">
        <v>92</v>
      </c>
      <c r="G14" s="1" t="s">
        <v>93</v>
      </c>
      <c r="H14" s="1" t="s">
        <v>30</v>
      </c>
      <c r="I14" s="1" t="s">
        <v>32</v>
      </c>
      <c r="J14" s="1" t="s">
        <v>34</v>
      </c>
      <c r="K14" s="1" t="s">
        <v>36</v>
      </c>
      <c r="L14" s="1" t="s">
        <v>94</v>
      </c>
      <c r="M14" s="1" t="s">
        <v>40</v>
      </c>
      <c r="N14" s="1" t="s">
        <v>42</v>
      </c>
      <c r="O14" s="1" t="s">
        <v>44</v>
      </c>
      <c r="P14" s="1" t="s">
        <v>46</v>
      </c>
      <c r="Q14" s="1" t="s">
        <v>48</v>
      </c>
      <c r="R14" s="1" t="s">
        <v>49</v>
      </c>
      <c r="S14" s="1" t="s">
        <v>50</v>
      </c>
      <c r="T14" s="1" t="s">
        <v>51</v>
      </c>
      <c r="U14" s="1" t="s">
        <v>52</v>
      </c>
      <c r="V14" s="1" t="s">
        <v>54</v>
      </c>
    </row>
    <row r="15" spans="1:22">
      <c r="A15" t="s">
        <v>60</v>
      </c>
      <c r="B15">
        <v>21200018</v>
      </c>
      <c r="C15" t="s">
        <v>76</v>
      </c>
      <c r="D15">
        <v>21200019</v>
      </c>
      <c r="E15" t="s">
        <v>95</v>
      </c>
      <c r="F15">
        <v>21200021</v>
      </c>
      <c r="G15" t="s">
        <v>78</v>
      </c>
      <c r="H15" s="8" t="s">
        <v>80</v>
      </c>
      <c r="I15" t="s">
        <v>68</v>
      </c>
      <c r="J15" t="s">
        <v>69</v>
      </c>
      <c r="K15">
        <v>120</v>
      </c>
      <c r="L15">
        <v>1</v>
      </c>
      <c r="M15">
        <v>120</v>
      </c>
      <c r="N15">
        <v>12</v>
      </c>
      <c r="O15" t="s">
        <v>70</v>
      </c>
      <c r="P15" t="s">
        <v>71</v>
      </c>
      <c r="Q15" s="6"/>
      <c r="R15" s="6">
        <f>(M15-N15)*(0.08-0.0655)</f>
        <v>1.566</v>
      </c>
      <c r="S15" s="6">
        <f>N15-Q15+R15</f>
        <v>13.566</v>
      </c>
      <c r="T15" s="7">
        <v>1</v>
      </c>
      <c r="U15" s="6">
        <v>13.566</v>
      </c>
      <c r="V15">
        <v>0</v>
      </c>
    </row>
    <row r="18" spans="1:1">
      <c r="A18" t="s">
        <v>96</v>
      </c>
    </row>
    <row r="19" ht="69.6" spans="1:15">
      <c r="A19" s="1" t="s">
        <v>2</v>
      </c>
      <c r="B19" s="2" t="s">
        <v>58</v>
      </c>
      <c r="C19" s="2" t="s">
        <v>59</v>
      </c>
      <c r="D19" s="1" t="s">
        <v>92</v>
      </c>
      <c r="E19" s="1" t="s">
        <v>93</v>
      </c>
      <c r="F19" s="1" t="s">
        <v>30</v>
      </c>
      <c r="G19" s="1" t="s">
        <v>32</v>
      </c>
      <c r="H19" s="1" t="s">
        <v>34</v>
      </c>
      <c r="I19" s="1" t="s">
        <v>42</v>
      </c>
      <c r="J19" s="1" t="s">
        <v>44</v>
      </c>
      <c r="K19" s="1" t="s">
        <v>48</v>
      </c>
      <c r="L19" s="1" t="s">
        <v>50</v>
      </c>
      <c r="M19" s="1" t="s">
        <v>51</v>
      </c>
      <c r="N19" s="1" t="s">
        <v>52</v>
      </c>
      <c r="O19" s="1" t="s">
        <v>54</v>
      </c>
    </row>
    <row r="20" spans="1:31">
      <c r="A20" t="s">
        <v>60</v>
      </c>
      <c r="B20">
        <v>21200021</v>
      </c>
      <c r="C20" t="s">
        <v>78</v>
      </c>
      <c r="D20">
        <v>21200021</v>
      </c>
      <c r="E20" t="s">
        <v>78</v>
      </c>
      <c r="F20" s="8" t="s">
        <v>80</v>
      </c>
      <c r="G20" t="s">
        <v>68</v>
      </c>
      <c r="H20" t="s">
        <v>69</v>
      </c>
      <c r="I20">
        <v>12</v>
      </c>
      <c r="J20" t="s">
        <v>70</v>
      </c>
      <c r="K20">
        <f>I20*0.08</f>
        <v>0.96</v>
      </c>
      <c r="L20" s="6">
        <f>I20-K20</f>
        <v>11.04</v>
      </c>
      <c r="M20" s="6">
        <v>1</v>
      </c>
      <c r="N20" s="6">
        <v>11.04</v>
      </c>
      <c r="O20" s="6">
        <v>0</v>
      </c>
      <c r="AA20" s="6"/>
      <c r="AB20" s="6"/>
      <c r="AC20" s="6"/>
      <c r="AD20" s="7"/>
      <c r="AE20" s="6"/>
    </row>
    <row r="21" spans="1:15">
      <c r="A21" t="s">
        <v>60</v>
      </c>
      <c r="D21">
        <v>21200021</v>
      </c>
      <c r="E21" t="s">
        <v>78</v>
      </c>
      <c r="F21" s="8" t="s">
        <v>80</v>
      </c>
      <c r="G21" t="s">
        <v>68</v>
      </c>
      <c r="H21" t="s">
        <v>69</v>
      </c>
      <c r="I21">
        <v>96</v>
      </c>
      <c r="J21" t="s">
        <v>70</v>
      </c>
      <c r="K21">
        <f>I21*0.08</f>
        <v>7.68</v>
      </c>
      <c r="L21" s="6">
        <f>I21-K21</f>
        <v>88.32</v>
      </c>
      <c r="M21" s="6">
        <v>1</v>
      </c>
      <c r="N21" s="6">
        <v>88.32</v>
      </c>
      <c r="O21" s="6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I21" sqref="I21"/>
    </sheetView>
  </sheetViews>
  <sheetFormatPr defaultColWidth="8.72222222222222" defaultRowHeight="14.4"/>
  <sheetData>
    <row r="1" ht="121.8" spans="1:32">
      <c r="A1" s="1" t="s">
        <v>2</v>
      </c>
      <c r="B1" s="2" t="s">
        <v>5</v>
      </c>
      <c r="C1" s="2" t="s">
        <v>7</v>
      </c>
      <c r="D1" s="2" t="s">
        <v>9</v>
      </c>
      <c r="E1" s="2" t="s">
        <v>10</v>
      </c>
      <c r="F1" s="2" t="s">
        <v>12</v>
      </c>
      <c r="G1" s="1" t="s">
        <v>97</v>
      </c>
      <c r="H1" s="1" t="s">
        <v>98</v>
      </c>
      <c r="I1" s="2" t="s">
        <v>99</v>
      </c>
      <c r="J1" s="2" t="s">
        <v>100</v>
      </c>
      <c r="K1" s="2" t="s">
        <v>19</v>
      </c>
      <c r="L1" s="2" t="s">
        <v>21</v>
      </c>
      <c r="M1" s="2" t="s">
        <v>26</v>
      </c>
      <c r="N1" s="2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101</v>
      </c>
      <c r="T1" s="1" t="s">
        <v>94</v>
      </c>
      <c r="U1" s="1" t="s">
        <v>40</v>
      </c>
      <c r="V1" s="1" t="s">
        <v>42</v>
      </c>
      <c r="W1" s="1" t="s">
        <v>44</v>
      </c>
      <c r="X1" s="1" t="s">
        <v>46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102</v>
      </c>
      <c r="AE1" s="1" t="s">
        <v>54</v>
      </c>
      <c r="AF1" s="1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取值逻辑</vt:lpstr>
      <vt:lpstr>日报</vt:lpstr>
      <vt:lpstr>月报(待扣款功能确定后出月报需求)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风过之痕</cp:lastModifiedBy>
  <dcterms:created xsi:type="dcterms:W3CDTF">2021-07-21T02:10:00Z</dcterms:created>
  <dcterms:modified xsi:type="dcterms:W3CDTF">2021-10-29T07:09:45Z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48DE4AEEBFD944058917F84797E341A1</vt:lpwstr>
  </property>
  <property fmtid="{D5CDD505-2E9C-101B-9397-08002B2CF9AE}" pid="3" name="KSOProductBuildVer">
    <vt:lpwstr>2052-11.1.0.11045</vt:lpwstr>
  </property>
</Properties>
</file>