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showSheetTabs="0" xWindow="-15" yWindow="-15" windowWidth="26745" windowHeight="12735" tabRatio="724"/>
  </bookViews>
  <sheets>
    <sheet name="SR2 - Mortgage &amp; FlexLine Term" sheetId="4" r:id="rId1"/>
    <sheet name="SR2 - FlexLine Float" sheetId="5" r:id="rId2"/>
    <sheet name="SR2 - Builder" sheetId="6" r:id="rId3"/>
    <sheet name="SR2 - Most Recent Rate Change" sheetId="10" r:id="rId4"/>
    <sheet name="SR2 Data" sheetId="7" r:id="rId5"/>
    <sheet name="SR2 Background" sheetId="8" r:id="rId6"/>
  </sheets>
  <externalReferences>
    <externalReference r:id="rId7"/>
    <externalReference r:id="rId8"/>
    <externalReference r:id="rId9"/>
  </externalReferences>
  <definedNames>
    <definedName name="_____replyseparator" localSheetId="3">'SR2 - Most Recent Rate Change'!$H$11</definedName>
    <definedName name="AskAbout" localSheetId="2">'[1]Validation Lists'!#REF!</definedName>
    <definedName name="AskAbout" localSheetId="1">'[1]Validation Lists'!#REF!</definedName>
    <definedName name="AskAbout" localSheetId="3">'[1]Validation Lists'!#REF!</definedName>
    <definedName name="AskAbout">'[1]Validation Lists'!#REF!</definedName>
    <definedName name="AskMeAbout">'[2]Validation Lists'!$A$18:$A$22</definedName>
    <definedName name="Builder" localSheetId="2">'SR2 Background'!#REF!</definedName>
    <definedName name="Builder" localSheetId="1">'SR2 Background'!#REF!</definedName>
    <definedName name="Builder" localSheetId="3">'SR2 Background'!#REF!</definedName>
    <definedName name="Builder">'SR2 Background'!#REF!</definedName>
    <definedName name="cof">[3]Data!$R$1:$R$65536</definedName>
    <definedName name="Database_Table" localSheetId="2">#REF!</definedName>
    <definedName name="Database_Table" localSheetId="1">#REF!</definedName>
    <definedName name="Database_Table" localSheetId="3">#REF!</definedName>
    <definedName name="Database_Table">#REF!</definedName>
    <definedName name="FeatureStmtFR">'[2]Validation Lists (2)'!$A$3:$A$6</definedName>
    <definedName name="FlexLine_Term_Portion">'SR2 Background'!$E$5:$E$13</definedName>
    <definedName name="int">[3]Data!$S$1:$S$65536</definedName>
    <definedName name="Line_Type">[3]Data!$A$1:$A$65536</definedName>
    <definedName name="mgcount">[3]Data!$L$1:$L$65536</definedName>
    <definedName name="Mortgage">'SR2 Background'!$D$5:$D$17</definedName>
    <definedName name="OLE_LINK1" localSheetId="3">'SR2 - Most Recent Rate Change'!$G$7</definedName>
    <definedName name="Product">'SR2 Background'!$C$5:$C$6</definedName>
    <definedName name="RPT_GRP">[3]Grouping!$E$1:$G$27</definedName>
    <definedName name="SiteExclusives">'[1]Validation Lists'!$A$3:$A$11</definedName>
    <definedName name="SiteExclusives3">'[2]Validation Lists'!$A$3:$A$6</definedName>
    <definedName name="volume">[3]Data!$M$1:$M$65536</definedName>
  </definedNames>
  <calcPr calcId="145621"/>
</workbook>
</file>

<file path=xl/calcChain.xml><?xml version="1.0" encoding="utf-8"?>
<calcChain xmlns="http://schemas.openxmlformats.org/spreadsheetml/2006/main">
  <c r="C4" i="7" l="1"/>
  <c r="D12" i="10" l="1"/>
  <c r="D11" i="10"/>
  <c r="C7" i="10"/>
  <c r="D12" i="6"/>
  <c r="D11" i="6"/>
  <c r="C7" i="6"/>
  <c r="D12" i="5"/>
  <c r="D11" i="5"/>
  <c r="C7" i="5"/>
  <c r="D12" i="4" l="1"/>
  <c r="D11" i="4"/>
  <c r="C7" i="4"/>
  <c r="R26" i="4" l="1"/>
  <c r="G26" i="4"/>
  <c r="T20" i="4" l="1"/>
  <c r="I20" i="4"/>
  <c r="Q18" i="6" l="1"/>
  <c r="K18" i="6"/>
  <c r="Q17" i="6"/>
  <c r="N17" i="6"/>
  <c r="K17" i="6"/>
  <c r="Q16" i="6"/>
  <c r="K16" i="6"/>
  <c r="Q15" i="6"/>
  <c r="K15" i="6"/>
  <c r="Q14" i="6"/>
  <c r="K14" i="6"/>
  <c r="Q13" i="6"/>
  <c r="N13" i="6"/>
  <c r="K13" i="6"/>
  <c r="P18" i="6"/>
  <c r="M18" i="6"/>
  <c r="J18" i="6"/>
  <c r="P17" i="6"/>
  <c r="M17" i="6"/>
  <c r="J17" i="6"/>
  <c r="P16" i="6"/>
  <c r="M16" i="6"/>
  <c r="J16" i="6"/>
  <c r="P15" i="6"/>
  <c r="M15" i="6"/>
  <c r="J15" i="6"/>
  <c r="P14" i="6"/>
  <c r="M14" i="6"/>
  <c r="J14" i="6"/>
  <c r="P13" i="6"/>
  <c r="M13" i="6"/>
  <c r="J13" i="6"/>
  <c r="O18" i="6"/>
  <c r="I18" i="6"/>
  <c r="O17" i="6"/>
  <c r="L17" i="6"/>
  <c r="I17" i="6"/>
  <c r="O16" i="6"/>
  <c r="I16" i="6"/>
  <c r="O15" i="6"/>
  <c r="L15" i="6"/>
  <c r="I15" i="6"/>
  <c r="H15" i="6"/>
  <c r="H28" i="6" s="1"/>
  <c r="O14" i="6"/>
  <c r="I14" i="6"/>
  <c r="O13" i="6"/>
  <c r="L13" i="6"/>
  <c r="I13" i="6"/>
  <c r="H13" i="6"/>
  <c r="H26" i="6" s="1"/>
  <c r="M18" i="5"/>
  <c r="L18" i="5"/>
  <c r="K18" i="5"/>
  <c r="M17" i="5"/>
  <c r="L17" i="5"/>
  <c r="K17" i="5"/>
  <c r="M16" i="5"/>
  <c r="L16" i="5"/>
  <c r="K16" i="5"/>
  <c r="J16" i="5"/>
  <c r="M15" i="5"/>
  <c r="K15" i="5"/>
  <c r="J15" i="5"/>
  <c r="M14" i="5"/>
  <c r="L14" i="5"/>
  <c r="K14" i="5"/>
  <c r="J14" i="5"/>
  <c r="M13" i="5"/>
  <c r="L13" i="5"/>
  <c r="K13" i="5"/>
  <c r="J13" i="5"/>
  <c r="H13" i="5"/>
  <c r="H25" i="5" s="1"/>
  <c r="M12" i="5"/>
  <c r="L12" i="5"/>
  <c r="K12" i="5"/>
  <c r="J12" i="5"/>
  <c r="H17" i="6"/>
  <c r="H30" i="6" s="1"/>
  <c r="N15" i="6"/>
  <c r="R25" i="4"/>
  <c r="G25" i="4"/>
  <c r="G32" i="4" s="1"/>
  <c r="T19" i="4"/>
  <c r="I19" i="4"/>
  <c r="R32" i="4" l="1"/>
  <c r="H14" i="5"/>
  <c r="H26" i="5" s="1"/>
  <c r="H12" i="5"/>
  <c r="H24" i="5" s="1"/>
  <c r="H16" i="5"/>
  <c r="H28" i="5" s="1"/>
  <c r="S27" i="4"/>
  <c r="H27" i="4"/>
  <c r="G29" i="4"/>
  <c r="H17" i="5"/>
  <c r="H29" i="5" s="1"/>
  <c r="J29" i="5"/>
  <c r="I26" i="6"/>
  <c r="O28" i="6"/>
  <c r="J28" i="6"/>
  <c r="K26" i="6"/>
  <c r="Q28" i="6"/>
  <c r="N28" i="6"/>
  <c r="O26" i="6"/>
  <c r="I28" i="6"/>
  <c r="J30" i="5"/>
  <c r="P28" i="6"/>
  <c r="K28" i="6"/>
  <c r="H15" i="5"/>
  <c r="H27" i="5" s="1"/>
  <c r="L28" i="6"/>
  <c r="I30" i="6"/>
  <c r="K30" i="6"/>
  <c r="M26" i="6"/>
  <c r="L30" i="6"/>
  <c r="Q26" i="6"/>
  <c r="Q30" i="6"/>
  <c r="O30" i="6"/>
  <c r="M30" i="6"/>
  <c r="P26" i="6"/>
  <c r="P30" i="6"/>
  <c r="L26" i="6"/>
  <c r="M28" i="6"/>
  <c r="N30" i="6"/>
  <c r="V28" i="4"/>
  <c r="J26" i="6"/>
  <c r="J30" i="6"/>
  <c r="J18" i="5"/>
  <c r="N26" i="6"/>
  <c r="J17" i="5"/>
  <c r="H18" i="5"/>
  <c r="H30" i="5" s="1"/>
  <c r="N14" i="6"/>
  <c r="N16" i="6"/>
  <c r="N18" i="6"/>
  <c r="L25" i="5"/>
  <c r="J26" i="5"/>
  <c r="H14" i="6"/>
  <c r="H27" i="6" s="1"/>
  <c r="L14" i="6"/>
  <c r="H16" i="6"/>
  <c r="H29" i="6" s="1"/>
  <c r="L16" i="6"/>
  <c r="H18" i="6"/>
  <c r="J31" i="6" s="1"/>
  <c r="L18" i="6"/>
  <c r="M28" i="5"/>
  <c r="M25" i="5"/>
  <c r="K26" i="5"/>
  <c r="K27" i="5"/>
  <c r="R29" i="4"/>
  <c r="G31" i="4"/>
  <c r="G38" i="4" s="1"/>
  <c r="R31" i="4"/>
  <c r="R38" i="4" s="1"/>
  <c r="L27" i="5"/>
  <c r="L15" i="5"/>
  <c r="M24" i="5"/>
  <c r="K30" i="5"/>
  <c r="L24" i="5"/>
  <c r="L28" i="5"/>
  <c r="K28" i="5"/>
  <c r="M26" i="5"/>
  <c r="J28" i="5"/>
  <c r="M29" i="5"/>
  <c r="J24" i="5"/>
  <c r="J25" i="5"/>
  <c r="L26" i="5"/>
  <c r="M30" i="5"/>
  <c r="K25" i="5"/>
  <c r="J27" i="5"/>
  <c r="L29" i="5"/>
  <c r="L30" i="5"/>
  <c r="K24" i="5"/>
  <c r="M27" i="5"/>
  <c r="K29" i="5"/>
  <c r="H28" i="4" l="1"/>
  <c r="S33" i="4"/>
  <c r="H33" i="4"/>
  <c r="T28" i="4"/>
  <c r="J29" i="4"/>
  <c r="Q29" i="6"/>
  <c r="O31" i="6"/>
  <c r="Q27" i="6"/>
  <c r="Q31" i="6"/>
  <c r="N29" i="6"/>
  <c r="L28" i="4"/>
  <c r="J28" i="4"/>
  <c r="U28" i="4"/>
  <c r="W28" i="4"/>
  <c r="V29" i="4"/>
  <c r="U29" i="4"/>
  <c r="W29" i="4"/>
  <c r="J29" i="6"/>
  <c r="I28" i="4"/>
  <c r="K28" i="4"/>
  <c r="T29" i="4"/>
  <c r="I29" i="6"/>
  <c r="S29" i="4"/>
  <c r="J27" i="6"/>
  <c r="N27" i="6"/>
  <c r="M29" i="6"/>
  <c r="K29" i="6"/>
  <c r="H29" i="4"/>
  <c r="I29" i="4"/>
  <c r="O29" i="6"/>
  <c r="S28" i="4"/>
  <c r="N31" i="6"/>
  <c r="K29" i="4"/>
  <c r="L29" i="4"/>
  <c r="L29" i="6"/>
  <c r="P27" i="6"/>
  <c r="O27" i="6"/>
  <c r="K31" i="6"/>
  <c r="H31" i="6"/>
  <c r="I31" i="6"/>
  <c r="P29" i="6"/>
  <c r="L27" i="6"/>
  <c r="M31" i="6"/>
  <c r="I27" i="6"/>
  <c r="P31" i="6"/>
  <c r="K27" i="6"/>
  <c r="M27" i="6"/>
  <c r="L31" i="6"/>
  <c r="R37" i="4"/>
  <c r="R44" i="4" s="1"/>
  <c r="U35" i="4"/>
  <c r="U34" i="4"/>
  <c r="T35" i="4"/>
  <c r="V34" i="4"/>
  <c r="W35" i="4"/>
  <c r="S35" i="4"/>
  <c r="T34" i="4"/>
  <c r="R35" i="4"/>
  <c r="S34" i="4"/>
  <c r="V35" i="4"/>
  <c r="W34" i="4"/>
  <c r="L35" i="4"/>
  <c r="H35" i="4"/>
  <c r="K34" i="4"/>
  <c r="J35" i="4"/>
  <c r="J34" i="4"/>
  <c r="G35" i="4"/>
  <c r="H34" i="4"/>
  <c r="G37" i="4"/>
  <c r="G44" i="4" s="1"/>
  <c r="I35" i="4"/>
  <c r="I34" i="4"/>
  <c r="L34" i="4"/>
  <c r="K35" i="4"/>
  <c r="S39" i="4" l="1"/>
  <c r="H39" i="4"/>
  <c r="J41" i="4"/>
  <c r="I40" i="4"/>
  <c r="K41" i="4"/>
  <c r="K40" i="4"/>
  <c r="I41" i="4"/>
  <c r="J40" i="4"/>
  <c r="G43" i="4"/>
  <c r="G50" i="4" s="1"/>
  <c r="H41" i="4"/>
  <c r="H40" i="4"/>
  <c r="G41" i="4"/>
  <c r="L40" i="4"/>
  <c r="L41" i="4"/>
  <c r="W41" i="4"/>
  <c r="S41" i="4"/>
  <c r="W40" i="4"/>
  <c r="S40" i="4"/>
  <c r="U41" i="4"/>
  <c r="V40" i="4"/>
  <c r="R41" i="4"/>
  <c r="T40" i="4"/>
  <c r="R43" i="4"/>
  <c r="R50" i="4" s="1"/>
  <c r="T41" i="4"/>
  <c r="U40" i="4"/>
  <c r="V41" i="4"/>
  <c r="S45" i="4" l="1"/>
  <c r="H45" i="4"/>
  <c r="L47" i="4"/>
  <c r="H47" i="4"/>
  <c r="K46" i="4"/>
  <c r="K47" i="4"/>
  <c r="L46" i="4"/>
  <c r="G49" i="4"/>
  <c r="G56" i="4" s="1"/>
  <c r="I47" i="4"/>
  <c r="I46" i="4"/>
  <c r="J47" i="4"/>
  <c r="J46" i="4"/>
  <c r="G47" i="4"/>
  <c r="H46" i="4"/>
  <c r="R49" i="4"/>
  <c r="R56" i="4" s="1"/>
  <c r="U47" i="4"/>
  <c r="U46" i="4"/>
  <c r="V47" i="4"/>
  <c r="W46" i="4"/>
  <c r="T47" i="4"/>
  <c r="V46" i="4"/>
  <c r="S47" i="4"/>
  <c r="T46" i="4"/>
  <c r="S46" i="4"/>
  <c r="W47" i="4"/>
  <c r="R47" i="4"/>
  <c r="S51" i="4" l="1"/>
  <c r="H51" i="4"/>
  <c r="W53" i="4"/>
  <c r="S53" i="4"/>
  <c r="W52" i="4"/>
  <c r="S52" i="4"/>
  <c r="V53" i="4"/>
  <c r="T53" i="4"/>
  <c r="U52" i="4"/>
  <c r="U53" i="4"/>
  <c r="V52" i="4"/>
  <c r="R55" i="4"/>
  <c r="R62" i="4" s="1"/>
  <c r="R53" i="4"/>
  <c r="T52" i="4"/>
  <c r="J53" i="4"/>
  <c r="I52" i="4"/>
  <c r="L53" i="4"/>
  <c r="G53" i="4"/>
  <c r="L52" i="4"/>
  <c r="K53" i="4"/>
  <c r="K52" i="4"/>
  <c r="I53" i="4"/>
  <c r="J52" i="4"/>
  <c r="G55" i="4"/>
  <c r="G62" i="4" s="1"/>
  <c r="H53" i="4"/>
  <c r="H52" i="4"/>
  <c r="S57" i="4" l="1"/>
  <c r="H57" i="4"/>
  <c r="L59" i="4"/>
  <c r="H59" i="4"/>
  <c r="K58" i="4"/>
  <c r="G59" i="4"/>
  <c r="H58" i="4"/>
  <c r="J59" i="4"/>
  <c r="J58" i="4"/>
  <c r="K59" i="4"/>
  <c r="L58" i="4"/>
  <c r="I58" i="4"/>
  <c r="I59" i="4"/>
  <c r="G61" i="4"/>
  <c r="G68" i="4" s="1"/>
  <c r="R61" i="4"/>
  <c r="R68" i="4" s="1"/>
  <c r="U59" i="4"/>
  <c r="U58" i="4"/>
  <c r="W59" i="4"/>
  <c r="R59" i="4"/>
  <c r="S58" i="4"/>
  <c r="V59" i="4"/>
  <c r="W58" i="4"/>
  <c r="T59" i="4"/>
  <c r="V58" i="4"/>
  <c r="S59" i="4"/>
  <c r="T58" i="4"/>
  <c r="S63" i="4" l="1"/>
  <c r="H63" i="4"/>
  <c r="W65" i="4"/>
  <c r="S65" i="4"/>
  <c r="W64" i="4"/>
  <c r="S64" i="4"/>
  <c r="R65" i="4"/>
  <c r="T64" i="4"/>
  <c r="V64" i="4"/>
  <c r="V65" i="4"/>
  <c r="U65" i="4"/>
  <c r="T65" i="4"/>
  <c r="U64" i="4"/>
  <c r="R67" i="4"/>
  <c r="R74" i="4" s="1"/>
  <c r="J65" i="4"/>
  <c r="I64" i="4"/>
  <c r="G67" i="4"/>
  <c r="G74" i="4" s="1"/>
  <c r="H65" i="4"/>
  <c r="H64" i="4"/>
  <c r="L65" i="4"/>
  <c r="G65" i="4"/>
  <c r="L64" i="4"/>
  <c r="K65" i="4"/>
  <c r="K64" i="4"/>
  <c r="J64" i="4"/>
  <c r="I65" i="4"/>
  <c r="S69" i="4" l="1"/>
  <c r="H69" i="4"/>
  <c r="L71" i="4"/>
  <c r="H71" i="4"/>
  <c r="K70" i="4"/>
  <c r="G73" i="4"/>
  <c r="G80" i="4" s="1"/>
  <c r="I71" i="4"/>
  <c r="I70" i="4"/>
  <c r="G71" i="4"/>
  <c r="H70" i="4"/>
  <c r="K71" i="4"/>
  <c r="L70" i="4"/>
  <c r="J70" i="4"/>
  <c r="J71" i="4"/>
  <c r="R73" i="4"/>
  <c r="R80" i="4" s="1"/>
  <c r="U71" i="4"/>
  <c r="U70" i="4"/>
  <c r="S71" i="4"/>
  <c r="T70" i="4"/>
  <c r="W70" i="4"/>
  <c r="W71" i="4"/>
  <c r="R71" i="4"/>
  <c r="S70" i="4"/>
  <c r="V71" i="4"/>
  <c r="V70" i="4"/>
  <c r="T71" i="4"/>
  <c r="S75" i="4" l="1"/>
  <c r="H75" i="4"/>
  <c r="W77" i="4"/>
  <c r="S77" i="4"/>
  <c r="W76" i="4"/>
  <c r="S76" i="4"/>
  <c r="R79" i="4"/>
  <c r="R86" i="4" s="1"/>
  <c r="T77" i="4"/>
  <c r="U76" i="4"/>
  <c r="R77" i="4"/>
  <c r="T76" i="4"/>
  <c r="V77" i="4"/>
  <c r="U77" i="4"/>
  <c r="V76" i="4"/>
  <c r="J77" i="4"/>
  <c r="I76" i="4"/>
  <c r="I77" i="4"/>
  <c r="J76" i="4"/>
  <c r="G79" i="4"/>
  <c r="G86" i="4" s="1"/>
  <c r="H77" i="4"/>
  <c r="H76" i="4"/>
  <c r="L77" i="4"/>
  <c r="G77" i="4"/>
  <c r="L76" i="4"/>
  <c r="K76" i="4"/>
  <c r="K77" i="4"/>
  <c r="S81" i="4" l="1"/>
  <c r="H81" i="4"/>
  <c r="L83" i="4"/>
  <c r="H83" i="4"/>
  <c r="K82" i="4"/>
  <c r="J83" i="4"/>
  <c r="J82" i="4"/>
  <c r="G83" i="4"/>
  <c r="G85" i="4"/>
  <c r="G92" i="4" s="1"/>
  <c r="I83" i="4"/>
  <c r="I82" i="4"/>
  <c r="H82" i="4"/>
  <c r="L82" i="4"/>
  <c r="K83" i="4"/>
  <c r="R85" i="4"/>
  <c r="R92" i="4" s="1"/>
  <c r="U83" i="4"/>
  <c r="U82" i="4"/>
  <c r="T83" i="4"/>
  <c r="V82" i="4"/>
  <c r="W83" i="4"/>
  <c r="S83" i="4"/>
  <c r="T82" i="4"/>
  <c r="R83" i="4"/>
  <c r="S82" i="4"/>
  <c r="V83" i="4"/>
  <c r="W82" i="4"/>
  <c r="S87" i="4" l="1"/>
  <c r="H87" i="4"/>
  <c r="W89" i="4"/>
  <c r="S89" i="4"/>
  <c r="W88" i="4"/>
  <c r="S88" i="4"/>
  <c r="U89" i="4"/>
  <c r="V88" i="4"/>
  <c r="R89" i="4"/>
  <c r="T88" i="4"/>
  <c r="R91" i="4"/>
  <c r="S93" i="4" s="1"/>
  <c r="T89" i="4"/>
  <c r="U88" i="4"/>
  <c r="V89" i="4"/>
  <c r="J89" i="4"/>
  <c r="I88" i="4"/>
  <c r="K89" i="4"/>
  <c r="K88" i="4"/>
  <c r="L89" i="4"/>
  <c r="G89" i="4"/>
  <c r="I89" i="4"/>
  <c r="J88" i="4"/>
  <c r="G91" i="4"/>
  <c r="H93" i="4" s="1"/>
  <c r="H89" i="4"/>
  <c r="H88" i="4"/>
  <c r="L88" i="4"/>
  <c r="L95" i="4" l="1"/>
  <c r="H95" i="4"/>
  <c r="K94" i="4"/>
  <c r="K95" i="4"/>
  <c r="L94" i="4"/>
  <c r="I94" i="4"/>
  <c r="H94" i="4"/>
  <c r="J95" i="4"/>
  <c r="J94" i="4"/>
  <c r="I95" i="4"/>
  <c r="G95" i="4"/>
  <c r="U95" i="4"/>
  <c r="U94" i="4"/>
  <c r="V95" i="4"/>
  <c r="W94" i="4"/>
  <c r="S95" i="4"/>
  <c r="T94" i="4"/>
  <c r="W95" i="4"/>
  <c r="R95" i="4"/>
  <c r="S94" i="4"/>
  <c r="T95" i="4"/>
  <c r="V94" i="4"/>
</calcChain>
</file>

<file path=xl/sharedStrings.xml><?xml version="1.0" encoding="utf-8"?>
<sst xmlns="http://schemas.openxmlformats.org/spreadsheetml/2006/main" count="1922" uniqueCount="312">
  <si>
    <t>RESL Pricing Table &amp; Comparison Tool</t>
  </si>
  <si>
    <t>Effective Date:</t>
  </si>
  <si>
    <t>---------------------</t>
  </si>
  <si>
    <t>TD Reference Rates</t>
  </si>
  <si>
    <t>New/Renew:</t>
  </si>
  <si>
    <t>Renewal</t>
  </si>
  <si>
    <t>New</t>
  </si>
  <si>
    <t>TD Mortgage Prime:</t>
  </si>
  <si>
    <t>TD Prime:</t>
  </si>
  <si>
    <t>Product:</t>
  </si>
  <si>
    <t>Mortgage</t>
  </si>
  <si>
    <t>Property Use Type:</t>
  </si>
  <si>
    <t>Non-Rental</t>
  </si>
  <si>
    <t>Amortization Length:</t>
  </si>
  <si>
    <t>Greater Than 25 Years</t>
  </si>
  <si>
    <t>Term:</t>
  </si>
  <si>
    <t>All Mortgages</t>
  </si>
  <si>
    <t>Posted</t>
  </si>
  <si>
    <t xml:space="preserve">Posted Special </t>
  </si>
  <si>
    <t>Ceiling</t>
  </si>
  <si>
    <t>Target</t>
  </si>
  <si>
    <t>Floor/Staff</t>
  </si>
  <si>
    <t>Rate</t>
  </si>
  <si>
    <t>FlexLine Float Customer Level Pricing (CLP)</t>
  </si>
  <si>
    <t>Actual Rates</t>
  </si>
  <si>
    <t>Product</t>
  </si>
  <si>
    <t>Amount</t>
  </si>
  <si>
    <t>Customer Target</t>
  </si>
  <si>
    <t>Floor</t>
  </si>
  <si>
    <t>Staff 
Target</t>
  </si>
  <si>
    <t>FlexLine in 1st or 2nd position behind TD mortgage or HELOC/FlexLine</t>
  </si>
  <si>
    <t>FlexLine in 2nd position behind OFI mortgage</t>
  </si>
  <si>
    <t>Progress Advance FlexLine</t>
  </si>
  <si>
    <t>TD Prime +/- Rates</t>
  </si>
  <si>
    <t>TD Prime +/-</t>
  </si>
  <si>
    <t>Builder CAPPED Pricing</t>
  </si>
  <si>
    <t>*All discounts or premiums are applicable to Posted Rates.</t>
  </si>
  <si>
    <t>**1 and 2 year terms are not available under the Builder Single Advance Product.</t>
  </si>
  <si>
    <t>Rates</t>
  </si>
  <si>
    <t>12 Month Cap</t>
  </si>
  <si>
    <t>18 Month Cap</t>
  </si>
  <si>
    <t>24 Month Cap</t>
  </si>
  <si>
    <t>Term</t>
  </si>
  <si>
    <t>Posted Rate</t>
  </si>
  <si>
    <t>25 Year Amortization</t>
  </si>
  <si>
    <t>25+ Year Amortization</t>
  </si>
  <si>
    <t>Rental</t>
  </si>
  <si>
    <t>3 Year</t>
  </si>
  <si>
    <t>4 Year</t>
  </si>
  <si>
    <t>5 Year</t>
  </si>
  <si>
    <t>6 Year</t>
  </si>
  <si>
    <t>7 Year</t>
  </si>
  <si>
    <t>10 Year</t>
  </si>
  <si>
    <t>Premium/Discount to Posted Rates</t>
  </si>
  <si>
    <t>Data Table for RESL Retail Pricing Table &amp; Comparison Tool</t>
  </si>
  <si>
    <t>Effective Date</t>
  </si>
  <si>
    <t>DP</t>
  </si>
  <si>
    <t>Retail</t>
  </si>
  <si>
    <t>Origination</t>
  </si>
  <si>
    <t>Key</t>
  </si>
  <si>
    <t>New/Renewal</t>
  </si>
  <si>
    <t>Property Use Type</t>
  </si>
  <si>
    <t>Amortization Length</t>
  </si>
  <si>
    <t>Descriptor</t>
  </si>
  <si>
    <t>Special</t>
  </si>
  <si>
    <t>TD Mortgage Prime</t>
  </si>
  <si>
    <t>TD Prime</t>
  </si>
  <si>
    <t>25 Years or Less</t>
  </si>
  <si>
    <t>6 Months Fixed Closed</t>
  </si>
  <si>
    <t>-</t>
  </si>
  <si>
    <t>1 Year Fixed Closed</t>
  </si>
  <si>
    <t>2 Years Fixed Closed</t>
  </si>
  <si>
    <t>3 Years Fixed Closed</t>
  </si>
  <si>
    <t>4 Years Fixed Closed</t>
  </si>
  <si>
    <t>5 Years Fixed Closed</t>
  </si>
  <si>
    <t>6 Years Fixed Closed</t>
  </si>
  <si>
    <t>7 Years Fixed Closed</t>
  </si>
  <si>
    <t>10 Years Fixed Closed</t>
  </si>
  <si>
    <t>1 Year Fixed Open</t>
  </si>
  <si>
    <t>5 Years Variable Closed</t>
  </si>
  <si>
    <t>5 Years Variable Open</t>
  </si>
  <si>
    <t>FlexLine</t>
  </si>
  <si>
    <t>3 Years Variable Closed</t>
  </si>
  <si>
    <t>Position</t>
  </si>
  <si>
    <t>Staff</t>
  </si>
  <si>
    <t>Float</t>
  </si>
  <si>
    <t>1st Position</t>
  </si>
  <si>
    <t>2nd Position</t>
  </si>
  <si>
    <t>Progress Advance</t>
  </si>
  <si>
    <t>Builder</t>
  </si>
  <si>
    <t>3 Years</t>
  </si>
  <si>
    <t>4 Years</t>
  </si>
  <si>
    <t>5 Years</t>
  </si>
  <si>
    <t>6 Years</t>
  </si>
  <si>
    <t>7 Years</t>
  </si>
  <si>
    <t>10 Years</t>
  </si>
  <si>
    <t>Data Validation for RESL Retail Pricing Table &amp; Comparison Tool</t>
  </si>
  <si>
    <t>Amortization</t>
  </si>
  <si>
    <t>Click Button to Select Appropriate Product Type:</t>
  </si>
  <si>
    <t>Important Links</t>
  </si>
  <si>
    <t>● SR Calculator</t>
  </si>
  <si>
    <t>● RESL Historical Rates</t>
  </si>
  <si>
    <t>Most Recent Rate Change Notification</t>
  </si>
  <si>
    <t>● Recent Rate Change Communication</t>
  </si>
  <si>
    <t>All FlexLine Terms</t>
  </si>
  <si>
    <t>● FlexLine Float Pricing Exception Request</t>
  </si>
  <si>
    <t>● Pricing Exception Request</t>
  </si>
  <si>
    <t>All discounts or premiums are applicable to Posted Rates</t>
  </si>
  <si>
    <t>Comparison 1 Inputs</t>
  </si>
  <si>
    <t>Comparison 1 Results</t>
  </si>
  <si>
    <t>Comparison 2 Inputs</t>
  </si>
  <si>
    <t>Comparison 2 Results</t>
  </si>
  <si>
    <t xml:space="preserve">FlexLine float portion pricing presented in 2 formats - 1) Actual Rates and 2) Prime +/- </t>
  </si>
  <si>
    <t>*INTERNAL USE ONLY</t>
  </si>
  <si>
    <t>RATES SUBJECT TO CHANGE</t>
  </si>
  <si>
    <t>Select Inputs from pulldown menus. Results will display under Comparison Results section below.</t>
  </si>
  <si>
    <t>● Master Builder Tool List</t>
  </si>
  <si>
    <t>● RESL Connections Community Page</t>
  </si>
  <si>
    <t>Mortgage &amp; FlexLine Term Portion Rates Comparison</t>
  </si>
  <si>
    <t>FlexLineTermPortion</t>
  </si>
  <si>
    <t>FlexLine_Term_Portion</t>
  </si>
  <si>
    <t>New_Mortgage_Non-Rental_25 Years or Less_6 Months Fixed Closed</t>
  </si>
  <si>
    <t>New_Mortgage_Non-Rental_25 Years or Less_1 Year Fixed Closed</t>
  </si>
  <si>
    <t>New_Mortgage_Non-Rental_25 Years or Less_2 Years Fixed Closed</t>
  </si>
  <si>
    <t>New_Mortgage_Non-Rental_25 Years or Less_3 Years Fixed Closed</t>
  </si>
  <si>
    <t>New_Mortgage_Non-Rental_25 Years or Less_4 Years Fixed Closed</t>
  </si>
  <si>
    <t>New_Mortgage_Non-Rental_25 Years or Less_5 Years Fixed Closed</t>
  </si>
  <si>
    <t>New_Mortgage_Non-Rental_25 Years or Less_6 Years Fixed Closed</t>
  </si>
  <si>
    <t>New_Mortgage_Non-Rental_25 Years or Less_7 Years Fixed Closed</t>
  </si>
  <si>
    <t>New_Mortgage_Non-Rental_25 Years or Less_10 Years Fixed Closed</t>
  </si>
  <si>
    <t>New_Mortgage_Non-Rental_25 Years or Less_1 Year Fixed Open</t>
  </si>
  <si>
    <t>New_Mortgage_Non-Rental_25 Years or Less_5 Years Variable Closed</t>
  </si>
  <si>
    <t>New_Mortgage_Non-Rental_25 Years or Less_5 Years Variable Open</t>
  </si>
  <si>
    <t>New_FlexLine_Term_Portion_Non-Rental_25 Years or Less_1 Year Fixed Closed</t>
  </si>
  <si>
    <t>New_FlexLine_Term_Portion_Non-Rental_25 Years or Less_2 Years Fixed Closed</t>
  </si>
  <si>
    <t>New_FlexLine_Term_Portion_Non-Rental_25 Years or Less_3 Years Fixed Closed</t>
  </si>
  <si>
    <t>New_FlexLine_Term_Portion_Non-Rental_25 Years or Less_4 Years Fixed Closed</t>
  </si>
  <si>
    <t>New_FlexLine_Term_Portion_Non-Rental_25 Years or Less_5 Years Fixed Closed</t>
  </si>
  <si>
    <t>New_FlexLine_Term_Portion_Non-Rental_25 Years or Less_1 Year Fixed Open</t>
  </si>
  <si>
    <t>New_FlexLine_Term_Portion_Non-Rental_25 Years or Less_3 Years Variable Closed</t>
  </si>
  <si>
    <t>New_FlexLine_Term_Portion_Non-Rental_25 Years or Less_5 Years Variable Closed</t>
  </si>
  <si>
    <t>Renewal_Mortgage_Non-Rental_25 Years or Less_6 Months Fixed Closed</t>
  </si>
  <si>
    <t>Renewal_Mortgage_Non-Rental_25 Years or Less_1 Year Fixed Closed</t>
  </si>
  <si>
    <t>Renewal_Mortgage_Non-Rental_25 Years or Less_2 Years Fixed Closed</t>
  </si>
  <si>
    <t>Renewal_Mortgage_Non-Rental_25 Years or Less_3 Years Fixed Closed</t>
  </si>
  <si>
    <t>Renewal_Mortgage_Non-Rental_25 Years or Less_4 Years Fixed Closed</t>
  </si>
  <si>
    <t>Renewal_Mortgage_Non-Rental_25 Years or Less_5 Years Fixed Closed</t>
  </si>
  <si>
    <t>Renewal_Mortgage_Non-Rental_25 Years or Less_6 Years Fixed Closed</t>
  </si>
  <si>
    <t>Renewal_Mortgage_Non-Rental_25 Years or Less_7 Years Fixed Closed</t>
  </si>
  <si>
    <t>Renewal_Mortgage_Non-Rental_25 Years or Less_10 Years Fixed Closed</t>
  </si>
  <si>
    <t>Renewal_Mortgage_Non-Rental_25 Years or Less_1 Year Fixed Open</t>
  </si>
  <si>
    <t>Renewal_Mortgage_Non-Rental_25 Years or Less_5 Years Variable Closed</t>
  </si>
  <si>
    <t>Renewal_Mortgage_Non-Rental_25 Years or Less_5 Years Variable Open</t>
  </si>
  <si>
    <t>Renewal_FlexLine_Term_Portion_Non-Rental_25 Years or Less_1 Year Fixed Closed</t>
  </si>
  <si>
    <t>Renewal_FlexLine_Term_Portion_Non-Rental_25 Years or Less_2 Years Fixed Closed</t>
  </si>
  <si>
    <t>Renewal_FlexLine_Term_Portion_Non-Rental_25 Years or Less_3 Years Fixed Closed</t>
  </si>
  <si>
    <t>Renewal_FlexLine_Term_Portion_Non-Rental_25 Years or Less_4 Years Fixed Closed</t>
  </si>
  <si>
    <t>Renewal_FlexLine_Term_Portion_Non-Rental_25 Years or Less_5 Years Fixed Closed</t>
  </si>
  <si>
    <t>Renewal_FlexLine_Term_Portion_Non-Rental_25 Years or Less_1 Year Fixed Open</t>
  </si>
  <si>
    <t>Renewal_FlexLine_Term_Portion_Non-Rental_25 Years or Less_3 Years Variable Closed</t>
  </si>
  <si>
    <t>Renewal_FlexLine_Term_Portion_Non-Rental_25 Years or Less_5 Years Variable Closed</t>
  </si>
  <si>
    <t>New_Mortgage_Non-Rental_Greater Than 25 Years_6 Months Fixed Closed</t>
  </si>
  <si>
    <t>New_Mortgage_Non-Rental_Greater Than 25 Years_1 Year Fixed Closed</t>
  </si>
  <si>
    <t>New_Mortgage_Non-Rental_Greater Than 25 Years_2 Years Fixed Closed</t>
  </si>
  <si>
    <t>New_Mortgage_Non-Rental_Greater Than 25 Years_3 Years Fixed Closed</t>
  </si>
  <si>
    <t>New_Mortgage_Non-Rental_Greater Than 25 Years_4 Years Fixed Closed</t>
  </si>
  <si>
    <t>New_Mortgage_Non-Rental_Greater Than 25 Years_5 Years Fixed Closed</t>
  </si>
  <si>
    <t>New_Mortgage_Non-Rental_Greater Than 25 Years_6 Years Fixed Closed</t>
  </si>
  <si>
    <t>New_Mortgage_Non-Rental_Greater Than 25 Years_7 Years Fixed Closed</t>
  </si>
  <si>
    <t>New_Mortgage_Non-Rental_Greater Than 25 Years_10 Years Fixed Closed</t>
  </si>
  <si>
    <t>New_Mortgage_Non-Rental_Greater Than 25 Years_1 Year Fixed Open</t>
  </si>
  <si>
    <t>New_Mortgage_Non-Rental_Greater Than 25 Years_5 Years Variable Closed</t>
  </si>
  <si>
    <t>New_Mortgage_Non-Rental_Greater Than 25 Years_5 Years Variable Open</t>
  </si>
  <si>
    <t>New_FlexLine_Term_Portion_Non-Rental_Greater Than 25 Years_1 Year Fixed Closed</t>
  </si>
  <si>
    <t>New_FlexLine_Term_Portion_Non-Rental_Greater Than 25 Years_2 Years Fixed Closed</t>
  </si>
  <si>
    <t>New_FlexLine_Term_Portion_Non-Rental_Greater Than 25 Years_3 Years Fixed Closed</t>
  </si>
  <si>
    <t>New_FlexLine_Term_Portion_Non-Rental_Greater Than 25 Years_4 Years Fixed Closed</t>
  </si>
  <si>
    <t>New_FlexLine_Term_Portion_Non-Rental_Greater Than 25 Years_5 Years Fixed Closed</t>
  </si>
  <si>
    <t>New_FlexLine_Term_Portion_Non-Rental_Greater Than 25 Years_1 Year Fixed Open</t>
  </si>
  <si>
    <t>New_FlexLine_Term_Portion_Non-Rental_Greater Than 25 Years_3 Years Variable Closed</t>
  </si>
  <si>
    <t>New_FlexLine_Term_Portion_Non-Rental_Greater Than 25 Years_5 Years Variable Closed</t>
  </si>
  <si>
    <t>Renewal_Mortgage_Non-Rental_Greater Than 25 Years_6 Months Fixed Closed</t>
  </si>
  <si>
    <t>Renewal_Mortgage_Non-Rental_Greater Than 25 Years_1 Year Fixed Closed</t>
  </si>
  <si>
    <t>Renewal_Mortgage_Non-Rental_Greater Than 25 Years_2 Years Fixed Closed</t>
  </si>
  <si>
    <t>Renewal_Mortgage_Non-Rental_Greater Than 25 Years_3 Years Fixed Closed</t>
  </si>
  <si>
    <t>Renewal_Mortgage_Non-Rental_Greater Than 25 Years_4 Years Fixed Closed</t>
  </si>
  <si>
    <t>Renewal_Mortgage_Non-Rental_Greater Than 25 Years_5 Years Fixed Closed</t>
  </si>
  <si>
    <t>Renewal_Mortgage_Non-Rental_Greater Than 25 Years_6 Years Fixed Closed</t>
  </si>
  <si>
    <t>Renewal_Mortgage_Non-Rental_Greater Than 25 Years_7 Years Fixed Closed</t>
  </si>
  <si>
    <t>Renewal_Mortgage_Non-Rental_Greater Than 25 Years_10 Years Fixed Closed</t>
  </si>
  <si>
    <t>Renewal_Mortgage_Non-Rental_Greater Than 25 Years_1 Year Fixed Open</t>
  </si>
  <si>
    <t>Renewal_Mortgage_Non-Rental_Greater Than 25 Years_5 Years Variable Closed</t>
  </si>
  <si>
    <t>Renewal_Mortgage_Non-Rental_Greater Than 25 Years_5 Years Variable Open</t>
  </si>
  <si>
    <t>Renewal_FlexLine_Term_Portion_Non-Rental_Greater Than 25 Years_1 Year Fixed Closed</t>
  </si>
  <si>
    <t>Renewal_FlexLine_Term_Portion_Non-Rental_Greater Than 25 Years_2 Years Fixed Closed</t>
  </si>
  <si>
    <t>Renewal_FlexLine_Term_Portion_Non-Rental_Greater Than 25 Years_3 Years Fixed Closed</t>
  </si>
  <si>
    <t>Renewal_FlexLine_Term_Portion_Non-Rental_Greater Than 25 Years_4 Years Fixed Closed</t>
  </si>
  <si>
    <t>Renewal_FlexLine_Term_Portion_Non-Rental_Greater Than 25 Years_5 Years Fixed Closed</t>
  </si>
  <si>
    <t>Renewal_FlexLine_Term_Portion_Non-Rental_Greater Than 25 Years_1 Year Fixed Open</t>
  </si>
  <si>
    <t>Renewal_FlexLine_Term_Portion_Non-Rental_Greater Than 25 Years_3 Years Variable Closed</t>
  </si>
  <si>
    <t>Renewal_FlexLine_Term_Portion_Non-Rental_Greater Than 25 Years_5 Years Variable Closed</t>
  </si>
  <si>
    <t>New_Mortgage_Rental_25 Years or Less_6 Months Fixed Closed</t>
  </si>
  <si>
    <t>New_Mortgage_Rental_25 Years or Less_1 Year Fixed Closed</t>
  </si>
  <si>
    <t>New_Mortgage_Rental_25 Years or Less_2 Years Fixed Closed</t>
  </si>
  <si>
    <t>New_Mortgage_Rental_25 Years or Less_3 Years Fixed Closed</t>
  </si>
  <si>
    <t>New_Mortgage_Rental_25 Years or Less_4 Years Fixed Closed</t>
  </si>
  <si>
    <t>New_Mortgage_Rental_25 Years or Less_5 Years Fixed Closed</t>
  </si>
  <si>
    <t>New_Mortgage_Rental_25 Years or Less_6 Years Fixed Closed</t>
  </si>
  <si>
    <t>New_Mortgage_Rental_25 Years or Less_7 Years Fixed Closed</t>
  </si>
  <si>
    <t>New_Mortgage_Rental_25 Years or Less_10 Years Fixed Closed</t>
  </si>
  <si>
    <t>New_Mortgage_Rental_25 Years or Less_1 Year Fixed Open</t>
  </si>
  <si>
    <t>New_Mortgage_Rental_25 Years or Less_5 Years Variable Closed</t>
  </si>
  <si>
    <t>New_Mortgage_Rental_25 Years or Less_5 Years Variable Open</t>
  </si>
  <si>
    <t>New_FlexLine_Term_Portion_Rental_25 Years or Less_1 Year Fixed Closed</t>
  </si>
  <si>
    <t>New_FlexLine_Term_Portion_Rental_25 Years or Less_2 Years Fixed Closed</t>
  </si>
  <si>
    <t>New_FlexLine_Term_Portion_Rental_25 Years or Less_3 Years Fixed Closed</t>
  </si>
  <si>
    <t>New_FlexLine_Term_Portion_Rental_25 Years or Less_4 Years Fixed Closed</t>
  </si>
  <si>
    <t>New_FlexLine_Term_Portion_Rental_25 Years or Less_5 Years Fixed Closed</t>
  </si>
  <si>
    <t>New_FlexLine_Term_Portion_Rental_25 Years or Less_1 Year Fixed Open</t>
  </si>
  <si>
    <t>New_FlexLine_Term_Portion_Rental_25 Years or Less_3 Years Variable Closed</t>
  </si>
  <si>
    <t>New_FlexLine_Term_Portion_Rental_25 Years or Less_5 Years Variable Closed</t>
  </si>
  <si>
    <t>Renewal_Mortgage_Rental_25 Years or Less_6 Months Fixed Closed</t>
  </si>
  <si>
    <t>Renewal_Mortgage_Rental_25 Years or Less_1 Year Fixed Closed</t>
  </si>
  <si>
    <t>Renewal_Mortgage_Rental_25 Years or Less_2 Years Fixed Closed</t>
  </si>
  <si>
    <t>Renewal_Mortgage_Rental_25 Years or Less_3 Years Fixed Closed</t>
  </si>
  <si>
    <t>Renewal_Mortgage_Rental_25 Years or Less_4 Years Fixed Closed</t>
  </si>
  <si>
    <t>Renewal_Mortgage_Rental_25 Years or Less_5 Years Fixed Closed</t>
  </si>
  <si>
    <t>Renewal_Mortgage_Rental_25 Years or Less_6 Years Fixed Closed</t>
  </si>
  <si>
    <t>Renewal_Mortgage_Rental_25 Years or Less_7 Years Fixed Closed</t>
  </si>
  <si>
    <t>Renewal_Mortgage_Rental_25 Years or Less_10 Years Fixed Closed</t>
  </si>
  <si>
    <t>Renewal_Mortgage_Rental_25 Years or Less_1 Year Fixed Open</t>
  </si>
  <si>
    <t>Renewal_Mortgage_Rental_25 Years or Less_5 Years Variable Closed</t>
  </si>
  <si>
    <t>Renewal_Mortgage_Rental_25 Years or Less_5 Years Variable Open</t>
  </si>
  <si>
    <t>Renewal_FlexLine_Term_Portion_Rental_25 Years or Less_1 Year Fixed Closed</t>
  </si>
  <si>
    <t>Renewal_FlexLine_Term_Portion_Rental_25 Years or Less_2 Years Fixed Closed</t>
  </si>
  <si>
    <t>Renewal_FlexLine_Term_Portion_Rental_25 Years or Less_3 Years Fixed Closed</t>
  </si>
  <si>
    <t>Renewal_FlexLine_Term_Portion_Rental_25 Years or Less_4 Years Fixed Closed</t>
  </si>
  <si>
    <t>Renewal_FlexLine_Term_Portion_Rental_25 Years or Less_5 Years Fixed Closed</t>
  </si>
  <si>
    <t>Renewal_FlexLine_Term_Portion_Rental_25 Years or Less_1 Year Fixed Open</t>
  </si>
  <si>
    <t>Renewal_FlexLine_Term_Portion_Rental_25 Years or Less_3 Years Variable Closed</t>
  </si>
  <si>
    <t>Renewal_FlexLine_Term_Portion_Rental_25 Years or Less_5 Years Variable Closed</t>
  </si>
  <si>
    <t>New_Mortgage_Rental_Greater Than 25 Years_6 Months Fixed Closed</t>
  </si>
  <si>
    <t>New_Mortgage_Rental_Greater Than 25 Years_1 Year Fixed Closed</t>
  </si>
  <si>
    <t>New_Mortgage_Rental_Greater Than 25 Years_2 Years Fixed Closed</t>
  </si>
  <si>
    <t>New_Mortgage_Rental_Greater Than 25 Years_3 Years Fixed Closed</t>
  </si>
  <si>
    <t>New_Mortgage_Rental_Greater Than 25 Years_4 Years Fixed Closed</t>
  </si>
  <si>
    <t>New_Mortgage_Rental_Greater Than 25 Years_5 Years Fixed Closed</t>
  </si>
  <si>
    <t>New_Mortgage_Rental_Greater Than 25 Years_6 Years Fixed Closed</t>
  </si>
  <si>
    <t>New_Mortgage_Rental_Greater Than 25 Years_7 Years Fixed Closed</t>
  </si>
  <si>
    <t>New_Mortgage_Rental_Greater Than 25 Years_10 Years Fixed Closed</t>
  </si>
  <si>
    <t>New_Mortgage_Rental_Greater Than 25 Years_1 Year Fixed Open</t>
  </si>
  <si>
    <t>New_Mortgage_Rental_Greater Than 25 Years_5 Years Variable Closed</t>
  </si>
  <si>
    <t>New_Mortgage_Rental_Greater Than 25 Years_5 Years Variable Open</t>
  </si>
  <si>
    <t>New_FlexLine_Term_Portion_Rental_Greater Than 25 Years_1 Year Fixed Closed</t>
  </si>
  <si>
    <t>New_FlexLine_Term_Portion_Rental_Greater Than 25 Years_2 Years Fixed Closed</t>
  </si>
  <si>
    <t>New_FlexLine_Term_Portion_Rental_Greater Than 25 Years_3 Years Fixed Closed</t>
  </si>
  <si>
    <t>New_FlexLine_Term_Portion_Rental_Greater Than 25 Years_4 Years Fixed Closed</t>
  </si>
  <si>
    <t>New_FlexLine_Term_Portion_Rental_Greater Than 25 Years_5 Years Fixed Closed</t>
  </si>
  <si>
    <t>New_FlexLine_Term_Portion_Rental_Greater Than 25 Years_1 Year Fixed Open</t>
  </si>
  <si>
    <t>New_FlexLine_Term_Portion_Rental_Greater Than 25 Years_3 Years Variable Closed</t>
  </si>
  <si>
    <t>New_FlexLine_Term_Portion_Rental_Greater Than 25 Years_5 Years Variable Closed</t>
  </si>
  <si>
    <t>Renewal_Mortgage_Rental_Greater Than 25 Years_6 Months Fixed Closed</t>
  </si>
  <si>
    <t>Renewal_Mortgage_Rental_Greater Than 25 Years_1 Year Fixed Closed</t>
  </si>
  <si>
    <t>Renewal_Mortgage_Rental_Greater Than 25 Years_2 Years Fixed Closed</t>
  </si>
  <si>
    <t>Renewal_Mortgage_Rental_Greater Than 25 Years_3 Years Fixed Closed</t>
  </si>
  <si>
    <t>Renewal_Mortgage_Rental_Greater Than 25 Years_4 Years Fixed Closed</t>
  </si>
  <si>
    <t>Renewal_Mortgage_Rental_Greater Than 25 Years_5 Years Fixed Closed</t>
  </si>
  <si>
    <t>Renewal_Mortgage_Rental_Greater Than 25 Years_6 Years Fixed Closed</t>
  </si>
  <si>
    <t>Renewal_Mortgage_Rental_Greater Than 25 Years_7 Years Fixed Closed</t>
  </si>
  <si>
    <t>Renewal_Mortgage_Rental_Greater Than 25 Years_10 Years Fixed Closed</t>
  </si>
  <si>
    <t>Renewal_Mortgage_Rental_Greater Than 25 Years_1 Year Fixed Open</t>
  </si>
  <si>
    <t>Renewal_Mortgage_Rental_Greater Than 25 Years_5 Years Variable Closed</t>
  </si>
  <si>
    <t>Renewal_Mortgage_Rental_Greater Than 25 Years_5 Years Variable Open</t>
  </si>
  <si>
    <t>Renewal_FlexLine_Term_Portion_Rental_Greater Than 25 Years_1 Year Fixed Closed</t>
  </si>
  <si>
    <t>Renewal_FlexLine_Term_Portion_Rental_Greater Than 25 Years_2 Years Fixed Closed</t>
  </si>
  <si>
    <t>Renewal_FlexLine_Term_Portion_Rental_Greater Than 25 Years_3 Years Fixed Closed</t>
  </si>
  <si>
    <t>Renewal_FlexLine_Term_Portion_Rental_Greater Than 25 Years_4 Years Fixed Closed</t>
  </si>
  <si>
    <t>Renewal_FlexLine_Term_Portion_Rental_Greater Than 25 Years_5 Years Fixed Closed</t>
  </si>
  <si>
    <t>Renewal_FlexLine_Term_Portion_Rental_Greater Than 25 Years_1 Year Fixed Open</t>
  </si>
  <si>
    <t>Renewal_FlexLine_Term_Portion_Rental_Greater Than 25 Years_3 Years Variable Closed</t>
  </si>
  <si>
    <t>Renewal_FlexLine_Term_Portion_Rental_Greater Than 25 Years_5 Years Variable Closed</t>
  </si>
  <si>
    <t>$20K-$99,999</t>
  </si>
  <si>
    <t>_FlexLine_Float_1st Position_$20K-$99,999</t>
  </si>
  <si>
    <t>$100K-$179,999</t>
  </si>
  <si>
    <t>_FlexLine_Float_1st Position_$100K-$179,999</t>
  </si>
  <si>
    <t>$180K-$299,999</t>
  </si>
  <si>
    <t>_FlexLine_Float_1st Position_$180K-$299,999</t>
  </si>
  <si>
    <t>$300K-$399,999</t>
  </si>
  <si>
    <t>_FlexLine_Float_1st Position_$300K-$399,999</t>
  </si>
  <si>
    <t>$400K+</t>
  </si>
  <si>
    <t>_FlexLine_Float_1st Position_$400K+</t>
  </si>
  <si>
    <t>All</t>
  </si>
  <si>
    <t>_FlexLine_Float_2nd Position_All</t>
  </si>
  <si>
    <t>_FlexLine_Float_Progress Advance_All</t>
  </si>
  <si>
    <t>_Builder_Non-Rental_25 Years or Less_3 Years</t>
  </si>
  <si>
    <t>_Builder_Non-Rental_25 Years or Less_4 Years</t>
  </si>
  <si>
    <t>_Builder_Non-Rental_25 Years or Less_5 Years</t>
  </si>
  <si>
    <t>_Builder_Non-Rental_25 Years or Less_6 Years</t>
  </si>
  <si>
    <t>_Builder_Non-Rental_25 Years or Less_7 Years</t>
  </si>
  <si>
    <t>_Builder_Non-Rental_25 Years or Less_10 Years</t>
  </si>
  <si>
    <t>_Builder_Non-Rental_Greater Than 25 Years_3 Years</t>
  </si>
  <si>
    <t>_Builder_Non-Rental_Greater Than 25 Years_4 Years</t>
  </si>
  <si>
    <t>_Builder_Non-Rental_Greater Than 25 Years_5 Years</t>
  </si>
  <si>
    <t>_Builder_Non-Rental_Greater Than 25 Years_6 Years</t>
  </si>
  <si>
    <t>_Builder_Non-Rental_Greater Than 25 Years_7 Years</t>
  </si>
  <si>
    <t>_Builder_Non-Rental_Greater Than 25 Years_10 Years</t>
  </si>
  <si>
    <t>_Builder_Rental__3 Years</t>
  </si>
  <si>
    <t>_Builder_Rental__4 Years</t>
  </si>
  <si>
    <t>_Builder_Rental__5 Years</t>
  </si>
  <si>
    <t>_Builder_Rental__6 Years</t>
  </si>
  <si>
    <t>_Builder_Rental__7 Years</t>
  </si>
  <si>
    <t>_Builder_Rental__10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</si>
</sst>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5" formatCode="\+0.00%;\-0.00%;0.0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Verdana"/>
      <family val="2"/>
    </font>
    <font>
      <i/>
      <sz val="12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u/>
      <sz val="12"/>
      <color indexed="12"/>
      <name val="Arial"/>
      <family val="2"/>
    </font>
    <font>
      <b/>
      <u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743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A5336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 tint="0.34998626667073579"/>
      </top>
      <bottom/>
      <diagonal/>
    </border>
  </borders>
  <cellStyleXfs count="12">
    <xf numFmtId="0" fontId="0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3" fillId="0" borderId="0"/>
    <xf numFmtId="0" fontId="1" fillId="0" borderId="0"/>
  </cellStyleXfs>
  <cellXfs count="135">
    <xf numFmtId="0" fontId="0" fillId="0" borderId="0" xfId="0"/>
    <xf numFmtId="0" fontId="3" fillId="0" borderId="0" xfId="1" applyFont="1"/>
    <xf numFmtId="0" fontId="4" fillId="0" borderId="0" xfId="1" applyFont="1"/>
    <xf numFmtId="0" fontId="6" fillId="0" borderId="0" xfId="1" applyFont="1"/>
    <xf numFmtId="0" fontId="7" fillId="0" borderId="0" xfId="1" applyFont="1" applyFill="1"/>
    <xf numFmtId="0" fontId="3" fillId="0" borderId="0" xfId="1" applyFont="1" applyFill="1"/>
    <xf numFmtId="0" fontId="7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 indent="1"/>
    </xf>
    <xf numFmtId="164" fontId="3" fillId="0" borderId="0" xfId="2" applyNumberFormat="1" applyFont="1" applyFill="1" applyAlignment="1">
      <alignment horizontal="left" vertical="center"/>
    </xf>
    <xf numFmtId="0" fontId="9" fillId="0" borderId="0" xfId="1" applyFont="1"/>
    <xf numFmtId="0" fontId="3" fillId="0" borderId="0" xfId="1" applyFont="1" applyBorder="1"/>
    <xf numFmtId="0" fontId="10" fillId="2" borderId="0" xfId="1" applyFont="1" applyFill="1" applyAlignment="1">
      <alignment horizontal="center" vertical="center" wrapText="1"/>
    </xf>
    <xf numFmtId="0" fontId="3" fillId="5" borderId="0" xfId="1" applyFont="1" applyFill="1"/>
    <xf numFmtId="10" fontId="3" fillId="5" borderId="0" xfId="4" applyNumberFormat="1" applyFont="1" applyFill="1" applyAlignment="1">
      <alignment horizontal="center" vertical="center"/>
    </xf>
    <xf numFmtId="165" fontId="3" fillId="5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6" fillId="0" borderId="0" xfId="1" applyFont="1" applyFill="1"/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0" fontId="3" fillId="5" borderId="0" xfId="4" applyNumberFormat="1" applyFont="1" applyFill="1" applyBorder="1" applyAlignment="1">
      <alignment horizontal="center" vertical="center"/>
    </xf>
    <xf numFmtId="10" fontId="3" fillId="5" borderId="0" xfId="1" applyNumberFormat="1" applyFont="1" applyFill="1" applyBorder="1" applyAlignment="1">
      <alignment horizontal="center" vertical="center"/>
    </xf>
    <xf numFmtId="10" fontId="3" fillId="3" borderId="0" xfId="4" applyNumberFormat="1" applyFont="1" applyFill="1" applyBorder="1" applyAlignment="1">
      <alignment horizontal="center" vertical="center"/>
    </xf>
    <xf numFmtId="10" fontId="3" fillId="3" borderId="0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65" fontId="3" fillId="5" borderId="0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5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10" fontId="3" fillId="0" borderId="0" xfId="4" applyNumberFormat="1" applyFont="1" applyFill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10" fontId="3" fillId="0" borderId="0" xfId="1" applyNumberFormat="1" applyFont="1" applyFill="1"/>
    <xf numFmtId="10" fontId="3" fillId="0" borderId="0" xfId="1" applyNumberFormat="1" applyFont="1"/>
    <xf numFmtId="165" fontId="3" fillId="5" borderId="0" xfId="4" applyNumberFormat="1" applyFont="1" applyFill="1" applyBorder="1" applyAlignment="1">
      <alignment horizontal="center" vertical="center"/>
    </xf>
    <xf numFmtId="165" fontId="3" fillId="3" borderId="0" xfId="4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left"/>
    </xf>
    <xf numFmtId="0" fontId="1" fillId="0" borderId="0" xfId="1"/>
    <xf numFmtId="0" fontId="13" fillId="0" borderId="0" xfId="1" applyFont="1"/>
    <xf numFmtId="0" fontId="1" fillId="0" borderId="1" xfId="1" applyBorder="1"/>
    <xf numFmtId="0" fontId="1" fillId="0" borderId="0" xfId="1" applyAlignment="1">
      <alignment horizontal="left"/>
    </xf>
    <xf numFmtId="0" fontId="13" fillId="6" borderId="0" xfId="1" applyFont="1" applyFill="1" applyAlignment="1">
      <alignment horizontal="center"/>
    </xf>
    <xf numFmtId="0" fontId="11" fillId="6" borderId="0" xfId="1" applyFont="1" applyFill="1" applyAlignment="1">
      <alignment horizontal="center"/>
    </xf>
    <xf numFmtId="0" fontId="11" fillId="6" borderId="1" xfId="1" applyFont="1" applyFill="1" applyBorder="1" applyAlignment="1">
      <alignment horizontal="center"/>
    </xf>
    <xf numFmtId="0" fontId="1" fillId="7" borderId="0" xfId="1" applyFill="1" applyAlignment="1">
      <alignment horizontal="left"/>
    </xf>
    <xf numFmtId="0" fontId="1" fillId="7" borderId="0" xfId="1" applyFill="1" applyAlignment="1">
      <alignment horizontal="center"/>
    </xf>
    <xf numFmtId="0" fontId="13" fillId="7" borderId="0" xfId="1" applyFont="1" applyFill="1" applyAlignment="1">
      <alignment horizontal="center"/>
    </xf>
    <xf numFmtId="0" fontId="1" fillId="7" borderId="1" xfId="1" applyFill="1" applyBorder="1" applyAlignment="1">
      <alignment horizontal="center"/>
    </xf>
    <xf numFmtId="0" fontId="11" fillId="7" borderId="0" xfId="1" applyFont="1" applyFill="1" applyAlignment="1">
      <alignment horizontal="center"/>
    </xf>
    <xf numFmtId="10" fontId="1" fillId="0" borderId="0" xfId="1" applyNumberFormat="1"/>
    <xf numFmtId="0" fontId="11" fillId="0" borderId="0" xfId="1" applyFont="1"/>
    <xf numFmtId="10" fontId="1" fillId="0" borderId="0" xfId="1" applyNumberFormat="1" applyAlignment="1">
      <alignment horizontal="right"/>
    </xf>
    <xf numFmtId="10" fontId="1" fillId="0" borderId="1" xfId="1" applyNumberFormat="1" applyBorder="1" applyAlignment="1">
      <alignment horizontal="right"/>
    </xf>
    <xf numFmtId="165" fontId="1" fillId="0" borderId="0" xfId="1" applyNumberFormat="1" applyAlignment="1">
      <alignment horizontal="right"/>
    </xf>
    <xf numFmtId="165" fontId="1" fillId="0" borderId="0" xfId="1" applyNumberFormat="1"/>
    <xf numFmtId="165" fontId="1" fillId="8" borderId="0" xfId="1" applyNumberFormat="1" applyFill="1"/>
    <xf numFmtId="165" fontId="1" fillId="8" borderId="0" xfId="1" applyNumberFormat="1" applyFill="1" applyAlignment="1">
      <alignment horizontal="right"/>
    </xf>
    <xf numFmtId="0" fontId="1" fillId="7" borderId="0" xfId="1" applyFill="1" applyAlignment="1">
      <alignment horizontal="center" vertical="center"/>
    </xf>
    <xf numFmtId="0" fontId="13" fillId="7" borderId="0" xfId="1" applyFont="1" applyFill="1" applyAlignment="1">
      <alignment horizontal="center" vertical="center"/>
    </xf>
    <xf numFmtId="0" fontId="11" fillId="7" borderId="0" xfId="1" applyFont="1" applyFill="1" applyAlignment="1">
      <alignment horizontal="center" vertical="center"/>
    </xf>
    <xf numFmtId="0" fontId="11" fillId="7" borderId="0" xfId="1" applyFont="1" applyFill="1"/>
    <xf numFmtId="0" fontId="1" fillId="0" borderId="0" xfId="1" applyBorder="1"/>
    <xf numFmtId="0" fontId="11" fillId="7" borderId="0" xfId="1" applyFont="1" applyFill="1" applyBorder="1" applyAlignment="1">
      <alignment horizontal="center" vertical="center"/>
    </xf>
    <xf numFmtId="0" fontId="1" fillId="7" borderId="0" xfId="1" applyFill="1" applyBorder="1" applyAlignment="1">
      <alignment horizontal="center" vertical="center"/>
    </xf>
    <xf numFmtId="10" fontId="1" fillId="0" borderId="0" xfId="1" applyNumberFormat="1" applyBorder="1"/>
    <xf numFmtId="0" fontId="1" fillId="7" borderId="0" xfId="1" applyFill="1" applyBorder="1"/>
    <xf numFmtId="0" fontId="13" fillId="7" borderId="0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center" vertical="center"/>
    </xf>
    <xf numFmtId="10" fontId="1" fillId="0" borderId="2" xfId="1" applyNumberFormat="1" applyBorder="1"/>
    <xf numFmtId="0" fontId="13" fillId="7" borderId="2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 wrapText="1"/>
    </xf>
    <xf numFmtId="10" fontId="1" fillId="8" borderId="0" xfId="1" applyNumberFormat="1" applyFill="1" applyAlignment="1">
      <alignment horizontal="right"/>
    </xf>
    <xf numFmtId="165" fontId="1" fillId="8" borderId="0" xfId="1" quotePrefix="1" applyNumberFormat="1" applyFill="1" applyAlignment="1">
      <alignment horizontal="right"/>
    </xf>
    <xf numFmtId="0" fontId="4" fillId="0" borderId="0" xfId="1" applyFont="1" applyFill="1"/>
    <xf numFmtId="0" fontId="9" fillId="0" borderId="0" xfId="1" applyFont="1" applyAlignment="1">
      <alignment horizontal="center" vertical="center" wrapText="1"/>
    </xf>
    <xf numFmtId="10" fontId="3" fillId="5" borderId="3" xfId="4" applyNumberFormat="1" applyFont="1" applyFill="1" applyBorder="1" applyAlignment="1">
      <alignment horizontal="center" vertical="center"/>
    </xf>
    <xf numFmtId="10" fontId="3" fillId="3" borderId="3" xfId="4" applyNumberFormat="1" applyFont="1" applyFill="1" applyBorder="1" applyAlignment="1">
      <alignment horizontal="center" vertical="center"/>
    </xf>
    <xf numFmtId="10" fontId="3" fillId="5" borderId="4" xfId="1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5" borderId="3" xfId="1" applyNumberFormat="1" applyFont="1" applyFill="1" applyBorder="1" applyAlignment="1">
      <alignment horizontal="center" vertical="center"/>
    </xf>
    <xf numFmtId="10" fontId="3" fillId="3" borderId="3" xfId="1" applyNumberFormat="1" applyFont="1" applyFill="1" applyBorder="1" applyAlignment="1">
      <alignment horizontal="center" vertical="center"/>
    </xf>
    <xf numFmtId="165" fontId="3" fillId="5" borderId="4" xfId="4" applyNumberFormat="1" applyFont="1" applyFill="1" applyBorder="1" applyAlignment="1">
      <alignment horizontal="center" vertical="center"/>
    </xf>
    <xf numFmtId="165" fontId="3" fillId="3" borderId="4" xfId="4" applyNumberFormat="1" applyFont="1" applyFill="1" applyBorder="1" applyAlignment="1">
      <alignment horizontal="center" vertical="center"/>
    </xf>
    <xf numFmtId="165" fontId="3" fillId="5" borderId="3" xfId="4" applyNumberFormat="1" applyFont="1" applyFill="1" applyBorder="1" applyAlignment="1">
      <alignment horizontal="center" vertical="center"/>
    </xf>
    <xf numFmtId="165" fontId="3" fillId="3" borderId="3" xfId="4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10" fontId="3" fillId="5" borderId="4" xfId="4" applyNumberFormat="1" applyFont="1" applyFill="1" applyBorder="1" applyAlignment="1">
      <alignment horizontal="center" vertical="center"/>
    </xf>
    <xf numFmtId="10" fontId="3" fillId="3" borderId="4" xfId="4" applyNumberFormat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left" vertical="center" wrapText="1"/>
    </xf>
    <xf numFmtId="10" fontId="3" fillId="3" borderId="5" xfId="4" applyNumberFormat="1" applyFont="1" applyFill="1" applyBorder="1" applyAlignment="1">
      <alignment horizontal="center" vertical="center"/>
    </xf>
    <xf numFmtId="10" fontId="3" fillId="3" borderId="5" xfId="1" applyNumberFormat="1" applyFont="1" applyFill="1" applyBorder="1" applyAlignment="1">
      <alignment horizontal="center" vertical="center"/>
    </xf>
    <xf numFmtId="165" fontId="3" fillId="3" borderId="5" xfId="1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left" vertical="center" wrapText="1"/>
    </xf>
    <xf numFmtId="10" fontId="3" fillId="5" borderId="5" xfId="4" applyNumberFormat="1" applyFont="1" applyFill="1" applyBorder="1" applyAlignment="1">
      <alignment horizontal="center" vertical="center"/>
    </xf>
    <xf numFmtId="10" fontId="3" fillId="5" borderId="5" xfId="1" applyNumberFormat="1" applyFont="1" applyFill="1" applyBorder="1" applyAlignment="1">
      <alignment horizontal="center" vertical="center"/>
    </xf>
    <xf numFmtId="165" fontId="3" fillId="5" borderId="5" xfId="1" applyNumberFormat="1" applyFont="1" applyFill="1" applyBorder="1" applyAlignment="1">
      <alignment horizontal="center" vertical="center"/>
    </xf>
    <xf numFmtId="0" fontId="9" fillId="9" borderId="0" xfId="1" applyFont="1" applyFill="1"/>
    <xf numFmtId="0" fontId="10" fillId="9" borderId="0" xfId="1" applyFont="1" applyFill="1"/>
    <xf numFmtId="164" fontId="9" fillId="9" borderId="0" xfId="2" applyNumberFormat="1" applyFont="1" applyFill="1" applyAlignment="1">
      <alignment vertical="center"/>
    </xf>
    <xf numFmtId="164" fontId="9" fillId="9" borderId="0" xfId="2" applyNumberFormat="1" applyFont="1" applyFill="1" applyAlignment="1">
      <alignment horizontal="left" vertical="center"/>
    </xf>
    <xf numFmtId="0" fontId="10" fillId="9" borderId="0" xfId="1" applyFont="1" applyFill="1" applyAlignment="1"/>
    <xf numFmtId="164" fontId="9" fillId="9" borderId="0" xfId="2" applyNumberFormat="1" applyFont="1" applyFill="1" applyAlignment="1">
      <alignment horizontal="left"/>
    </xf>
    <xf numFmtId="0" fontId="9" fillId="9" borderId="0" xfId="1" applyFont="1" applyFill="1" applyAlignment="1"/>
    <xf numFmtId="0" fontId="9" fillId="9" borderId="0" xfId="1" quotePrefix="1" applyFont="1" applyFill="1" applyAlignment="1">
      <alignment horizontal="left"/>
    </xf>
    <xf numFmtId="0" fontId="15" fillId="9" borderId="0" xfId="1" applyFont="1" applyFill="1"/>
    <xf numFmtId="10" fontId="9" fillId="9" borderId="0" xfId="1" applyNumberFormat="1" applyFont="1" applyFill="1" applyAlignment="1">
      <alignment horizontal="left"/>
    </xf>
    <xf numFmtId="0" fontId="9" fillId="9" borderId="0" xfId="1" quotePrefix="1" applyFont="1" applyFill="1"/>
    <xf numFmtId="0" fontId="9" fillId="9" borderId="0" xfId="1" applyFont="1" applyFill="1" applyBorder="1"/>
    <xf numFmtId="0" fontId="2" fillId="9" borderId="0" xfId="1" applyFont="1" applyFill="1"/>
    <xf numFmtId="0" fontId="3" fillId="9" borderId="0" xfId="1" applyFont="1" applyFill="1"/>
    <xf numFmtId="0" fontId="10" fillId="9" borderId="0" xfId="1" applyFont="1" applyFill="1" applyAlignment="1">
      <alignment horizontal="left" vertical="top"/>
    </xf>
    <xf numFmtId="10" fontId="1" fillId="0" borderId="4" xfId="1" applyNumberFormat="1" applyBorder="1"/>
    <xf numFmtId="0" fontId="3" fillId="0" borderId="6" xfId="1" applyFont="1" applyFill="1" applyBorder="1"/>
    <xf numFmtId="0" fontId="1" fillId="0" borderId="0" xfId="11" applyAlignment="1">
      <alignment horizontal="left"/>
    </xf>
    <xf numFmtId="14" fontId="1" fillId="0" borderId="0" xfId="11" applyNumberFormat="1"/>
    <xf numFmtId="0" fontId="3" fillId="3" borderId="0" xfId="1" applyFont="1" applyFill="1" applyAlignment="1" applyProtection="1">
      <alignment horizontal="left" indent="1"/>
      <protection locked="0"/>
    </xf>
    <xf numFmtId="164" fontId="9" fillId="9" borderId="0" xfId="2" applyNumberFormat="1" applyFont="1" applyFill="1" applyAlignment="1">
      <alignment horizontal="left"/>
    </xf>
    <xf numFmtId="0" fontId="4" fillId="4" borderId="0" xfId="1" applyFont="1" applyFill="1" applyAlignment="1">
      <alignment horizontal="left" vertical="center" wrapText="1"/>
    </xf>
    <xf numFmtId="0" fontId="9" fillId="9" borderId="0" xfId="3" quotePrefix="1" applyFont="1" applyFill="1" applyAlignment="1" applyProtection="1">
      <alignment horizontal="left" indent="2"/>
    </xf>
    <xf numFmtId="10" fontId="10" fillId="2" borderId="0" xfId="4" applyNumberFormat="1" applyFont="1" applyFill="1" applyAlignment="1">
      <alignment horizontal="center" vertical="center" wrapText="1"/>
    </xf>
    <xf numFmtId="10" fontId="10" fillId="2" borderId="0" xfId="4" applyNumberFormat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 wrapText="1"/>
    </xf>
    <xf numFmtId="0" fontId="3" fillId="5" borderId="0" xfId="1" applyFont="1" applyFill="1" applyBorder="1" applyAlignment="1">
      <alignment horizontal="left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0" fontId="10" fillId="2" borderId="3" xfId="4" applyNumberFormat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10" fontId="10" fillId="2" borderId="4" xfId="4" applyNumberFormat="1" applyFont="1" applyFill="1" applyBorder="1" applyAlignment="1">
      <alignment horizontal="center" vertical="center" wrapText="1"/>
    </xf>
    <xf numFmtId="164" fontId="1" fillId="0" borderId="0" xfId="2" applyNumberFormat="1" applyFont="1" applyFill="1" applyAlignment="1">
      <alignment horizontal="left" vertical="center"/>
    </xf>
  </cellXfs>
  <cellStyles count="12">
    <cellStyle name="Comma 2" xfId="5"/>
    <cellStyle name="Hyperlink" xfId="3" builtinId="8"/>
    <cellStyle name="Hyperlink 2" xfId="6"/>
    <cellStyle name="Hyperlink 3" xfId="7"/>
    <cellStyle name="Normal" xfId="0" builtinId="0"/>
    <cellStyle name="Normal 2" xfId="1"/>
    <cellStyle name="Normal 2 2" xfId="8"/>
    <cellStyle name="Normal 2 2 2" xfId="11"/>
    <cellStyle name="Normal 3" xfId="9"/>
    <cellStyle name="Normal 4" xfId="10"/>
    <cellStyle name="Normal_RESL 2011 SR Calculation_JRD(June23)" xfId="2"/>
    <cellStyle name="Percent 2" xfId="4"/>
  </cellStyles>
  <dxfs count="4">
    <dxf>
      <font>
        <strike val="0"/>
        <color theme="0"/>
      </font>
      <fill>
        <patternFill patternType="none">
          <bgColor auto="1"/>
        </patternFill>
      </fill>
    </dxf>
    <dxf>
      <font>
        <b val="0"/>
        <i val="0"/>
        <strike val="0"/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strike val="0"/>
        <color theme="0"/>
      </font>
      <fill>
        <patternFill patternType="none">
          <bgColor auto="1"/>
        </patternFill>
      </fill>
    </dxf>
    <dxf>
      <font>
        <b val="0"/>
        <i val="0"/>
        <strike val="0"/>
        <color theme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Medium9"/>
  <colors>
    <mruColors>
      <color rgb="FF00A221"/>
      <color rgb="FF1A53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R2 - FlexLine Float'!G7"/><Relationship Id="rId2" Type="http://schemas.openxmlformats.org/officeDocument/2006/relationships/hyperlink" Target="#'SR2 - Mortgage &amp; FlexLine Term'!G7"/><Relationship Id="rId1" Type="http://schemas.openxmlformats.org/officeDocument/2006/relationships/image" Target="../media/image1.jpeg"/><Relationship Id="rId4" Type="http://schemas.openxmlformats.org/officeDocument/2006/relationships/hyperlink" Target="#'SR2 - Builder'!G7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R2 - FlexLine Float'!G7"/><Relationship Id="rId2" Type="http://schemas.openxmlformats.org/officeDocument/2006/relationships/hyperlink" Target="#'SR2 - Mortgage &amp; FlexLine Term'!G7"/><Relationship Id="rId1" Type="http://schemas.openxmlformats.org/officeDocument/2006/relationships/image" Target="../media/image1.jpeg"/><Relationship Id="rId4" Type="http://schemas.openxmlformats.org/officeDocument/2006/relationships/hyperlink" Target="#'SR2 - Builder'!G7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R2 - Builder'!G7"/><Relationship Id="rId2" Type="http://schemas.openxmlformats.org/officeDocument/2006/relationships/hyperlink" Target="#'SR2 - Mortgage &amp; FlexLine Term'!G7"/><Relationship Id="rId1" Type="http://schemas.openxmlformats.org/officeDocument/2006/relationships/image" Target="../media/image1.jpeg"/><Relationship Id="rId4" Type="http://schemas.openxmlformats.org/officeDocument/2006/relationships/hyperlink" Target="#'SR2 - FlexLine Float'!G7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R2 - FlexLine Float'!G7"/><Relationship Id="rId7" Type="http://schemas.openxmlformats.org/officeDocument/2006/relationships/image" Target="../media/image4.emf"/><Relationship Id="rId2" Type="http://schemas.openxmlformats.org/officeDocument/2006/relationships/hyperlink" Target="#'SR2 - Mortgage &amp; FlexLine Term'!G7"/><Relationship Id="rId1" Type="http://schemas.openxmlformats.org/officeDocument/2006/relationships/image" Target="../media/image1.jpeg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hyperlink" Target="#'SR2 - Builder'!G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142875</xdr:rowOff>
    </xdr:from>
    <xdr:to>
      <xdr:col>1</xdr:col>
      <xdr:colOff>894490</xdr:colOff>
      <xdr:row>4</xdr:row>
      <xdr:rowOff>136702</xdr:rowOff>
    </xdr:to>
    <xdr:pic>
      <xdr:nvPicPr>
        <xdr:cNvPr id="2" name="Picture 1" title="TD shield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2875"/>
          <a:ext cx="770665" cy="688094"/>
        </a:xfrm>
        <a:prstGeom prst="rect">
          <a:avLst/>
        </a:prstGeom>
      </xdr:spPr>
    </xdr:pic>
    <xdr:clientData/>
  </xdr:twoCellAnchor>
  <xdr:twoCellAnchor>
    <xdr:from>
      <xdr:col>9</xdr:col>
      <xdr:colOff>592668</xdr:colOff>
      <xdr:row>0</xdr:row>
      <xdr:rowOff>126999</xdr:rowOff>
    </xdr:from>
    <xdr:to>
      <xdr:col>16</xdr:col>
      <xdr:colOff>21167</xdr:colOff>
      <xdr:row>1</xdr:row>
      <xdr:rowOff>200236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900335" y="126999"/>
          <a:ext cx="2455332" cy="27432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Mortgage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4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Term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238126</xdr:colOff>
      <xdr:row>0</xdr:row>
      <xdr:rowOff>126999</xdr:rowOff>
    </xdr:from>
    <xdr:to>
      <xdr:col>19</xdr:col>
      <xdr:colOff>470959</xdr:colOff>
      <xdr:row>1</xdr:row>
      <xdr:rowOff>200236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9646709" y="126999"/>
          <a:ext cx="2455333" cy="274320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Float (CLP)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762001</xdr:colOff>
      <xdr:row>0</xdr:row>
      <xdr:rowOff>126999</xdr:rowOff>
    </xdr:from>
    <xdr:to>
      <xdr:col>22</xdr:col>
      <xdr:colOff>486834</xdr:colOff>
      <xdr:row>1</xdr:row>
      <xdr:rowOff>200236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2393084" y="126999"/>
          <a:ext cx="2455333" cy="274320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Builder Capped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142875</xdr:rowOff>
    </xdr:from>
    <xdr:to>
      <xdr:col>1</xdr:col>
      <xdr:colOff>894490</xdr:colOff>
      <xdr:row>4</xdr:row>
      <xdr:rowOff>126119</xdr:rowOff>
    </xdr:to>
    <xdr:pic>
      <xdr:nvPicPr>
        <xdr:cNvPr id="2" name="Picture 1" title="FlexLine Float (CLP)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2875"/>
          <a:ext cx="770665" cy="688094"/>
        </a:xfrm>
        <a:prstGeom prst="rect">
          <a:avLst/>
        </a:prstGeom>
      </xdr:spPr>
    </xdr:pic>
    <xdr:clientData/>
  </xdr:twoCellAnchor>
  <xdr:twoCellAnchor>
    <xdr:from>
      <xdr:col>7</xdr:col>
      <xdr:colOff>635002</xdr:colOff>
      <xdr:row>0</xdr:row>
      <xdr:rowOff>127000</xdr:rowOff>
    </xdr:from>
    <xdr:to>
      <xdr:col>9</xdr:col>
      <xdr:colOff>798155</xdr:colOff>
      <xdr:row>1</xdr:row>
      <xdr:rowOff>200237</xdr:rowOff>
    </xdr:to>
    <xdr:sp macro="" textlink="">
      <xdr:nvSpPr>
        <xdr:cNvPr id="22" name="Rounded Rectangle 21">
          <a:hlinkClick xmlns:r="http://schemas.openxmlformats.org/officeDocument/2006/relationships" r:id="rId2"/>
        </xdr:cNvPr>
        <xdr:cNvSpPr/>
      </xdr:nvSpPr>
      <xdr:spPr>
        <a:xfrm>
          <a:off x="6910919" y="127000"/>
          <a:ext cx="2459736" cy="274320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Mortgage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4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Term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93268</xdr:colOff>
      <xdr:row>0</xdr:row>
      <xdr:rowOff>127000</xdr:rowOff>
    </xdr:from>
    <xdr:to>
      <xdr:col>12</xdr:col>
      <xdr:colOff>626836</xdr:colOff>
      <xdr:row>1</xdr:row>
      <xdr:rowOff>200237</xdr:rowOff>
    </xdr:to>
    <xdr:sp macro="" textlink="">
      <xdr:nvSpPr>
        <xdr:cNvPr id="23" name="Rounded Rectangle 22" title="FlexLine Float (CLP)">
          <a:hlinkClick xmlns:r="http://schemas.openxmlformats.org/officeDocument/2006/relationships" r:id="rId3"/>
        </xdr:cNvPr>
        <xdr:cNvSpPr/>
      </xdr:nvSpPr>
      <xdr:spPr>
        <a:xfrm>
          <a:off x="9628851" y="127000"/>
          <a:ext cx="2459735" cy="27432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Float (CLP)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885032</xdr:colOff>
      <xdr:row>0</xdr:row>
      <xdr:rowOff>127000</xdr:rowOff>
    </xdr:from>
    <xdr:to>
      <xdr:col>18</xdr:col>
      <xdr:colOff>201519</xdr:colOff>
      <xdr:row>1</xdr:row>
      <xdr:rowOff>200237</xdr:rowOff>
    </xdr:to>
    <xdr:sp macro="" textlink="">
      <xdr:nvSpPr>
        <xdr:cNvPr id="24" name="Rounded Rectangle 23">
          <a:hlinkClick xmlns:r="http://schemas.openxmlformats.org/officeDocument/2006/relationships" r:id="rId4"/>
        </xdr:cNvPr>
        <xdr:cNvSpPr/>
      </xdr:nvSpPr>
      <xdr:spPr>
        <a:xfrm>
          <a:off x="12346782" y="127000"/>
          <a:ext cx="2459737" cy="274320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Builder Capped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142875</xdr:rowOff>
    </xdr:from>
    <xdr:to>
      <xdr:col>1</xdr:col>
      <xdr:colOff>894490</xdr:colOff>
      <xdr:row>4</xdr:row>
      <xdr:rowOff>126119</xdr:rowOff>
    </xdr:to>
    <xdr:pic>
      <xdr:nvPicPr>
        <xdr:cNvPr id="2" name="Picture 1" title="Builder Capped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2875"/>
          <a:ext cx="770665" cy="688094"/>
        </a:xfrm>
        <a:prstGeom prst="rect">
          <a:avLst/>
        </a:prstGeom>
      </xdr:spPr>
    </xdr:pic>
    <xdr:clientData/>
  </xdr:twoCellAnchor>
  <xdr:twoCellAnchor>
    <xdr:from>
      <xdr:col>9</xdr:col>
      <xdr:colOff>889001</xdr:colOff>
      <xdr:row>0</xdr:row>
      <xdr:rowOff>127000</xdr:rowOff>
    </xdr:from>
    <xdr:to>
      <xdr:col>14</xdr:col>
      <xdr:colOff>66675</xdr:colOff>
      <xdr:row>2</xdr:row>
      <xdr:rowOff>212</xdr:rowOff>
    </xdr:to>
    <xdr:sp macro="" textlink="">
      <xdr:nvSpPr>
        <xdr:cNvPr id="6" name="Rounded Rectangle 5">
          <a:hlinkClick xmlns:r="http://schemas.openxmlformats.org/officeDocument/2006/relationships" r:id="rId2"/>
        </xdr:cNvPr>
        <xdr:cNvSpPr/>
      </xdr:nvSpPr>
      <xdr:spPr>
        <a:xfrm>
          <a:off x="7175501" y="127000"/>
          <a:ext cx="2520949" cy="273262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Mortgage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4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Term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247650</xdr:colOff>
      <xdr:row>0</xdr:row>
      <xdr:rowOff>127000</xdr:rowOff>
    </xdr:from>
    <xdr:to>
      <xdr:col>23</xdr:col>
      <xdr:colOff>104775</xdr:colOff>
      <xdr:row>2</xdr:row>
      <xdr:rowOff>212</xdr:rowOff>
    </xdr:to>
    <xdr:sp macro="" textlink="">
      <xdr:nvSpPr>
        <xdr:cNvPr id="8" name="Rounded Rectangle 7" title="Builder Capped">
          <a:hlinkClick xmlns:r="http://schemas.openxmlformats.org/officeDocument/2006/relationships" r:id="rId3"/>
        </xdr:cNvPr>
        <xdr:cNvSpPr/>
      </xdr:nvSpPr>
      <xdr:spPr>
        <a:xfrm>
          <a:off x="12506325" y="127000"/>
          <a:ext cx="2295525" cy="273262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Builder Capped</a:t>
          </a:r>
        </a:p>
      </xdr:txBody>
    </xdr:sp>
    <xdr:clientData/>
  </xdr:twoCellAnchor>
  <xdr:twoCellAnchor>
    <xdr:from>
      <xdr:col>14</xdr:col>
      <xdr:colOff>290281</xdr:colOff>
      <xdr:row>0</xdr:row>
      <xdr:rowOff>127000</xdr:rowOff>
    </xdr:from>
    <xdr:to>
      <xdr:col>19</xdr:col>
      <xdr:colOff>24044</xdr:colOff>
      <xdr:row>2</xdr:row>
      <xdr:rowOff>212</xdr:rowOff>
    </xdr:to>
    <xdr:sp macro="" textlink="">
      <xdr:nvSpPr>
        <xdr:cNvPr id="10" name="Rounded Rectangle 9">
          <a:hlinkClick xmlns:r="http://schemas.openxmlformats.org/officeDocument/2006/relationships" r:id="rId4"/>
        </xdr:cNvPr>
        <xdr:cNvSpPr/>
      </xdr:nvSpPr>
      <xdr:spPr>
        <a:xfrm>
          <a:off x="9920056" y="127000"/>
          <a:ext cx="2362663" cy="273262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Float (CLP)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142875</xdr:rowOff>
    </xdr:from>
    <xdr:to>
      <xdr:col>1</xdr:col>
      <xdr:colOff>894490</xdr:colOff>
      <xdr:row>4</xdr:row>
      <xdr:rowOff>126119</xdr:rowOff>
    </xdr:to>
    <xdr:pic>
      <xdr:nvPicPr>
        <xdr:cNvPr id="2" name="Picture 1" title="TD shield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2875"/>
          <a:ext cx="770665" cy="688094"/>
        </a:xfrm>
        <a:prstGeom prst="rect">
          <a:avLst/>
        </a:prstGeom>
      </xdr:spPr>
    </xdr:pic>
    <xdr:clientData/>
  </xdr:twoCellAnchor>
  <xdr:twoCellAnchor>
    <xdr:from>
      <xdr:col>9</xdr:col>
      <xdr:colOff>889001</xdr:colOff>
      <xdr:row>0</xdr:row>
      <xdr:rowOff>127000</xdr:rowOff>
    </xdr:from>
    <xdr:to>
      <xdr:col>12</xdr:col>
      <xdr:colOff>14987</xdr:colOff>
      <xdr:row>1</xdr:row>
      <xdr:rowOff>200237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889751" y="127000"/>
          <a:ext cx="2469261" cy="273262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Mortgage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&amp; </a:t>
          </a:r>
          <a:r>
            <a:rPr lang="en-US" sz="14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Term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294349</xdr:colOff>
      <xdr:row>0</xdr:row>
      <xdr:rowOff>127000</xdr:rowOff>
    </xdr:from>
    <xdr:to>
      <xdr:col>14</xdr:col>
      <xdr:colOff>531585</xdr:colOff>
      <xdr:row>1</xdr:row>
      <xdr:rowOff>200237</xdr:rowOff>
    </xdr:to>
    <xdr:sp macro="" textlink="">
      <xdr:nvSpPr>
        <xdr:cNvPr id="4" name="Rounded Rectangle 3" title="FlexLine Float (CLP)">
          <a:hlinkClick xmlns:r="http://schemas.openxmlformats.org/officeDocument/2006/relationships" r:id="rId3"/>
        </xdr:cNvPr>
        <xdr:cNvSpPr/>
      </xdr:nvSpPr>
      <xdr:spPr>
        <a:xfrm>
          <a:off x="9638374" y="127000"/>
          <a:ext cx="2466086" cy="273262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FlexLine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Float (CLP)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810947</xdr:colOff>
      <xdr:row>0</xdr:row>
      <xdr:rowOff>127000</xdr:rowOff>
    </xdr:from>
    <xdr:to>
      <xdr:col>16</xdr:col>
      <xdr:colOff>1048183</xdr:colOff>
      <xdr:row>1</xdr:row>
      <xdr:rowOff>200237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2383822" y="127000"/>
          <a:ext cx="2466086" cy="273262"/>
        </a:xfrm>
        <a:prstGeom prst="roundRect">
          <a:avLst/>
        </a:prstGeom>
        <a:solidFill>
          <a:srgbClr val="00B050"/>
        </a:solidFill>
        <a:ln>
          <a:noFill/>
        </a:ln>
        <a:scene3d>
          <a:camera prst="orthographicFront"/>
          <a:lightRig rig="soft" dir="t"/>
        </a:scene3d>
        <a:sp3d extrusionH="44450" contourW="44450" prstMaterial="plastic">
          <a:bevelT/>
          <a:bevelB w="152400" h="50800" prst="softRound"/>
          <a:contourClr>
            <a:schemeClr val="bg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Builder Capped</a:t>
          </a:r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13</xdr:col>
      <xdr:colOff>371475</xdr:colOff>
      <xdr:row>13</xdr:row>
      <xdr:rowOff>38100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04900"/>
          <a:ext cx="776287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13</xdr:col>
      <xdr:colOff>371475</xdr:colOff>
      <xdr:row>23</xdr:row>
      <xdr:rowOff>142875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2505075"/>
          <a:ext cx="77628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11</xdr:col>
      <xdr:colOff>933450</xdr:colOff>
      <xdr:row>65</xdr:row>
      <xdr:rowOff>123825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4686300"/>
          <a:ext cx="6096000" cy="801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NT\Temporary%20Internet%20Files\OLK6A\2010%20Bilingual%20Builder%20Rate%20Sheets\New%20Builder%20Rate%20sheets%20FR%20August%202008\rate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bye2/AppData/Local/Microsoft/Windows/Temporary%20Internet%20Files/Content.Outlook/ITW8CNM8/RESL%20ExclusiveBuilderOfferTempl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NT\Temporary%20Internet%20Files\OLK1C\TD_GMR_ALCO%20v3%2020100319%20TD_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Rep 3-10 yr Site Offers"/>
      <sheetName val="2 Reps 3-10 yr Site Offers"/>
      <sheetName val="1 Rep 5-10 yr Site Offers"/>
      <sheetName val="2 Reps 5-10 yr Site Offers"/>
      <sheetName val="Validation 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Ask a TD Canada Trust mortgage specialist about the "Dream Dollar Program" and how you can qualify for 1% of your mortgage amount towards upgrades for your new home.</v>
          </cell>
        </row>
        <row r="4">
          <cell r="A4" t="str">
            <v>Ask a TD Canada Trust mortgage specialist about the "Dream Dollar Program" and how you can qualify for $1000 towards upgrades for your new home.</v>
          </cell>
        </row>
        <row r="5">
          <cell r="A5" t="str">
            <v>Receive 1.25% off our posted fixed interest rates for closed mortgage terms of 3-10 years, held for 12 months.</v>
          </cell>
        </row>
        <row r="6">
          <cell r="A6" t="str">
            <v>Receive 1.25% off our posted fixed interest rates for closed mortgage terms of 3-10 years, held for  9 months.</v>
          </cell>
        </row>
        <row r="7">
          <cell r="A7" t="str">
            <v xml:space="preserve">Receive 1.25% off our posted fixed interest rates for closed mortgage terms of 3-10 years, held for 12 months. Plus, ask a TD Canada Trust mortgage specialist about the "Dream Dollar Program" and how you can qualify for $500 towards upgrades for your new </v>
          </cell>
        </row>
        <row r="8">
          <cell r="A8" t="str">
            <v xml:space="preserve">Receive 1.25% off our posted fixed interest rates for closed mortgage terms of 3-10 years, held for 12 months. Plus, ask a TD Canada Trust mortgage specialist about the "Dream Dollar Program" and how you can qualify for $600 towards upgrades for your new </v>
          </cell>
        </row>
        <row r="9">
          <cell r="A9" t="str">
            <v xml:space="preserve">Receive 1.25% off our posted fixed interest rates for closed mortgage terms of 3-10 years, held for 12 months. Plus, ask a TD Canada Trust mortgage specialist about the "Dream Dollar Program" and how you can qualify for $500 towards upgrades for your new </v>
          </cell>
        </row>
        <row r="10">
          <cell r="A10" t="str">
            <v xml:space="preserve">Receive 1.25% off our posted fixed interest rates for closed mortgage terms of 3-10 years, held for 12 months. Plus, ask a TD Canada Trust mortgage specialist about the "Dream Dollar Program" and how you can qualify for $700 towards upgrades for your new </v>
          </cell>
        </row>
        <row r="11">
          <cell r="A11" t="str">
            <v xml:space="preserve">Receive 1.25% off our posted fixed interest rates for closed mortgage terms of 3-10 years, held for 12 months. Plus, ask a TD Canada Trust mortgage specialist about the "Dream Dollar Program" and how you can qualify for $800 towards upgrades for your new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 CAP Cashback BC"/>
      <sheetName val="36 Month CAP with Cashback"/>
      <sheetName val="SUMMARY"/>
      <sheetName val="6 Month CAP"/>
      <sheetName val="9 Month CAP"/>
      <sheetName val="12 Month CAP "/>
      <sheetName val="18 Month CAP "/>
      <sheetName val="24 Month CAP "/>
      <sheetName val="36 Month CAP"/>
      <sheetName val="6 Month CAP - FR"/>
      <sheetName val="9 Month CAP - FR"/>
      <sheetName val="12 Month CAP -  FR"/>
      <sheetName val="18 Month CAP - FR"/>
      <sheetName val="1 Rep - Standard Offer"/>
      <sheetName val="1 Rep - Standard Offers - FR"/>
      <sheetName val="2 Rep - Standard Offer"/>
      <sheetName val="2 Rep - Standard Offers - FR"/>
      <sheetName val="24 Month CAP -  FR"/>
      <sheetName val="36 Month CAP - FR"/>
      <sheetName val="Mice Type"/>
      <sheetName val="Validation Lists (2)"/>
      <sheetName val="Validation List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3">
          <cell r="A3" t="str">
            <v>►Périodes d'amortissement allant jusqu’à 30 ans</v>
          </cell>
        </row>
        <row r="4">
          <cell r="A4" t="str">
            <v>►Options de remboursement</v>
          </cell>
        </row>
        <row r="5">
          <cell r="A5" t="str">
            <v>►Assurance prêt hypothécaire maladie grave et vie de TD</v>
          </cell>
        </row>
        <row r="6">
          <cell r="A6" t="str">
            <v>►Options de financement offertes aux constructeurs</v>
          </cell>
        </row>
      </sheetData>
      <sheetData sheetId="21">
        <row r="3">
          <cell r="A3" t="str">
            <v xml:space="preserve">Ask a TD Canada Trust Mobile Mortgage Specialist about the 1% Dream Dollars available on 5 - 10 Year Fixed Rate Terms.  </v>
          </cell>
        </row>
        <row r="4">
          <cell r="A4" t="str">
            <v>Ask a TD Canada Trust Mobile Mortgage Specialist about how you can qualify for a 1.25% discretion on Fixed Rate Terms, available on 5 - 10 Years.</v>
          </cell>
        </row>
        <row r="5">
          <cell r="A5" t="str">
            <v>Ask a TD Canada Trust Mobile Mortgage Specialist about how you can qualify for 1% toward Green Upgrades for your new home, available on 5 - 10 Year Fixed Rate Terms.</v>
          </cell>
        </row>
        <row r="6">
          <cell r="A6" t="str">
            <v>Ask a TD Canada Trust Mobile Mortgage Specialist about how you can qualify for 1% toward upgrades for your new home, available on 5 - 10 Year Fixed Rate Terms.</v>
          </cell>
        </row>
        <row r="19">
          <cell r="A19" t="str">
            <v>►Amortization periods up to 30 years</v>
          </cell>
        </row>
        <row r="20">
          <cell r="A20" t="str">
            <v>►Builder deposit financing options</v>
          </cell>
        </row>
        <row r="21">
          <cell r="A21" t="str">
            <v>►Flexible payment options</v>
          </cell>
        </row>
        <row r="22">
          <cell r="A22" t="str">
            <v>►TD Mortgage Life and Critical Illness Insurance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O"/>
      <sheetName val="Email"/>
      <sheetName val="Previous"/>
      <sheetName val="Change"/>
      <sheetName val="Analysis"/>
      <sheetName val="Data"/>
      <sheetName val="Grou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Line_Type</v>
          </cell>
          <cell r="L1" t="str">
            <v>nomtg</v>
          </cell>
          <cell r="M1" t="str">
            <v>sum_curbookbal</v>
          </cell>
          <cell r="R1" t="str">
            <v>COF</v>
          </cell>
          <cell r="S1" t="str">
            <v>Int</v>
          </cell>
        </row>
        <row r="2">
          <cell r="A2" t="str">
            <v>20100307WTD8ELRN</v>
          </cell>
          <cell r="L2">
            <v>10</v>
          </cell>
          <cell r="M2">
            <v>2329901.65</v>
          </cell>
          <cell r="R2">
            <v>1853464.7213947999</v>
          </cell>
          <cell r="S2">
            <v>4792485.3742133752</v>
          </cell>
        </row>
        <row r="3">
          <cell r="A3" t="str">
            <v>20100307WTD8NEW</v>
          </cell>
          <cell r="L3">
            <v>131</v>
          </cell>
          <cell r="M3">
            <v>35501480.670000002</v>
          </cell>
          <cell r="R3">
            <v>28482916.044798475</v>
          </cell>
          <cell r="S3">
            <v>74239886.943344727</v>
          </cell>
        </row>
        <row r="4">
          <cell r="A4" t="str">
            <v>20100307WTD8REN</v>
          </cell>
          <cell r="L4">
            <v>9</v>
          </cell>
          <cell r="M4">
            <v>1374558.58</v>
          </cell>
          <cell r="R4">
            <v>1088108.5443677641</v>
          </cell>
          <cell r="S4">
            <v>2968066.8849000339</v>
          </cell>
        </row>
        <row r="5">
          <cell r="A5" t="str">
            <v>20100307WTD99NEW</v>
          </cell>
          <cell r="L5">
            <v>10</v>
          </cell>
          <cell r="M5">
            <v>1080253.3400000001</v>
          </cell>
          <cell r="R5">
            <v>757889.21546789806</v>
          </cell>
          <cell r="S5">
            <v>3594238.4654334541</v>
          </cell>
        </row>
        <row r="6">
          <cell r="A6" t="str">
            <v>20100307WTD10ELRN</v>
          </cell>
          <cell r="L6">
            <v>1</v>
          </cell>
          <cell r="M6">
            <v>4584.74</v>
          </cell>
          <cell r="R6">
            <v>2374.5743881999997</v>
          </cell>
          <cell r="S6">
            <v>14800.503515399998</v>
          </cell>
        </row>
        <row r="7">
          <cell r="A7" t="str">
            <v>20100307WTD10LRN</v>
          </cell>
          <cell r="L7">
            <v>3</v>
          </cell>
          <cell r="M7">
            <v>410314.12</v>
          </cell>
          <cell r="R7">
            <v>220980.947132036</v>
          </cell>
          <cell r="S7">
            <v>1402574.171417044</v>
          </cell>
        </row>
        <row r="8">
          <cell r="A8" t="str">
            <v>20100307WTD12ELRB</v>
          </cell>
          <cell r="L8">
            <v>2</v>
          </cell>
          <cell r="M8">
            <v>275529.34999999998</v>
          </cell>
          <cell r="R8">
            <v>293339.51207812998</v>
          </cell>
          <cell r="S8">
            <v>706324.00740633998</v>
          </cell>
        </row>
        <row r="9">
          <cell r="A9" t="str">
            <v>20100307WTD12ELRN</v>
          </cell>
          <cell r="L9">
            <v>5</v>
          </cell>
          <cell r="M9">
            <v>442623.22</v>
          </cell>
          <cell r="R9">
            <v>422693.00296144997</v>
          </cell>
          <cell r="S9">
            <v>1084331.1938598359</v>
          </cell>
        </row>
        <row r="10">
          <cell r="A10" t="str">
            <v>20100307WTD12LRN</v>
          </cell>
          <cell r="L10">
            <v>4</v>
          </cell>
          <cell r="M10">
            <v>360648.81</v>
          </cell>
          <cell r="R10">
            <v>295898.211171648</v>
          </cell>
          <cell r="S10">
            <v>921409.74325827009</v>
          </cell>
        </row>
        <row r="11">
          <cell r="A11" t="str">
            <v>20100307WTD12NEW</v>
          </cell>
          <cell r="L11">
            <v>19</v>
          </cell>
          <cell r="M11">
            <v>4534268.3</v>
          </cell>
          <cell r="R11">
            <v>4459212.5568300998</v>
          </cell>
          <cell r="S11">
            <v>11624185.335075341</v>
          </cell>
        </row>
        <row r="12">
          <cell r="A12" t="str">
            <v>20100307WTD12REN</v>
          </cell>
          <cell r="L12">
            <v>1</v>
          </cell>
          <cell r="M12">
            <v>42998.53</v>
          </cell>
          <cell r="R12">
            <v>38847.451913800003</v>
          </cell>
          <cell r="S12">
            <v>113322.19582969999</v>
          </cell>
        </row>
        <row r="13">
          <cell r="A13" t="str">
            <v>20100307WTD99LRN</v>
          </cell>
          <cell r="L13">
            <v>2</v>
          </cell>
          <cell r="M13">
            <v>163719.44</v>
          </cell>
          <cell r="R13">
            <v>105303.639814408</v>
          </cell>
          <cell r="S13">
            <v>1058015.5974727999</v>
          </cell>
        </row>
        <row r="14">
          <cell r="A14" t="str">
            <v>20100307WTD99NEW</v>
          </cell>
          <cell r="L14">
            <v>2</v>
          </cell>
          <cell r="M14">
            <v>444500</v>
          </cell>
          <cell r="R14">
            <v>308248.17064999999</v>
          </cell>
          <cell r="S14">
            <v>2872523.4649999999</v>
          </cell>
        </row>
        <row r="15">
          <cell r="A15" t="str">
            <v>20100307WTD14ELRB</v>
          </cell>
          <cell r="L15">
            <v>1</v>
          </cell>
          <cell r="M15">
            <v>72002.45</v>
          </cell>
          <cell r="R15">
            <v>152432.06674799998</v>
          </cell>
          <cell r="S15">
            <v>211113.34347349999</v>
          </cell>
        </row>
        <row r="16">
          <cell r="A16" t="str">
            <v>20100307WTD14ELRN</v>
          </cell>
          <cell r="L16">
            <v>3</v>
          </cell>
          <cell r="M16">
            <v>319718.69</v>
          </cell>
          <cell r="R16">
            <v>616262.31498039805</v>
          </cell>
          <cell r="S16">
            <v>893500.07855570503</v>
          </cell>
        </row>
        <row r="17">
          <cell r="A17" t="str">
            <v>20100307WTD14LRN</v>
          </cell>
          <cell r="L17">
            <v>1</v>
          </cell>
          <cell r="M17">
            <v>264761.51</v>
          </cell>
          <cell r="R17">
            <v>510989.71429999999</v>
          </cell>
          <cell r="S17">
            <v>697776.31198989996</v>
          </cell>
        </row>
        <row r="18">
          <cell r="A18" t="str">
            <v>20100307WTD14NEW</v>
          </cell>
          <cell r="L18">
            <v>12</v>
          </cell>
          <cell r="M18">
            <v>2573894.19</v>
          </cell>
          <cell r="R18">
            <v>4910460.4070956977</v>
          </cell>
          <cell r="S18">
            <v>7304152.6614019312</v>
          </cell>
        </row>
        <row r="19">
          <cell r="A19" t="str">
            <v>20100307WTD15ELRB</v>
          </cell>
          <cell r="L19">
            <v>4</v>
          </cell>
          <cell r="M19">
            <v>489779.77</v>
          </cell>
          <cell r="R19">
            <v>1812623.354960219</v>
          </cell>
          <cell r="S19">
            <v>2044668.6675360152</v>
          </cell>
        </row>
        <row r="20">
          <cell r="A20" t="str">
            <v>20100307WTD15ELRN</v>
          </cell>
          <cell r="L20">
            <v>8</v>
          </cell>
          <cell r="M20">
            <v>1641860.42</v>
          </cell>
          <cell r="R20">
            <v>4041327.120577272</v>
          </cell>
          <cell r="S20">
            <v>5131872.1557267318</v>
          </cell>
        </row>
        <row r="21">
          <cell r="A21" t="str">
            <v>20100307WTD15LRN</v>
          </cell>
          <cell r="L21">
            <v>3</v>
          </cell>
          <cell r="M21">
            <v>304782.53999999998</v>
          </cell>
          <cell r="R21">
            <v>746725.48260683392</v>
          </cell>
          <cell r="S21">
            <v>1031981.5500949079</v>
          </cell>
        </row>
        <row r="22">
          <cell r="A22" t="str">
            <v>20100307WTD15NEW</v>
          </cell>
          <cell r="L22">
            <v>17</v>
          </cell>
          <cell r="M22">
            <v>4740588.03</v>
          </cell>
          <cell r="R22">
            <v>11360575.547670258</v>
          </cell>
          <cell r="S22">
            <v>16078884.236105667</v>
          </cell>
        </row>
        <row r="23">
          <cell r="A23" t="str">
            <v>20100307WTD15REN</v>
          </cell>
          <cell r="L23">
            <v>1</v>
          </cell>
          <cell r="M23">
            <v>173037.86</v>
          </cell>
          <cell r="R23">
            <v>405727.06147780002</v>
          </cell>
          <cell r="S23">
            <v>515898.53656119993</v>
          </cell>
        </row>
        <row r="24">
          <cell r="A24" t="str">
            <v>20100307WTD16ELRN</v>
          </cell>
          <cell r="L24">
            <v>4</v>
          </cell>
          <cell r="M24">
            <v>655847.15</v>
          </cell>
          <cell r="R24">
            <v>1850117.7236627049</v>
          </cell>
          <cell r="S24">
            <v>2495083.3856734801</v>
          </cell>
        </row>
        <row r="25">
          <cell r="A25" t="str">
            <v>20100307WTD16NEW</v>
          </cell>
          <cell r="L25">
            <v>5</v>
          </cell>
          <cell r="M25">
            <v>2429437.7400000002</v>
          </cell>
          <cell r="R25">
            <v>6894525.1708358526</v>
          </cell>
          <cell r="S25">
            <v>8588104.4401729032</v>
          </cell>
        </row>
        <row r="26">
          <cell r="A26" t="str">
            <v>20100307WTD17ELRB</v>
          </cell>
          <cell r="L26">
            <v>30</v>
          </cell>
          <cell r="M26">
            <v>4724724.12</v>
          </cell>
          <cell r="R26">
            <v>19801255.00314438</v>
          </cell>
          <cell r="S26">
            <v>22515925.566600423</v>
          </cell>
        </row>
        <row r="27">
          <cell r="A27" t="str">
            <v>20100307WTD17ELRN</v>
          </cell>
          <cell r="L27">
            <v>68</v>
          </cell>
          <cell r="M27">
            <v>12315577.029999999</v>
          </cell>
          <cell r="R27">
            <v>38207662.675774246</v>
          </cell>
          <cell r="S27">
            <v>46742979.49420426</v>
          </cell>
        </row>
        <row r="28">
          <cell r="A28" t="str">
            <v>20100307WTD17LRN</v>
          </cell>
          <cell r="L28">
            <v>4</v>
          </cell>
          <cell r="M28">
            <v>674587.02</v>
          </cell>
          <cell r="R28">
            <v>2006641.5929825462</v>
          </cell>
          <cell r="S28">
            <v>2560449.068830302</v>
          </cell>
        </row>
        <row r="29">
          <cell r="A29" t="str">
            <v>20100307WTD17NEW</v>
          </cell>
          <cell r="L29">
            <v>189</v>
          </cell>
          <cell r="M29">
            <v>41267313.100000001</v>
          </cell>
          <cell r="R29">
            <v>128979348.78171992</v>
          </cell>
          <cell r="S29">
            <v>157402470.66341746</v>
          </cell>
        </row>
        <row r="30">
          <cell r="A30" t="str">
            <v>20100307WTD99ELRN</v>
          </cell>
          <cell r="L30">
            <v>1</v>
          </cell>
          <cell r="M30">
            <v>371320.14</v>
          </cell>
          <cell r="R30">
            <v>1494062.281311</v>
          </cell>
          <cell r="S30">
            <v>1855739.2372752</v>
          </cell>
        </row>
        <row r="31">
          <cell r="A31" t="str">
            <v>20100307WTD99ELRB</v>
          </cell>
          <cell r="L31">
            <v>2</v>
          </cell>
          <cell r="M31">
            <v>102722.76</v>
          </cell>
          <cell r="R31">
            <v>510759.165316428</v>
          </cell>
          <cell r="S31">
            <v>551119.28697781195</v>
          </cell>
        </row>
        <row r="32">
          <cell r="A32" t="str">
            <v>20100307WTD99LRN</v>
          </cell>
          <cell r="L32">
            <v>1</v>
          </cell>
          <cell r="M32">
            <v>41659.47</v>
          </cell>
          <cell r="R32">
            <v>143715.58982190001</v>
          </cell>
          <cell r="S32">
            <v>267190.92614430003</v>
          </cell>
        </row>
        <row r="33">
          <cell r="A33" t="str">
            <v>20100307WTD99NEW</v>
          </cell>
          <cell r="L33">
            <v>3</v>
          </cell>
          <cell r="M33">
            <v>1116436.03</v>
          </cell>
          <cell r="R33">
            <v>4395872.417636862</v>
          </cell>
          <cell r="S33">
            <v>5660014.1624854952</v>
          </cell>
        </row>
        <row r="34">
          <cell r="A34" t="str">
            <v>20100307WTD28REN</v>
          </cell>
          <cell r="L34">
            <v>6</v>
          </cell>
          <cell r="M34">
            <v>1933313.71</v>
          </cell>
          <cell r="R34">
            <v>1371184.3823372552</v>
          </cell>
          <cell r="S34">
            <v>5779379.7587000364</v>
          </cell>
        </row>
        <row r="35">
          <cell r="A35" t="str">
            <v>20100307WTD8ELRN</v>
          </cell>
          <cell r="L35">
            <v>24</v>
          </cell>
          <cell r="M35">
            <v>4407069.8899999997</v>
          </cell>
          <cell r="R35">
            <v>3491829.8877662937</v>
          </cell>
          <cell r="S35">
            <v>9209247.6982621476</v>
          </cell>
        </row>
        <row r="36">
          <cell r="A36" t="str">
            <v>20100307WTD8NEW</v>
          </cell>
          <cell r="L36">
            <v>235</v>
          </cell>
          <cell r="M36">
            <v>60017214.049999997</v>
          </cell>
          <cell r="R36">
            <v>48247682.330038466</v>
          </cell>
          <cell r="S36">
            <v>126639550.57161589</v>
          </cell>
        </row>
        <row r="37">
          <cell r="A37" t="str">
            <v>20100307WTD8REN</v>
          </cell>
          <cell r="L37">
            <v>32</v>
          </cell>
          <cell r="M37">
            <v>5444173.6399999997</v>
          </cell>
          <cell r="R37">
            <v>4286794.588202944</v>
          </cell>
          <cell r="S37">
            <v>11245456.761081072</v>
          </cell>
        </row>
        <row r="38">
          <cell r="A38" t="str">
            <v>20100307WTD99NEW</v>
          </cell>
          <cell r="L38">
            <v>16</v>
          </cell>
          <cell r="M38">
            <v>4343114.16</v>
          </cell>
          <cell r="R38">
            <v>6287978.0533046406</v>
          </cell>
          <cell r="S38">
            <v>14956111.222468417</v>
          </cell>
        </row>
        <row r="39">
          <cell r="A39" t="str">
            <v>20100307WTD10LRN</v>
          </cell>
          <cell r="L39">
            <v>4</v>
          </cell>
          <cell r="M39">
            <v>461334.77</v>
          </cell>
          <cell r="R39">
            <v>247249.04837115604</v>
          </cell>
          <cell r="S39">
            <v>1811288.7910288859</v>
          </cell>
        </row>
        <row r="40">
          <cell r="A40" t="str">
            <v>20100307WTD12ELRN</v>
          </cell>
          <cell r="L40">
            <v>16</v>
          </cell>
          <cell r="M40">
            <v>2579073.35</v>
          </cell>
          <cell r="R40">
            <v>2445943.9048390151</v>
          </cell>
          <cell r="S40">
            <v>6395480.6092299847</v>
          </cell>
        </row>
        <row r="41">
          <cell r="A41" t="str">
            <v>20100307WTD12LRN</v>
          </cell>
          <cell r="L41">
            <v>2</v>
          </cell>
          <cell r="M41">
            <v>109327.49</v>
          </cell>
          <cell r="R41">
            <v>95331.417528447011</v>
          </cell>
          <cell r="S41">
            <v>288131.5066201</v>
          </cell>
        </row>
        <row r="42">
          <cell r="A42" t="str">
            <v>20100307WTD12NEW</v>
          </cell>
          <cell r="L42">
            <v>42</v>
          </cell>
          <cell r="M42">
            <v>13559986.949999999</v>
          </cell>
          <cell r="R42">
            <v>13515568.500747884</v>
          </cell>
          <cell r="S42">
            <v>30104466.007753726</v>
          </cell>
        </row>
        <row r="43">
          <cell r="A43" t="str">
            <v>20100307WTD99LRN</v>
          </cell>
          <cell r="L43">
            <v>2</v>
          </cell>
          <cell r="M43">
            <v>355877.6</v>
          </cell>
          <cell r="R43">
            <v>248376.76367399999</v>
          </cell>
          <cell r="S43">
            <v>2233270.62550072</v>
          </cell>
        </row>
        <row r="44">
          <cell r="A44" t="str">
            <v>20100307WTD14ELRB</v>
          </cell>
          <cell r="L44">
            <v>6</v>
          </cell>
          <cell r="M44">
            <v>1804789.37</v>
          </cell>
          <cell r="R44">
            <v>6640942.3102602661</v>
          </cell>
          <cell r="S44">
            <v>7235236.3484973302</v>
          </cell>
        </row>
        <row r="45">
          <cell r="A45" t="str">
            <v>20100307WTD14ELRN</v>
          </cell>
          <cell r="L45">
            <v>11</v>
          </cell>
          <cell r="M45">
            <v>1547245.46</v>
          </cell>
          <cell r="R45">
            <v>2971075.6595058297</v>
          </cell>
          <cell r="S45">
            <v>4308232.8817315632</v>
          </cell>
        </row>
        <row r="46">
          <cell r="A46" t="str">
            <v>20100307WTD14LRN</v>
          </cell>
          <cell r="L46">
            <v>2</v>
          </cell>
          <cell r="M46">
            <v>143776.78</v>
          </cell>
          <cell r="R46">
            <v>260841.61710807198</v>
          </cell>
          <cell r="S46">
            <v>563300.17082639993</v>
          </cell>
        </row>
        <row r="47">
          <cell r="A47" t="str">
            <v>20100307WTD14NEW</v>
          </cell>
          <cell r="L47">
            <v>13</v>
          </cell>
          <cell r="M47">
            <v>2695361.03</v>
          </cell>
          <cell r="R47">
            <v>5378268.4138969872</v>
          </cell>
          <cell r="S47">
            <v>7486753.1232772171</v>
          </cell>
        </row>
        <row r="48">
          <cell r="A48" t="str">
            <v>20100307WTD15ELRB</v>
          </cell>
          <cell r="L48">
            <v>12</v>
          </cell>
          <cell r="M48">
            <v>2397884.35</v>
          </cell>
          <cell r="R48">
            <v>10398457.375636855</v>
          </cell>
          <cell r="S48">
            <v>10890489.09673919</v>
          </cell>
        </row>
        <row r="49">
          <cell r="A49" t="str">
            <v>20100307WTD15ELRN</v>
          </cell>
          <cell r="L49">
            <v>32</v>
          </cell>
          <cell r="M49">
            <v>6876697.29</v>
          </cell>
          <cell r="R49">
            <v>16860117.248868667</v>
          </cell>
          <cell r="S49">
            <v>20992711.808487091</v>
          </cell>
        </row>
        <row r="50">
          <cell r="A50" t="str">
            <v>20100307WTD15LRN</v>
          </cell>
          <cell r="L50">
            <v>2</v>
          </cell>
          <cell r="M50">
            <v>309068.15000000002</v>
          </cell>
          <cell r="R50">
            <v>763977.86418806505</v>
          </cell>
          <cell r="S50">
            <v>944516.59335410001</v>
          </cell>
        </row>
        <row r="51">
          <cell r="A51" t="str">
            <v>20100307WTD15NEW</v>
          </cell>
          <cell r="L51">
            <v>71</v>
          </cell>
          <cell r="M51">
            <v>18831660.670000002</v>
          </cell>
          <cell r="R51">
            <v>46262198.454980135</v>
          </cell>
          <cell r="S51">
            <v>59751364.072052807</v>
          </cell>
        </row>
        <row r="52">
          <cell r="A52" t="str">
            <v>20100307WTD16ELRB</v>
          </cell>
          <cell r="L52">
            <v>2</v>
          </cell>
          <cell r="M52">
            <v>858003.96</v>
          </cell>
          <cell r="R52">
            <v>2672080.9604244363</v>
          </cell>
          <cell r="S52">
            <v>3388923.6207137518</v>
          </cell>
        </row>
        <row r="53">
          <cell r="A53" t="str">
            <v>20100307WTD16ELRN</v>
          </cell>
          <cell r="L53">
            <v>3</v>
          </cell>
          <cell r="M53">
            <v>286527.46999999997</v>
          </cell>
          <cell r="R53">
            <v>748544.99260583986</v>
          </cell>
          <cell r="S53">
            <v>1063696.442247852</v>
          </cell>
        </row>
        <row r="54">
          <cell r="A54" t="str">
            <v>20100307WTD16NEW</v>
          </cell>
          <cell r="L54">
            <v>13</v>
          </cell>
          <cell r="M54">
            <v>3491246.02</v>
          </cell>
          <cell r="R54">
            <v>10163840.050906915</v>
          </cell>
          <cell r="S54">
            <v>12888285.203930408</v>
          </cell>
        </row>
        <row r="55">
          <cell r="A55" t="str">
            <v>20100307WTD17ELRB</v>
          </cell>
          <cell r="L55">
            <v>21</v>
          </cell>
          <cell r="M55">
            <v>4200750.2699999996</v>
          </cell>
          <cell r="R55">
            <v>16724811.675074434</v>
          </cell>
          <cell r="S55">
            <v>18974843.999418534</v>
          </cell>
        </row>
        <row r="56">
          <cell r="A56" t="str">
            <v>20100307WTD17ELRN</v>
          </cell>
          <cell r="L56">
            <v>69</v>
          </cell>
          <cell r="M56">
            <v>13738992.5</v>
          </cell>
          <cell r="R56">
            <v>42530922.534528501</v>
          </cell>
          <cell r="S56">
            <v>51824517.00393375</v>
          </cell>
        </row>
        <row r="57">
          <cell r="A57" t="str">
            <v>20100307WTD17LRN</v>
          </cell>
          <cell r="L57">
            <v>4</v>
          </cell>
          <cell r="M57">
            <v>429286.8</v>
          </cell>
          <cell r="R57">
            <v>1306982.5941478799</v>
          </cell>
          <cell r="S57">
            <v>1641325.1487375598</v>
          </cell>
        </row>
        <row r="58">
          <cell r="A58" t="str">
            <v>20100307WTD17NEW</v>
          </cell>
          <cell r="L58">
            <v>93</v>
          </cell>
          <cell r="M58">
            <v>22622125.34</v>
          </cell>
          <cell r="R58">
            <v>71210152.366505399</v>
          </cell>
          <cell r="S58">
            <v>86682346.869245276</v>
          </cell>
        </row>
        <row r="59">
          <cell r="A59" t="str">
            <v>20100307WTD99ELRN</v>
          </cell>
          <cell r="L59">
            <v>1</v>
          </cell>
          <cell r="M59">
            <v>46782.59</v>
          </cell>
          <cell r="R59">
            <v>176817.13803449998</v>
          </cell>
          <cell r="S59">
            <v>240675.37338449998</v>
          </cell>
        </row>
        <row r="60">
          <cell r="A60" t="str">
            <v>20100307WTD28NEW</v>
          </cell>
          <cell r="L60">
            <v>49</v>
          </cell>
          <cell r="M60">
            <v>12453126.060000001</v>
          </cell>
          <cell r="R60">
            <v>9029002.0654163398</v>
          </cell>
          <cell r="S60">
            <v>35374231.581338428</v>
          </cell>
        </row>
        <row r="61">
          <cell r="A61" t="str">
            <v>20100307WTD28REN</v>
          </cell>
          <cell r="L61">
            <v>7</v>
          </cell>
          <cell r="M61">
            <v>1526763.97</v>
          </cell>
          <cell r="R61">
            <v>1093461.1795233409</v>
          </cell>
          <cell r="S61">
            <v>4240745.8628042769</v>
          </cell>
        </row>
        <row r="62">
          <cell r="A62" t="str">
            <v>20100307WTD8ELRN</v>
          </cell>
          <cell r="L62">
            <v>60</v>
          </cell>
          <cell r="M62">
            <v>10129003.039999999</v>
          </cell>
          <cell r="R62">
            <v>7956451.410155871</v>
          </cell>
          <cell r="S62">
            <v>21650186.902832799</v>
          </cell>
        </row>
        <row r="63">
          <cell r="A63" t="str">
            <v>20100307WTD8NEW</v>
          </cell>
          <cell r="L63">
            <v>396</v>
          </cell>
          <cell r="M63">
            <v>89123300.209999993</v>
          </cell>
          <cell r="R63">
            <v>71516359.478083</v>
          </cell>
          <cell r="S63">
            <v>193048982.40391862</v>
          </cell>
        </row>
        <row r="64">
          <cell r="A64" t="str">
            <v>20100307WTD8REN</v>
          </cell>
          <cell r="L64">
            <v>47</v>
          </cell>
          <cell r="M64">
            <v>8035874.5199999996</v>
          </cell>
          <cell r="R64">
            <v>6323719.7548581716</v>
          </cell>
          <cell r="S64">
            <v>16985521.189068429</v>
          </cell>
        </row>
        <row r="65">
          <cell r="A65" t="str">
            <v>20100307WTD99NEW</v>
          </cell>
          <cell r="L65">
            <v>20</v>
          </cell>
          <cell r="M65">
            <v>3963866.48</v>
          </cell>
          <cell r="R65">
            <v>3470002.8058437281</v>
          </cell>
          <cell r="S65">
            <v>13488502.113078551</v>
          </cell>
        </row>
        <row r="66">
          <cell r="A66" t="str">
            <v>20100307WTD10ELRN</v>
          </cell>
          <cell r="L66">
            <v>6</v>
          </cell>
          <cell r="M66">
            <v>709794.29</v>
          </cell>
          <cell r="R66">
            <v>413054.92092486902</v>
          </cell>
          <cell r="S66">
            <v>2999738.803608323</v>
          </cell>
        </row>
        <row r="67">
          <cell r="A67" t="str">
            <v>20100307WTD10LRN</v>
          </cell>
          <cell r="L67">
            <v>18</v>
          </cell>
          <cell r="M67">
            <v>1117342.5</v>
          </cell>
          <cell r="R67">
            <v>589314.36806250003</v>
          </cell>
          <cell r="S67">
            <v>4089979.035747</v>
          </cell>
        </row>
        <row r="68">
          <cell r="A68" t="str">
            <v>20100307WTD10NEW</v>
          </cell>
          <cell r="L68">
            <v>9</v>
          </cell>
          <cell r="M68">
            <v>1566837.37</v>
          </cell>
          <cell r="R68">
            <v>886121.58424502308</v>
          </cell>
          <cell r="S68">
            <v>6408405.4243878825</v>
          </cell>
        </row>
        <row r="69">
          <cell r="A69" t="str">
            <v>20100307WTD10REN</v>
          </cell>
          <cell r="L69">
            <v>1</v>
          </cell>
          <cell r="M69">
            <v>48178.71</v>
          </cell>
          <cell r="R69">
            <v>26547.432784199998</v>
          </cell>
          <cell r="S69">
            <v>219527.73747630001</v>
          </cell>
        </row>
        <row r="70">
          <cell r="A70" t="str">
            <v>20100307WTD12ELRB</v>
          </cell>
          <cell r="L70">
            <v>6</v>
          </cell>
          <cell r="M70">
            <v>935822.06</v>
          </cell>
          <cell r="R70">
            <v>1069342.063308002</v>
          </cell>
          <cell r="S70">
            <v>2772525.2981635742</v>
          </cell>
        </row>
        <row r="71">
          <cell r="A71" t="str">
            <v>20100307WTD12ELRN</v>
          </cell>
          <cell r="L71">
            <v>76</v>
          </cell>
          <cell r="M71">
            <v>11439658.800000001</v>
          </cell>
          <cell r="R71">
            <v>10970097.41316816</v>
          </cell>
          <cell r="S71">
            <v>28628633.864522882</v>
          </cell>
        </row>
        <row r="72">
          <cell r="A72" t="str">
            <v>20100307WTD12LRN</v>
          </cell>
          <cell r="L72">
            <v>25</v>
          </cell>
          <cell r="M72">
            <v>1175549.3999999999</v>
          </cell>
          <cell r="R72">
            <v>1018096.07825412</v>
          </cell>
          <cell r="S72">
            <v>3487915.0228193998</v>
          </cell>
        </row>
        <row r="73">
          <cell r="A73" t="str">
            <v>20100307WTD12NEW</v>
          </cell>
          <cell r="L73">
            <v>37</v>
          </cell>
          <cell r="M73">
            <v>9155011.4600000009</v>
          </cell>
          <cell r="R73">
            <v>9476977.6495287195</v>
          </cell>
          <cell r="S73">
            <v>24364223.758987688</v>
          </cell>
        </row>
        <row r="74">
          <cell r="A74" t="str">
            <v>20100307WTD12REN</v>
          </cell>
          <cell r="L74">
            <v>2</v>
          </cell>
          <cell r="M74">
            <v>219947.51</v>
          </cell>
          <cell r="R74">
            <v>139738.98759128802</v>
          </cell>
          <cell r="S74">
            <v>437105.11780415603</v>
          </cell>
        </row>
        <row r="75">
          <cell r="A75" t="str">
            <v>20100307WTD99LRN</v>
          </cell>
          <cell r="L75">
            <v>5</v>
          </cell>
          <cell r="M75">
            <v>384919.73</v>
          </cell>
          <cell r="R75">
            <v>261333.16736917</v>
          </cell>
          <cell r="S75">
            <v>2444967.0139502399</v>
          </cell>
        </row>
        <row r="76">
          <cell r="A76" t="str">
            <v>20100307WTD14ELRB</v>
          </cell>
          <cell r="L76">
            <v>19</v>
          </cell>
          <cell r="M76">
            <v>3534484.35</v>
          </cell>
          <cell r="R76">
            <v>11560922.239715161</v>
          </cell>
          <cell r="S76">
            <v>13761391.463221185</v>
          </cell>
        </row>
        <row r="77">
          <cell r="A77" t="str">
            <v>20100307WTD14ELRN</v>
          </cell>
          <cell r="L77">
            <v>25</v>
          </cell>
          <cell r="M77">
            <v>2416530.89</v>
          </cell>
          <cell r="R77">
            <v>4613157.4690100001</v>
          </cell>
          <cell r="S77">
            <v>6801271.3346537976</v>
          </cell>
        </row>
        <row r="78">
          <cell r="A78" t="str">
            <v>20100307WTD14LRN</v>
          </cell>
          <cell r="L78">
            <v>3</v>
          </cell>
          <cell r="M78">
            <v>196745.96</v>
          </cell>
          <cell r="R78">
            <v>367634.81830215198</v>
          </cell>
          <cell r="S78">
            <v>593825.031041104</v>
          </cell>
        </row>
        <row r="79">
          <cell r="A79" t="str">
            <v>20100307WTD14NEW</v>
          </cell>
          <cell r="L79">
            <v>15</v>
          </cell>
          <cell r="M79">
            <v>2922515.94</v>
          </cell>
          <cell r="R79">
            <v>5672449.130698368</v>
          </cell>
          <cell r="S79">
            <v>8334846.8317102622</v>
          </cell>
        </row>
        <row r="80">
          <cell r="A80" t="str">
            <v>20100307WTD14REN</v>
          </cell>
          <cell r="L80">
            <v>2</v>
          </cell>
          <cell r="M80">
            <v>26294.13</v>
          </cell>
          <cell r="R80">
            <v>39914.752281300003</v>
          </cell>
          <cell r="S80">
            <v>83958.385025871001</v>
          </cell>
        </row>
        <row r="81">
          <cell r="A81" t="str">
            <v>20100307WTD15ELRN</v>
          </cell>
          <cell r="L81">
            <v>47</v>
          </cell>
          <cell r="M81">
            <v>6426397.7800000003</v>
          </cell>
          <cell r="R81">
            <v>15709445.691009818</v>
          </cell>
          <cell r="S81">
            <v>20194667.763669234</v>
          </cell>
        </row>
        <row r="82">
          <cell r="A82" t="str">
            <v>20100307WTD15ELRB</v>
          </cell>
          <cell r="L82">
            <v>48</v>
          </cell>
          <cell r="M82">
            <v>9360769.5099999998</v>
          </cell>
          <cell r="R82">
            <v>36950829.806316286</v>
          </cell>
          <cell r="S82">
            <v>41555142.395739369</v>
          </cell>
        </row>
        <row r="83">
          <cell r="A83" t="str">
            <v>20100307WTD15LRN</v>
          </cell>
          <cell r="L83">
            <v>8</v>
          </cell>
          <cell r="M83">
            <v>722357.49</v>
          </cell>
          <cell r="R83">
            <v>1727729.8047868169</v>
          </cell>
          <cell r="S83">
            <v>2377380.3519960903</v>
          </cell>
        </row>
        <row r="84">
          <cell r="A84" t="str">
            <v>20100307WTD15NEW</v>
          </cell>
          <cell r="L84">
            <v>45</v>
          </cell>
          <cell r="M84">
            <v>8597135.6799999997</v>
          </cell>
          <cell r="R84">
            <v>21298917.049320512</v>
          </cell>
          <cell r="S84">
            <v>27412518.192077085</v>
          </cell>
        </row>
        <row r="85">
          <cell r="A85" t="str">
            <v>20100307WTD16ELRB</v>
          </cell>
          <cell r="L85">
            <v>9</v>
          </cell>
          <cell r="M85">
            <v>1240284.01</v>
          </cell>
          <cell r="R85">
            <v>5232852.8718599631</v>
          </cell>
          <cell r="S85">
            <v>6127592.6404183544</v>
          </cell>
        </row>
        <row r="86">
          <cell r="A86" t="str">
            <v>20100307WTD16ELRN</v>
          </cell>
          <cell r="L86">
            <v>18</v>
          </cell>
          <cell r="M86">
            <v>1877281.53</v>
          </cell>
          <cell r="R86">
            <v>5184608.3596907668</v>
          </cell>
          <cell r="S86">
            <v>7145889.0394787705</v>
          </cell>
        </row>
        <row r="87">
          <cell r="A87" t="str">
            <v>20100307WTD16NEW</v>
          </cell>
          <cell r="L87">
            <v>14</v>
          </cell>
          <cell r="M87">
            <v>3214959.28</v>
          </cell>
          <cell r="R87">
            <v>9042081.0123981982</v>
          </cell>
          <cell r="S87">
            <v>12713276.449806711</v>
          </cell>
        </row>
        <row r="88">
          <cell r="A88" t="str">
            <v>20100307WTD16REN</v>
          </cell>
          <cell r="L88">
            <v>1</v>
          </cell>
          <cell r="M88">
            <v>272000</v>
          </cell>
          <cell r="R88">
            <v>746142.24</v>
          </cell>
          <cell r="S88">
            <v>1012120.1599999999</v>
          </cell>
        </row>
        <row r="89">
          <cell r="A89" t="str">
            <v>20100307WTD17ELRB</v>
          </cell>
          <cell r="L89">
            <v>126</v>
          </cell>
          <cell r="M89">
            <v>19993164.07</v>
          </cell>
          <cell r="R89">
            <v>80254475.922097906</v>
          </cell>
          <cell r="S89">
            <v>91972945.22082977</v>
          </cell>
        </row>
        <row r="90">
          <cell r="A90" t="str">
            <v>20100307WTD17ELRN</v>
          </cell>
          <cell r="L90">
            <v>243</v>
          </cell>
          <cell r="M90">
            <v>39087316.009999998</v>
          </cell>
          <cell r="R90">
            <v>120578663.14271253</v>
          </cell>
          <cell r="S90">
            <v>149190992.78758225</v>
          </cell>
        </row>
        <row r="91">
          <cell r="A91" t="str">
            <v>20100307WTD17LRN</v>
          </cell>
          <cell r="L91">
            <v>21</v>
          </cell>
          <cell r="M91">
            <v>1608139.47</v>
          </cell>
          <cell r="R91">
            <v>4877407.8920480758</v>
          </cell>
          <cell r="S91">
            <v>6288897.7959125424</v>
          </cell>
        </row>
        <row r="92">
          <cell r="A92" t="str">
            <v>20100307WTD17NEW</v>
          </cell>
          <cell r="L92">
            <v>299</v>
          </cell>
          <cell r="M92">
            <v>58056656.329999998</v>
          </cell>
          <cell r="R92">
            <v>183225141.15144333</v>
          </cell>
          <cell r="S92">
            <v>227685793.61313665</v>
          </cell>
        </row>
        <row r="93">
          <cell r="A93" t="str">
            <v>20100307WTD17REN</v>
          </cell>
          <cell r="L93">
            <v>1</v>
          </cell>
          <cell r="M93">
            <v>360000</v>
          </cell>
          <cell r="R93">
            <v>1096329.6000000001</v>
          </cell>
          <cell r="S93">
            <v>1162155.5999999999</v>
          </cell>
        </row>
        <row r="94">
          <cell r="A94" t="str">
            <v>20100307WTD99ELRB</v>
          </cell>
          <cell r="L94">
            <v>1</v>
          </cell>
          <cell r="M94">
            <v>132767.63</v>
          </cell>
          <cell r="R94">
            <v>641173.38788270007</v>
          </cell>
          <cell r="S94">
            <v>772574.83897000004</v>
          </cell>
        </row>
        <row r="95">
          <cell r="A95" t="str">
            <v>20100307WTD99ELRN</v>
          </cell>
          <cell r="L95">
            <v>4</v>
          </cell>
          <cell r="M95">
            <v>489547.16</v>
          </cell>
          <cell r="R95">
            <v>1920805.154402056</v>
          </cell>
          <cell r="S95">
            <v>2493828.0358460476</v>
          </cell>
        </row>
        <row r="96">
          <cell r="A96" t="str">
            <v>20100307WTD99NEW</v>
          </cell>
          <cell r="L96">
            <v>9</v>
          </cell>
          <cell r="M96">
            <v>1195108</v>
          </cell>
          <cell r="R96">
            <v>4617601.0447268002</v>
          </cell>
          <cell r="S96">
            <v>6107250.8209964</v>
          </cell>
        </row>
        <row r="97">
          <cell r="A97" t="str">
            <v>20100307WTD28ELRN</v>
          </cell>
          <cell r="L97">
            <v>1</v>
          </cell>
          <cell r="M97">
            <v>166446.16</v>
          </cell>
          <cell r="R97">
            <v>118343.21975999999</v>
          </cell>
          <cell r="S97">
            <v>507660.788</v>
          </cell>
        </row>
        <row r="98">
          <cell r="A98" t="str">
            <v>20100307WTD28NEW</v>
          </cell>
          <cell r="L98">
            <v>47</v>
          </cell>
          <cell r="M98">
            <v>12382390.57</v>
          </cell>
          <cell r="R98">
            <v>8993780.9900077488</v>
          </cell>
          <cell r="S98">
            <v>36774107.617472701</v>
          </cell>
        </row>
        <row r="99">
          <cell r="A99" t="str">
            <v>20100307WTD28REN</v>
          </cell>
          <cell r="L99">
            <v>9</v>
          </cell>
          <cell r="M99">
            <v>1714742.27</v>
          </cell>
          <cell r="R99">
            <v>1216075.669822122</v>
          </cell>
          <cell r="S99">
            <v>5223256.0232139872</v>
          </cell>
        </row>
        <row r="100">
          <cell r="A100" t="str">
            <v>20100314WTD8ELRN</v>
          </cell>
          <cell r="L100">
            <v>13</v>
          </cell>
          <cell r="M100">
            <v>2380088.75</v>
          </cell>
          <cell r="R100">
            <v>1909876.750487875</v>
          </cell>
          <cell r="S100">
            <v>5008912.4829607503</v>
          </cell>
        </row>
        <row r="101">
          <cell r="A101" t="str">
            <v>20100314WTD8NEW</v>
          </cell>
          <cell r="L101">
            <v>197</v>
          </cell>
          <cell r="M101">
            <v>52774659.700000003</v>
          </cell>
          <cell r="R101">
            <v>43356757.803236499</v>
          </cell>
          <cell r="S101">
            <v>109684678.40450038</v>
          </cell>
        </row>
        <row r="102">
          <cell r="A102" t="str">
            <v>20100314WTD8REN</v>
          </cell>
          <cell r="L102">
            <v>13</v>
          </cell>
          <cell r="M102">
            <v>2173200</v>
          </cell>
          <cell r="R102">
            <v>1756244.19768</v>
          </cell>
          <cell r="S102">
            <v>4492195.8589199996</v>
          </cell>
        </row>
        <row r="103">
          <cell r="A103" t="str">
            <v>20100314WTD99NEW</v>
          </cell>
          <cell r="L103">
            <v>7</v>
          </cell>
          <cell r="M103">
            <v>1156636.17</v>
          </cell>
          <cell r="R103">
            <v>1269499.802159664</v>
          </cell>
          <cell r="S103">
            <v>3594436.7022704966</v>
          </cell>
        </row>
        <row r="104">
          <cell r="A104" t="str">
            <v>20100314WTD10ELRN</v>
          </cell>
          <cell r="L104">
            <v>1</v>
          </cell>
          <cell r="M104">
            <v>127956.57</v>
          </cell>
          <cell r="R104">
            <v>74240.401914000016</v>
          </cell>
          <cell r="S104">
            <v>457225.93201530003</v>
          </cell>
        </row>
        <row r="105">
          <cell r="A105" t="str">
            <v>20100314WTD10LRN</v>
          </cell>
          <cell r="L105">
            <v>1</v>
          </cell>
          <cell r="M105">
            <v>205385.1</v>
          </cell>
          <cell r="R105">
            <v>107566.33842300001</v>
          </cell>
          <cell r="S105">
            <v>935843.36970300006</v>
          </cell>
        </row>
        <row r="106">
          <cell r="A106" t="str">
            <v>20100314WTD12ELRN</v>
          </cell>
          <cell r="L106">
            <v>6</v>
          </cell>
          <cell r="M106">
            <v>1340420.58</v>
          </cell>
          <cell r="R106">
            <v>1230387.8673448442</v>
          </cell>
          <cell r="S106">
            <v>3366553.816133874</v>
          </cell>
        </row>
        <row r="107">
          <cell r="A107" t="str">
            <v>20100314WTD12LRN</v>
          </cell>
          <cell r="L107">
            <v>3</v>
          </cell>
          <cell r="M107">
            <v>264645.99</v>
          </cell>
          <cell r="R107">
            <v>223268.27188831198</v>
          </cell>
          <cell r="S107">
            <v>690596.38382949901</v>
          </cell>
        </row>
        <row r="108">
          <cell r="A108" t="str">
            <v>20100314WTD12NEW</v>
          </cell>
          <cell r="L108">
            <v>14</v>
          </cell>
          <cell r="M108">
            <v>4029861.27</v>
          </cell>
          <cell r="R108">
            <v>3681301.240354239</v>
          </cell>
          <cell r="S108">
            <v>10242897.062119612</v>
          </cell>
        </row>
        <row r="109">
          <cell r="A109" t="str">
            <v>20100314WTD99LRN</v>
          </cell>
          <cell r="L109">
            <v>2</v>
          </cell>
          <cell r="M109">
            <v>198738.49</v>
          </cell>
          <cell r="R109">
            <v>122563.39807858098</v>
          </cell>
          <cell r="S109">
            <v>1254271.720222434</v>
          </cell>
        </row>
        <row r="110">
          <cell r="A110" t="str">
            <v>20100314WTD99NEW</v>
          </cell>
          <cell r="L110">
            <v>1</v>
          </cell>
          <cell r="M110">
            <v>200000</v>
          </cell>
          <cell r="R110">
            <v>132986</v>
          </cell>
          <cell r="S110">
            <v>1292474</v>
          </cell>
        </row>
        <row r="111">
          <cell r="A111" t="str">
            <v>20100314WTD14ELRB</v>
          </cell>
          <cell r="L111">
            <v>3</v>
          </cell>
          <cell r="M111">
            <v>254197.83</v>
          </cell>
          <cell r="R111">
            <v>904804.16095610405</v>
          </cell>
          <cell r="S111">
            <v>1018892.392163865</v>
          </cell>
        </row>
        <row r="112">
          <cell r="A112" t="str">
            <v>20100314WTD14ELRN</v>
          </cell>
          <cell r="L112">
            <v>5</v>
          </cell>
          <cell r="M112">
            <v>338787.12</v>
          </cell>
          <cell r="R112">
            <v>629416.12519396795</v>
          </cell>
          <cell r="S112">
            <v>910709.54638792796</v>
          </cell>
        </row>
        <row r="113">
          <cell r="A113" t="str">
            <v>20100314WTD14LRN</v>
          </cell>
          <cell r="L113">
            <v>3</v>
          </cell>
          <cell r="M113">
            <v>635729.07999999996</v>
          </cell>
          <cell r="R113">
            <v>1221285.5309856879</v>
          </cell>
          <cell r="S113">
            <v>2058106.844248588</v>
          </cell>
        </row>
        <row r="114">
          <cell r="A114" t="str">
            <v>20100314WTD14NEW</v>
          </cell>
          <cell r="L114">
            <v>5</v>
          </cell>
          <cell r="M114">
            <v>1175214.6399999999</v>
          </cell>
          <cell r="R114">
            <v>2408886.80662288</v>
          </cell>
          <cell r="S114">
            <v>3213626.9010307435</v>
          </cell>
        </row>
        <row r="115">
          <cell r="A115" t="str">
            <v>20100314WTD15ELRB</v>
          </cell>
          <cell r="L115">
            <v>5</v>
          </cell>
          <cell r="M115">
            <v>1014701.96</v>
          </cell>
          <cell r="R115">
            <v>3448246.6530789919</v>
          </cell>
          <cell r="S115">
            <v>4001637.5021696799</v>
          </cell>
        </row>
        <row r="116">
          <cell r="A116" t="str">
            <v>20100314WTD15ELRN</v>
          </cell>
          <cell r="L116">
            <v>6</v>
          </cell>
          <cell r="M116">
            <v>962350.26</v>
          </cell>
          <cell r="R116">
            <v>2323615.5857706419</v>
          </cell>
          <cell r="S116">
            <v>2905914.5773264677</v>
          </cell>
        </row>
        <row r="117">
          <cell r="A117" t="str">
            <v>20100314WTD15LRN</v>
          </cell>
          <cell r="L117">
            <v>1</v>
          </cell>
          <cell r="M117">
            <v>228767.46</v>
          </cell>
          <cell r="R117">
            <v>537070.50281819992</v>
          </cell>
          <cell r="S117">
            <v>817452.4771434</v>
          </cell>
        </row>
        <row r="118">
          <cell r="A118" t="str">
            <v>20100314WTD15NEW</v>
          </cell>
          <cell r="L118">
            <v>20</v>
          </cell>
          <cell r="M118">
            <v>6057699.5899999999</v>
          </cell>
          <cell r="R118">
            <v>15018516.573849879</v>
          </cell>
          <cell r="S118">
            <v>20655338.100195937</v>
          </cell>
        </row>
        <row r="119">
          <cell r="A119" t="str">
            <v>20100314WTD16ELRN</v>
          </cell>
          <cell r="L119">
            <v>3</v>
          </cell>
          <cell r="M119">
            <v>399435.97</v>
          </cell>
          <cell r="R119">
            <v>1140657.6359986758</v>
          </cell>
          <cell r="S119">
            <v>1571385.2201704909</v>
          </cell>
        </row>
        <row r="120">
          <cell r="A120" t="str">
            <v>20100314WTD16LRN</v>
          </cell>
          <cell r="L120">
            <v>1</v>
          </cell>
          <cell r="M120">
            <v>88856.3</v>
          </cell>
          <cell r="R120">
            <v>240569.54661999998</v>
          </cell>
          <cell r="S120">
            <v>351624.81604900002</v>
          </cell>
        </row>
        <row r="121">
          <cell r="A121" t="str">
            <v>20100314WTD16NEW</v>
          </cell>
          <cell r="L121">
            <v>2</v>
          </cell>
          <cell r="M121">
            <v>210980</v>
          </cell>
          <cell r="R121">
            <v>601154.997982</v>
          </cell>
          <cell r="S121">
            <v>804857.05299999996</v>
          </cell>
        </row>
        <row r="122">
          <cell r="A122" t="str">
            <v>20100314WTD17ELRB</v>
          </cell>
          <cell r="L122">
            <v>24</v>
          </cell>
          <cell r="M122">
            <v>4671134.47</v>
          </cell>
          <cell r="R122">
            <v>19445757.163953926</v>
          </cell>
          <cell r="S122">
            <v>22328396.924471047</v>
          </cell>
        </row>
        <row r="123">
          <cell r="A123" t="str">
            <v>20100314WTD17ELRN</v>
          </cell>
          <cell r="L123">
            <v>81</v>
          </cell>
          <cell r="M123">
            <v>15076587.66</v>
          </cell>
          <cell r="R123">
            <v>46708773.214128464</v>
          </cell>
          <cell r="S123">
            <v>56386119.732400373</v>
          </cell>
        </row>
        <row r="124">
          <cell r="A124" t="str">
            <v>20100314WTD17LRN</v>
          </cell>
          <cell r="L124">
            <v>2</v>
          </cell>
          <cell r="M124">
            <v>570818.80000000005</v>
          </cell>
          <cell r="R124">
            <v>1740076.3238662002</v>
          </cell>
          <cell r="S124">
            <v>2255578.5010052002</v>
          </cell>
        </row>
        <row r="125">
          <cell r="A125" t="str">
            <v>20100314WTD17NEW</v>
          </cell>
          <cell r="L125">
            <v>180</v>
          </cell>
          <cell r="M125">
            <v>40613035.060000002</v>
          </cell>
          <cell r="R125">
            <v>127997539.91608973</v>
          </cell>
          <cell r="S125">
            <v>154709041.73411816</v>
          </cell>
        </row>
        <row r="126">
          <cell r="A126" t="str">
            <v>20100314WTD99LRN</v>
          </cell>
          <cell r="L126">
            <v>1</v>
          </cell>
          <cell r="M126">
            <v>50794.36</v>
          </cell>
          <cell r="R126">
            <v>193039.90163119999</v>
          </cell>
          <cell r="S126">
            <v>256340.84895040002</v>
          </cell>
        </row>
        <row r="127">
          <cell r="A127" t="str">
            <v>20100314WTD99NEW</v>
          </cell>
          <cell r="L127">
            <v>2</v>
          </cell>
          <cell r="M127">
            <v>99000</v>
          </cell>
          <cell r="R127">
            <v>403461.6201</v>
          </cell>
          <cell r="S127">
            <v>499617.36</v>
          </cell>
        </row>
        <row r="128">
          <cell r="A128" t="str">
            <v>20100314WTD28REN</v>
          </cell>
          <cell r="L128">
            <v>1</v>
          </cell>
          <cell r="M128">
            <v>372499.59</v>
          </cell>
          <cell r="R128">
            <v>270062.20275</v>
          </cell>
          <cell r="S128">
            <v>1136123.7494999999</v>
          </cell>
        </row>
        <row r="129">
          <cell r="A129" t="str">
            <v>20100314WTD8ELRN</v>
          </cell>
          <cell r="L129">
            <v>16</v>
          </cell>
          <cell r="M129">
            <v>2812742.93</v>
          </cell>
          <cell r="R129">
            <v>2284434.144961183</v>
          </cell>
          <cell r="S129">
            <v>5820713.2838340262</v>
          </cell>
        </row>
        <row r="130">
          <cell r="A130" t="str">
            <v>20100314WTD8NEW</v>
          </cell>
          <cell r="L130">
            <v>244</v>
          </cell>
          <cell r="M130">
            <v>65904740.140000001</v>
          </cell>
          <cell r="R130">
            <v>54140170.653770782</v>
          </cell>
          <cell r="S130">
            <v>137229934.26134655</v>
          </cell>
        </row>
        <row r="131">
          <cell r="A131" t="str">
            <v>20100314WTD8REN</v>
          </cell>
          <cell r="L131">
            <v>26</v>
          </cell>
          <cell r="M131">
            <v>4843644.57</v>
          </cell>
          <cell r="R131">
            <v>3938606.6759087583</v>
          </cell>
          <cell r="S131">
            <v>10394244.73630772</v>
          </cell>
        </row>
        <row r="132">
          <cell r="A132" t="str">
            <v>20100314WTD99NEW</v>
          </cell>
          <cell r="L132">
            <v>15</v>
          </cell>
          <cell r="M132">
            <v>3880573.91</v>
          </cell>
          <cell r="R132">
            <v>2791362.7832194702</v>
          </cell>
          <cell r="S132">
            <v>11321610.471762363</v>
          </cell>
        </row>
        <row r="133">
          <cell r="A133" t="str">
            <v>20100314WTD10LRN</v>
          </cell>
          <cell r="L133">
            <v>2</v>
          </cell>
          <cell r="M133">
            <v>379795.62</v>
          </cell>
          <cell r="R133">
            <v>207895.18504493998</v>
          </cell>
          <cell r="S133">
            <v>1275144.6144711899</v>
          </cell>
        </row>
        <row r="134">
          <cell r="A134" t="str">
            <v>20100314WTD12ELRB</v>
          </cell>
          <cell r="L134">
            <v>1</v>
          </cell>
          <cell r="M134">
            <v>189851.73</v>
          </cell>
          <cell r="R134">
            <v>623507.25463140011</v>
          </cell>
          <cell r="S134">
            <v>701583.77859390003</v>
          </cell>
        </row>
        <row r="135">
          <cell r="A135" t="str">
            <v>20100314WTD12ELRN</v>
          </cell>
          <cell r="L135">
            <v>11</v>
          </cell>
          <cell r="M135">
            <v>2658888.66</v>
          </cell>
          <cell r="R135">
            <v>2539952.8477940764</v>
          </cell>
          <cell r="S135">
            <v>6532207.9644564427</v>
          </cell>
        </row>
        <row r="136">
          <cell r="A136" t="str">
            <v>20100314WTD12LRN</v>
          </cell>
          <cell r="L136">
            <v>9</v>
          </cell>
          <cell r="M136">
            <v>3050193.94</v>
          </cell>
          <cell r="R136">
            <v>2563277.7554850699</v>
          </cell>
          <cell r="S136">
            <v>8150554.0803940259</v>
          </cell>
        </row>
        <row r="137">
          <cell r="A137" t="str">
            <v>20100314WTD12NEW</v>
          </cell>
          <cell r="L137">
            <v>62</v>
          </cell>
          <cell r="M137">
            <v>18231149.620000001</v>
          </cell>
          <cell r="R137">
            <v>17987880.451930568</v>
          </cell>
          <cell r="S137">
            <v>40039706.574184507</v>
          </cell>
        </row>
        <row r="138">
          <cell r="A138" t="str">
            <v>20100314WTD99LRN</v>
          </cell>
          <cell r="L138">
            <v>1</v>
          </cell>
          <cell r="M138">
            <v>201637.8</v>
          </cell>
          <cell r="R138">
            <v>136172.05547399999</v>
          </cell>
          <cell r="S138">
            <v>1303058.0695859999</v>
          </cell>
        </row>
        <row r="139">
          <cell r="A139" t="str">
            <v>20100314WTD99NEW</v>
          </cell>
          <cell r="L139">
            <v>1</v>
          </cell>
          <cell r="M139">
            <v>250000</v>
          </cell>
          <cell r="R139">
            <v>150395</v>
          </cell>
          <cell r="S139">
            <v>1615592.5</v>
          </cell>
        </row>
        <row r="140">
          <cell r="A140" t="str">
            <v>20100314WTD14ELRB</v>
          </cell>
          <cell r="L140">
            <v>1</v>
          </cell>
          <cell r="M140">
            <v>235000</v>
          </cell>
          <cell r="R140">
            <v>742097.1</v>
          </cell>
          <cell r="S140">
            <v>901718.5</v>
          </cell>
        </row>
        <row r="141">
          <cell r="A141" t="str">
            <v>20100314WTD14ELRN</v>
          </cell>
          <cell r="L141">
            <v>12</v>
          </cell>
          <cell r="M141">
            <v>2498829.69</v>
          </cell>
          <cell r="R141">
            <v>4927901.050842084</v>
          </cell>
          <cell r="S141">
            <v>6936526.8245338388</v>
          </cell>
        </row>
        <row r="142">
          <cell r="A142" t="str">
            <v>20100314WTD14NEW</v>
          </cell>
          <cell r="L142">
            <v>15</v>
          </cell>
          <cell r="M142">
            <v>3629270.21</v>
          </cell>
          <cell r="R142">
            <v>7112878.571340587</v>
          </cell>
          <cell r="S142">
            <v>10276249.202526299</v>
          </cell>
        </row>
        <row r="143">
          <cell r="A143" t="str">
            <v>20100314WTD15ELRB</v>
          </cell>
          <cell r="L143">
            <v>19</v>
          </cell>
          <cell r="M143">
            <v>5555826.4800000004</v>
          </cell>
          <cell r="R143">
            <v>23264112.785039928</v>
          </cell>
          <cell r="S143">
            <v>25583841.459895514</v>
          </cell>
        </row>
        <row r="144">
          <cell r="A144" t="str">
            <v>20100314WTD15ELRN</v>
          </cell>
          <cell r="L144">
            <v>30</v>
          </cell>
          <cell r="M144">
            <v>7765740.75</v>
          </cell>
          <cell r="R144">
            <v>19437155.972712375</v>
          </cell>
          <cell r="S144">
            <v>23730525.7334796</v>
          </cell>
        </row>
        <row r="145">
          <cell r="A145" t="str">
            <v>20100314WTD15LRN</v>
          </cell>
          <cell r="L145">
            <v>1</v>
          </cell>
          <cell r="M145">
            <v>122951.34</v>
          </cell>
          <cell r="R145">
            <v>234396.8936028</v>
          </cell>
          <cell r="S145">
            <v>402977.93490360002</v>
          </cell>
        </row>
        <row r="146">
          <cell r="A146" t="str">
            <v>20100314WTD15NEW</v>
          </cell>
          <cell r="L146">
            <v>100</v>
          </cell>
          <cell r="M146">
            <v>25309042.25</v>
          </cell>
          <cell r="R146">
            <v>63700171.522963054</v>
          </cell>
          <cell r="S146">
            <v>80974197.744697824</v>
          </cell>
        </row>
        <row r="147">
          <cell r="A147" t="str">
            <v>20100314WTD16ELRB</v>
          </cell>
          <cell r="L147">
            <v>1</v>
          </cell>
          <cell r="M147">
            <v>92106.49</v>
          </cell>
          <cell r="R147">
            <v>425574.3527854</v>
          </cell>
          <cell r="S147">
            <v>381332.84244370001</v>
          </cell>
        </row>
        <row r="148">
          <cell r="A148" t="str">
            <v>20100314WTD16ELRN</v>
          </cell>
          <cell r="L148">
            <v>3</v>
          </cell>
          <cell r="M148">
            <v>506165.95</v>
          </cell>
          <cell r="R148">
            <v>1417953.2987749749</v>
          </cell>
          <cell r="S148">
            <v>1822626.6487256</v>
          </cell>
        </row>
        <row r="149">
          <cell r="A149" t="str">
            <v>20100314WTD16NEW</v>
          </cell>
          <cell r="L149">
            <v>17</v>
          </cell>
          <cell r="M149">
            <v>5063413.74</v>
          </cell>
          <cell r="R149">
            <v>14685751.53640472</v>
          </cell>
          <cell r="S149">
            <v>18383526.134147789</v>
          </cell>
        </row>
        <row r="150">
          <cell r="A150" t="str">
            <v>20100314WTD17ELRB</v>
          </cell>
          <cell r="L150">
            <v>42</v>
          </cell>
          <cell r="M150">
            <v>8365420.4199999999</v>
          </cell>
          <cell r="R150">
            <v>34102553.192208037</v>
          </cell>
          <cell r="S150">
            <v>37174512.917344935</v>
          </cell>
        </row>
        <row r="151">
          <cell r="A151" t="str">
            <v>20100314WTD17ELRN</v>
          </cell>
          <cell r="L151">
            <v>95</v>
          </cell>
          <cell r="M151">
            <v>20135663.219999999</v>
          </cell>
          <cell r="R151">
            <v>62570409.614815876</v>
          </cell>
          <cell r="S151">
            <v>75251546.262257263</v>
          </cell>
        </row>
        <row r="152">
          <cell r="A152" t="str">
            <v>20100314WTD17LRN</v>
          </cell>
          <cell r="L152">
            <v>1</v>
          </cell>
          <cell r="M152">
            <v>181813.32</v>
          </cell>
          <cell r="R152">
            <v>559157.77499399998</v>
          </cell>
          <cell r="S152">
            <v>721266.16737240006</v>
          </cell>
        </row>
        <row r="153">
          <cell r="A153" t="str">
            <v>20100314WTD17NEW</v>
          </cell>
          <cell r="L153">
            <v>142</v>
          </cell>
          <cell r="M153">
            <v>32060329.68</v>
          </cell>
          <cell r="R153">
            <v>101995267.68688563</v>
          </cell>
          <cell r="S153">
            <v>122529569.00743102</v>
          </cell>
        </row>
        <row r="154">
          <cell r="A154" t="str">
            <v>20100314WTD99ELRB</v>
          </cell>
          <cell r="L154">
            <v>1</v>
          </cell>
          <cell r="M154">
            <v>114828.69</v>
          </cell>
          <cell r="R154">
            <v>470286.64132950001</v>
          </cell>
          <cell r="S154">
            <v>640714.23474059999</v>
          </cell>
        </row>
        <row r="155">
          <cell r="A155" t="str">
            <v>20100314WTD99NEW</v>
          </cell>
          <cell r="L155">
            <v>2</v>
          </cell>
          <cell r="M155">
            <v>1022192.25</v>
          </cell>
          <cell r="R155">
            <v>4326365.7310824003</v>
          </cell>
          <cell r="S155">
            <v>5311973.5160164507</v>
          </cell>
        </row>
        <row r="156">
          <cell r="A156" t="str">
            <v>20100314WTD28ELRN</v>
          </cell>
          <cell r="L156">
            <v>1</v>
          </cell>
          <cell r="M156">
            <v>99394.39</v>
          </cell>
          <cell r="R156">
            <v>73353.059819999995</v>
          </cell>
          <cell r="S156">
            <v>303152.88949999999</v>
          </cell>
        </row>
        <row r="157">
          <cell r="A157" t="str">
            <v>20100314WTD28NEW</v>
          </cell>
          <cell r="L157">
            <v>57</v>
          </cell>
          <cell r="M157">
            <v>18499560.460000001</v>
          </cell>
          <cell r="R157">
            <v>13617365.508429999</v>
          </cell>
          <cell r="S157">
            <v>50900240.086589664</v>
          </cell>
        </row>
        <row r="158">
          <cell r="A158" t="str">
            <v>20100314WTD28REN</v>
          </cell>
          <cell r="L158">
            <v>4</v>
          </cell>
          <cell r="M158">
            <v>701608.29</v>
          </cell>
          <cell r="R158">
            <v>517363.63773864304</v>
          </cell>
          <cell r="S158">
            <v>2105619.0905842804</v>
          </cell>
        </row>
        <row r="159">
          <cell r="A159" t="str">
            <v>20100314WTD8ELRN</v>
          </cell>
          <cell r="L159">
            <v>67</v>
          </cell>
          <cell r="M159">
            <v>11167399.76</v>
          </cell>
          <cell r="R159">
            <v>9019307.9800449107</v>
          </cell>
          <cell r="S159">
            <v>23633636.233226538</v>
          </cell>
        </row>
        <row r="160">
          <cell r="A160" t="str">
            <v>20100314WTD8NEW</v>
          </cell>
          <cell r="L160">
            <v>440</v>
          </cell>
          <cell r="M160">
            <v>107318510.02</v>
          </cell>
          <cell r="R160">
            <v>87568223.151426315</v>
          </cell>
          <cell r="S160">
            <v>232455380.55489564</v>
          </cell>
        </row>
        <row r="161">
          <cell r="A161" t="str">
            <v>20100314WTD8REN</v>
          </cell>
          <cell r="L161">
            <v>35</v>
          </cell>
          <cell r="M161">
            <v>7386099.46</v>
          </cell>
          <cell r="R161">
            <v>5995350.1115981117</v>
          </cell>
          <cell r="S161">
            <v>15382419.253526606</v>
          </cell>
        </row>
        <row r="162">
          <cell r="A162" t="str">
            <v>20100314WTD99NEW</v>
          </cell>
          <cell r="L162">
            <v>20</v>
          </cell>
          <cell r="M162">
            <v>3676266.94</v>
          </cell>
          <cell r="R162">
            <v>4396803.4961857926</v>
          </cell>
          <cell r="S162">
            <v>14570021.93209257</v>
          </cell>
        </row>
        <row r="163">
          <cell r="A163" t="str">
            <v>20100314WTD10LRN</v>
          </cell>
          <cell r="L163">
            <v>9</v>
          </cell>
          <cell r="M163">
            <v>688454.71</v>
          </cell>
          <cell r="R163">
            <v>360806.859017162</v>
          </cell>
          <cell r="S163">
            <v>2883541.882568344</v>
          </cell>
        </row>
        <row r="164">
          <cell r="A164" t="str">
            <v>20100314WTD10NEW</v>
          </cell>
          <cell r="L164">
            <v>7</v>
          </cell>
          <cell r="M164">
            <v>1103010</v>
          </cell>
          <cell r="R164">
            <v>629883.34638599993</v>
          </cell>
          <cell r="S164">
            <v>4696725.0058830008</v>
          </cell>
        </row>
        <row r="165">
          <cell r="A165" t="str">
            <v>20100314WTD12ELRB</v>
          </cell>
          <cell r="L165">
            <v>6</v>
          </cell>
          <cell r="M165">
            <v>790928.87</v>
          </cell>
          <cell r="R165">
            <v>1167944.0981783799</v>
          </cell>
          <cell r="S165">
            <v>2237421.50668611</v>
          </cell>
        </row>
        <row r="166">
          <cell r="A166" t="str">
            <v>20100314WTD12ELRN</v>
          </cell>
          <cell r="L166">
            <v>59</v>
          </cell>
          <cell r="M166">
            <v>7632617.5700000003</v>
          </cell>
          <cell r="R166">
            <v>7118475.291343716</v>
          </cell>
          <cell r="S166">
            <v>19391011.457422677</v>
          </cell>
        </row>
        <row r="167">
          <cell r="A167" t="str">
            <v>20100314WTD12LRN</v>
          </cell>
          <cell r="L167">
            <v>14</v>
          </cell>
          <cell r="M167">
            <v>1789164.71</v>
          </cell>
          <cell r="R167">
            <v>1477046.3576722681</v>
          </cell>
          <cell r="S167">
            <v>4729510.7361281933</v>
          </cell>
        </row>
        <row r="168">
          <cell r="A168" t="str">
            <v>20100314WTD12NEW</v>
          </cell>
          <cell r="L168">
            <v>27</v>
          </cell>
          <cell r="M168">
            <v>4812362.7300000004</v>
          </cell>
          <cell r="R168">
            <v>4623665.1749939704</v>
          </cell>
          <cell r="S168">
            <v>13281151.443709906</v>
          </cell>
        </row>
        <row r="169">
          <cell r="A169" t="str">
            <v>20100314WTD99ELRN</v>
          </cell>
          <cell r="L169">
            <v>1</v>
          </cell>
          <cell r="M169">
            <v>11411.06</v>
          </cell>
          <cell r="R169">
            <v>7274.4366393999999</v>
          </cell>
          <cell r="S169">
            <v>73742.491812199994</v>
          </cell>
        </row>
        <row r="170">
          <cell r="A170" t="str">
            <v>20100314WTD99LRN</v>
          </cell>
          <cell r="L170">
            <v>8</v>
          </cell>
          <cell r="M170">
            <v>992165.6</v>
          </cell>
          <cell r="R170">
            <v>621815.68017592002</v>
          </cell>
          <cell r="S170">
            <v>6270363.2658159193</v>
          </cell>
        </row>
        <row r="171">
          <cell r="A171" t="str">
            <v>20100314WTD99NEW</v>
          </cell>
          <cell r="L171">
            <v>2</v>
          </cell>
          <cell r="M171">
            <v>390000</v>
          </cell>
          <cell r="R171">
            <v>274359.30600000004</v>
          </cell>
          <cell r="S171">
            <v>2520324.2999999998</v>
          </cell>
        </row>
        <row r="172">
          <cell r="A172" t="str">
            <v>20100314WTD14ELRB</v>
          </cell>
          <cell r="L172">
            <v>10</v>
          </cell>
          <cell r="M172">
            <v>1404962.03</v>
          </cell>
          <cell r="R172">
            <v>5355477.257792118</v>
          </cell>
          <cell r="S172">
            <v>5788425.8610784225</v>
          </cell>
        </row>
        <row r="173">
          <cell r="A173" t="str">
            <v>20100314WTD14ELRN</v>
          </cell>
          <cell r="L173">
            <v>22</v>
          </cell>
          <cell r="M173">
            <v>2675926.04</v>
          </cell>
          <cell r="R173">
            <v>5221911.7874236396</v>
          </cell>
          <cell r="S173">
            <v>7585437.9122542562</v>
          </cell>
        </row>
        <row r="174">
          <cell r="A174" t="str">
            <v>20100314WTD14LRN</v>
          </cell>
          <cell r="L174">
            <v>5</v>
          </cell>
          <cell r="M174">
            <v>535417.24</v>
          </cell>
          <cell r="R174">
            <v>948760.6878230999</v>
          </cell>
          <cell r="S174">
            <v>1596703.3031087359</v>
          </cell>
        </row>
        <row r="175">
          <cell r="A175" t="str">
            <v>20100314WTD14NEW</v>
          </cell>
          <cell r="L175">
            <v>14</v>
          </cell>
          <cell r="M175">
            <v>2767781.91</v>
          </cell>
          <cell r="R175">
            <v>5762385.2081936458</v>
          </cell>
          <cell r="S175">
            <v>8099716.4167648181</v>
          </cell>
        </row>
        <row r="176">
          <cell r="A176" t="str">
            <v>20100314WTD15ELRN</v>
          </cell>
          <cell r="L176">
            <v>45</v>
          </cell>
          <cell r="M176">
            <v>7452849.5</v>
          </cell>
          <cell r="R176">
            <v>18513622.697665051</v>
          </cell>
          <cell r="S176">
            <v>23121855.185375951</v>
          </cell>
        </row>
        <row r="177">
          <cell r="A177" t="str">
            <v>20100314WTD15ELRB</v>
          </cell>
          <cell r="L177">
            <v>56</v>
          </cell>
          <cell r="M177">
            <v>9516671.7400000002</v>
          </cell>
          <cell r="R177">
            <v>37944518.589872099</v>
          </cell>
          <cell r="S177">
            <v>42661645.367903545</v>
          </cell>
        </row>
        <row r="178">
          <cell r="A178" t="str">
            <v>20100314WTD15LRN</v>
          </cell>
          <cell r="L178">
            <v>3</v>
          </cell>
          <cell r="M178">
            <v>255830.16</v>
          </cell>
          <cell r="R178">
            <v>613309.31747280003</v>
          </cell>
          <cell r="S178">
            <v>863625.95377956005</v>
          </cell>
        </row>
        <row r="179">
          <cell r="A179" t="str">
            <v>20100314WTD15NEW</v>
          </cell>
          <cell r="L179">
            <v>56</v>
          </cell>
          <cell r="M179">
            <v>12957218.390000001</v>
          </cell>
          <cell r="R179">
            <v>33397949.525845647</v>
          </cell>
          <cell r="S179">
            <v>42107098.516419783</v>
          </cell>
        </row>
        <row r="180">
          <cell r="A180" t="str">
            <v>20100314WTD16ELRB</v>
          </cell>
          <cell r="L180">
            <v>5</v>
          </cell>
          <cell r="M180">
            <v>823127.85</v>
          </cell>
          <cell r="R180">
            <v>3385990.4904747447</v>
          </cell>
          <cell r="S180">
            <v>4339762.1472536996</v>
          </cell>
        </row>
        <row r="181">
          <cell r="A181" t="str">
            <v>20100314WTD16ELRN</v>
          </cell>
          <cell r="L181">
            <v>15</v>
          </cell>
          <cell r="M181">
            <v>2141510.87</v>
          </cell>
          <cell r="R181">
            <v>5982976.8393766573</v>
          </cell>
          <cell r="S181">
            <v>8062444.4989042785</v>
          </cell>
        </row>
        <row r="182">
          <cell r="A182" t="str">
            <v>20100314WTD16LRN</v>
          </cell>
          <cell r="L182">
            <v>3</v>
          </cell>
          <cell r="M182">
            <v>123598.77</v>
          </cell>
          <cell r="R182">
            <v>297652.43661530397</v>
          </cell>
          <cell r="S182">
            <v>507056.84699572506</v>
          </cell>
        </row>
        <row r="183">
          <cell r="A183" t="str">
            <v>20100314WTD16NEW</v>
          </cell>
          <cell r="L183">
            <v>17</v>
          </cell>
          <cell r="M183">
            <v>3125680.58</v>
          </cell>
          <cell r="R183">
            <v>9404189.5261095315</v>
          </cell>
          <cell r="S183">
            <v>11851038.548561828</v>
          </cell>
        </row>
        <row r="184">
          <cell r="A184" t="str">
            <v>20100314WTD17ELRB</v>
          </cell>
          <cell r="L184">
            <v>162</v>
          </cell>
          <cell r="M184">
            <v>28904468.399999999</v>
          </cell>
          <cell r="R184">
            <v>115560275.6658193</v>
          </cell>
          <cell r="S184">
            <v>129272304.00590423</v>
          </cell>
        </row>
        <row r="185">
          <cell r="A185" t="str">
            <v>20100314WTD17ELRN</v>
          </cell>
          <cell r="L185">
            <v>297</v>
          </cell>
          <cell r="M185">
            <v>48947949.200000003</v>
          </cell>
          <cell r="R185">
            <v>151420696.22117651</v>
          </cell>
          <cell r="S185">
            <v>184096340.24117929</v>
          </cell>
        </row>
        <row r="186">
          <cell r="A186" t="str">
            <v>20100314WTD17LRN</v>
          </cell>
          <cell r="L186">
            <v>14</v>
          </cell>
          <cell r="M186">
            <v>1873527.85</v>
          </cell>
          <cell r="R186">
            <v>5702944.2089915704</v>
          </cell>
          <cell r="S186">
            <v>7116284.7199546853</v>
          </cell>
        </row>
        <row r="187">
          <cell r="A187" t="str">
            <v>20100314WTD17NEW</v>
          </cell>
          <cell r="L187">
            <v>369</v>
          </cell>
          <cell r="M187">
            <v>73203875.280000001</v>
          </cell>
          <cell r="R187">
            <v>234464589.64888662</v>
          </cell>
          <cell r="S187">
            <v>284207618.47435045</v>
          </cell>
        </row>
        <row r="188">
          <cell r="A188" t="str">
            <v>20100314WTD17REN</v>
          </cell>
          <cell r="L188">
            <v>2</v>
          </cell>
          <cell r="M188">
            <v>413813.4</v>
          </cell>
          <cell r="R188">
            <v>1276525.2035936401</v>
          </cell>
          <cell r="S188">
            <v>1706100.3008049</v>
          </cell>
        </row>
        <row r="189">
          <cell r="A189" t="str">
            <v>20100314WTD99ELRN</v>
          </cell>
          <cell r="L189">
            <v>8</v>
          </cell>
          <cell r="M189">
            <v>942568.33</v>
          </cell>
          <cell r="R189">
            <v>3609477.9493939755</v>
          </cell>
          <cell r="S189">
            <v>4848275.0517802145</v>
          </cell>
        </row>
        <row r="190">
          <cell r="A190" t="str">
            <v>20100314WTD99NEW</v>
          </cell>
          <cell r="L190">
            <v>7</v>
          </cell>
          <cell r="M190">
            <v>1267762.8</v>
          </cell>
          <cell r="R190">
            <v>4911900.6952578006</v>
          </cell>
          <cell r="S190">
            <v>6449900.3208109196</v>
          </cell>
        </row>
        <row r="191">
          <cell r="A191" t="str">
            <v>20100314WTD28NEW</v>
          </cell>
          <cell r="L191">
            <v>55</v>
          </cell>
          <cell r="M191">
            <v>11763981.529999999</v>
          </cell>
          <cell r="R191">
            <v>8776887.8094765414</v>
          </cell>
          <cell r="S191">
            <v>33950336.60958714</v>
          </cell>
        </row>
        <row r="192">
          <cell r="A192" t="str">
            <v>20100314WTD28REN</v>
          </cell>
          <cell r="L192">
            <v>9</v>
          </cell>
          <cell r="M192">
            <v>1305630.99</v>
          </cell>
          <cell r="R192">
            <v>957873.95624081709</v>
          </cell>
          <cell r="S192">
            <v>4002807.0143456729</v>
          </cell>
        </row>
      </sheetData>
      <sheetData sheetId="6" refreshError="1">
        <row r="1">
          <cell r="E1" t="str">
            <v>RPT_COA</v>
          </cell>
          <cell r="F1" t="str">
            <v>Description</v>
          </cell>
          <cell r="G1" t="str">
            <v>RPT_Grp</v>
          </cell>
        </row>
        <row r="2">
          <cell r="E2">
            <v>2</v>
          </cell>
          <cell r="F2" t="str">
            <v>Non Performing</v>
          </cell>
          <cell r="G2" t="str">
            <v>Non Performing</v>
          </cell>
        </row>
        <row r="3">
          <cell r="E3">
            <v>3</v>
          </cell>
          <cell r="F3" t="str">
            <v>Social Housing</v>
          </cell>
          <cell r="G3" t="str">
            <v>Social Housing</v>
          </cell>
        </row>
        <row r="4">
          <cell r="E4">
            <v>4</v>
          </cell>
          <cell r="F4" t="str">
            <v>MUR &lt; $1MM</v>
          </cell>
          <cell r="G4" t="str">
            <v>MUR &lt; $1MM</v>
          </cell>
        </row>
        <row r="5">
          <cell r="E5">
            <v>5</v>
          </cell>
          <cell r="F5" t="str">
            <v>RAM</v>
          </cell>
          <cell r="G5" t="str">
            <v>Other</v>
          </cell>
        </row>
        <row r="6">
          <cell r="E6">
            <v>6</v>
          </cell>
          <cell r="F6" t="str">
            <v>Promotion Product</v>
          </cell>
          <cell r="G6" t="str">
            <v>Other</v>
          </cell>
        </row>
        <row r="7">
          <cell r="E7">
            <v>7</v>
          </cell>
          <cell r="F7" t="str">
            <v>Rate Stopper</v>
          </cell>
          <cell r="G7" t="str">
            <v>Other</v>
          </cell>
        </row>
        <row r="8">
          <cell r="E8">
            <v>8</v>
          </cell>
          <cell r="F8" t="str">
            <v>VIRM</v>
          </cell>
          <cell r="G8" t="str">
            <v>VIRM</v>
          </cell>
        </row>
        <row r="9">
          <cell r="E9">
            <v>9</v>
          </cell>
          <cell r="F9" t="str">
            <v>Progressive Advances</v>
          </cell>
          <cell r="G9" t="str">
            <v>Other</v>
          </cell>
        </row>
        <row r="10">
          <cell r="E10">
            <v>10</v>
          </cell>
          <cell r="F10" t="str">
            <v>6 Mths. Conv.</v>
          </cell>
          <cell r="G10" t="str">
            <v>6 Mths. Conv.</v>
          </cell>
        </row>
        <row r="11">
          <cell r="E11">
            <v>11</v>
          </cell>
          <cell r="F11" t="str">
            <v>6 Mths. Open</v>
          </cell>
          <cell r="G11" t="str">
            <v>6 Mths. Open</v>
          </cell>
        </row>
        <row r="12">
          <cell r="E12">
            <v>12</v>
          </cell>
          <cell r="F12" t="str">
            <v>1 Yr. Closed</v>
          </cell>
          <cell r="G12" t="str">
            <v>1 Yr. Closed</v>
          </cell>
        </row>
        <row r="13">
          <cell r="E13">
            <v>13</v>
          </cell>
          <cell r="F13" t="str">
            <v>1 Yr. Open</v>
          </cell>
          <cell r="G13" t="str">
            <v>1 Yr. Open</v>
          </cell>
        </row>
        <row r="14">
          <cell r="E14">
            <v>14</v>
          </cell>
          <cell r="F14" t="str">
            <v>2 Yr. Closed</v>
          </cell>
          <cell r="G14" t="str">
            <v>2 Yr. Closed</v>
          </cell>
        </row>
        <row r="15">
          <cell r="E15">
            <v>15</v>
          </cell>
          <cell r="F15" t="str">
            <v>3 Yr. Closed</v>
          </cell>
          <cell r="G15" t="str">
            <v>3 Yr. Closed</v>
          </cell>
        </row>
        <row r="16">
          <cell r="E16">
            <v>16</v>
          </cell>
          <cell r="F16" t="str">
            <v>4 Yr. Closed</v>
          </cell>
          <cell r="G16" t="str">
            <v>4 Yr. Closed</v>
          </cell>
        </row>
        <row r="17">
          <cell r="E17">
            <v>17</v>
          </cell>
          <cell r="F17" t="str">
            <v>5 Yr. Closed</v>
          </cell>
          <cell r="G17" t="str">
            <v>5 Yr. Closed</v>
          </cell>
        </row>
        <row r="18">
          <cell r="E18">
            <v>18</v>
          </cell>
          <cell r="F18" t="str">
            <v>6 Yr. Closed</v>
          </cell>
          <cell r="G18" t="str">
            <v>6 Yr. Closed</v>
          </cell>
        </row>
        <row r="19">
          <cell r="E19">
            <v>19</v>
          </cell>
          <cell r="F19" t="str">
            <v>7 Yr. Closed</v>
          </cell>
          <cell r="G19" t="str">
            <v>7 Yr. Closed</v>
          </cell>
        </row>
        <row r="20">
          <cell r="E20">
            <v>20</v>
          </cell>
          <cell r="F20" t="str">
            <v>10 Yr. Closed</v>
          </cell>
          <cell r="G20" t="str">
            <v>10 Yr. Closed</v>
          </cell>
        </row>
        <row r="21">
          <cell r="E21">
            <v>21</v>
          </cell>
          <cell r="F21" t="str">
            <v>10+ Yr. Closed</v>
          </cell>
          <cell r="G21" t="str">
            <v>10+ Yr. Closed</v>
          </cell>
        </row>
        <row r="22">
          <cell r="E22">
            <v>22</v>
          </cell>
          <cell r="F22" t="str">
            <v>MUR &gt;= $1MM</v>
          </cell>
          <cell r="G22" t="str">
            <v>MUR &gt;= $1MM</v>
          </cell>
        </row>
        <row r="23">
          <cell r="E23">
            <v>23</v>
          </cell>
          <cell r="F23" t="str">
            <v>5 Yr. Hassle</v>
          </cell>
          <cell r="G23" t="str">
            <v>5 Yr. Closed</v>
          </cell>
        </row>
        <row r="24">
          <cell r="E24">
            <v>24</v>
          </cell>
          <cell r="F24" t="str">
            <v>Head Office</v>
          </cell>
          <cell r="G24" t="str">
            <v>Head Office</v>
          </cell>
        </row>
        <row r="25">
          <cell r="E25">
            <v>28</v>
          </cell>
          <cell r="F25" t="str">
            <v>Open VIRM</v>
          </cell>
          <cell r="G25" t="str">
            <v>Open VIRM</v>
          </cell>
        </row>
        <row r="26">
          <cell r="E26">
            <v>90</v>
          </cell>
          <cell r="F26" t="str">
            <v>MUR VIRM</v>
          </cell>
          <cell r="G26" t="str">
            <v>MUR VIRM</v>
          </cell>
        </row>
        <row r="27">
          <cell r="E27">
            <v>99</v>
          </cell>
          <cell r="F27" t="str">
            <v>Other</v>
          </cell>
          <cell r="G27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rdapps3.tdbank.ca/Heloc/HelocPricingPortal/default.aspx?lang=en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rscesoc.tdbank.ca/RSS/RSReports/MMO.htm" TargetMode="External"/><Relationship Id="rId1" Type="http://schemas.openxmlformats.org/officeDocument/2006/relationships/hyperlink" Target="http://dtoee04p.tdbank.ca/srt/srtmain.nsf/filenamesview/SRCalcMenuF2017_Nov1_v5.htm/$file/SRCalcMenuF2017_Nov1_v5.htm" TargetMode="External"/><Relationship Id="rId6" Type="http://schemas.openxmlformats.org/officeDocument/2006/relationships/hyperlink" Target="https://w3.connections.td.com/communities/service/html/communityview?communityUuid=c9d97f82-ba28-4666-904c-a8a79113aa11" TargetMode="External"/><Relationship Id="rId5" Type="http://schemas.openxmlformats.org/officeDocument/2006/relationships/hyperlink" Target="http://w3.td.com/td/intranet/tdct/!ut/p/a1/dcpBCsIwFEXRtbiCl9SkqUNtHNQWLBbE_IlEjSVUkqJR0dVLF-DwHi4IB1CwL9_b5GOwt6kpP9a8znglWM10W7DlYrPWspFzVkgYGFJ_h61CBwJd3GNIcYRJ96eboIwhuZD23r1XHx3PlYbZ6bYpDReCZyqXgqFzAeNgT99rP_sBKsDSoQ!!/?desktop=true" TargetMode="External"/><Relationship Id="rId4" Type="http://schemas.openxmlformats.org/officeDocument/2006/relationships/hyperlink" Target="http://w3.td.com/td/files/binary?DOCID=RDXODXLS133122454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crdapps3.tdbank.ca/Heloc/HelocPricingPortal/default.aspx?lang=en-U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rscesoc.tdbank.ca/RSS/RSReports/MMO.htm" TargetMode="External"/><Relationship Id="rId1" Type="http://schemas.openxmlformats.org/officeDocument/2006/relationships/hyperlink" Target="http://dtoee04p.tdbank.ca/srt/srtmain.nsf/filenamesview/SRCalcMenuF2017_Nov1_v5.htm/$file/SRCalcMenuF2017_Nov1_v5.htm" TargetMode="External"/><Relationship Id="rId6" Type="http://schemas.openxmlformats.org/officeDocument/2006/relationships/hyperlink" Target="https://w3.connections.td.com/communities/service/html/communityview?communityUuid=c9d97f82-ba28-4666-904c-a8a79113aa11" TargetMode="External"/><Relationship Id="rId5" Type="http://schemas.openxmlformats.org/officeDocument/2006/relationships/hyperlink" Target="http://w3.td.com/td/intranet/tdct/!ut/p/a1/dcpBCsIwFEXRtbiCl9SkqUNtHNQWLBbE_IlEjSVUkqJR0dVLF-DwHi4IB1CwL9_b5GOwt6kpP9a8znglWM10W7DlYrPWspFzVkgYGFJ_h61CBwJd3GNIcYRJ96eboIwhuZD23r1XHx3PlYbZ6bYpDReCZyqXgqFzAeNgT99rP_sBKsDSoQ!!/?desktop=true" TargetMode="External"/><Relationship Id="rId4" Type="http://schemas.openxmlformats.org/officeDocument/2006/relationships/hyperlink" Target="http://w3.td.com/td/files/binary?DOCID=RDXODXLS133122454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crdapps3.tdbank.ca/Heloc/HelocPricingPortal/default.aspx?lang=en-US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rscesoc.tdbank.ca/RSS/RSReports/MMO.htm" TargetMode="External"/><Relationship Id="rId1" Type="http://schemas.openxmlformats.org/officeDocument/2006/relationships/hyperlink" Target="http://dtoee04p.tdbank.ca/srt/srtmain.nsf/filenamesview/SRCalcMenuF2017_Nov1_v5.htm/$file/SRCalcMenuF2017_Nov1_v5.htm" TargetMode="External"/><Relationship Id="rId6" Type="http://schemas.openxmlformats.org/officeDocument/2006/relationships/hyperlink" Target="https://w3.connections.td.com/communities/service/html/communityview?communityUuid=c9d97f82-ba28-4666-904c-a8a79113aa11" TargetMode="External"/><Relationship Id="rId5" Type="http://schemas.openxmlformats.org/officeDocument/2006/relationships/hyperlink" Target="http://w3.td.com/td/intranet/tdct/!ut/p/a1/dcpBCsIwFEXRtbiCl9SkqUNtHNQWLBbE_IlEjSVUkqJR0dVLF-DwHi4IB1CwL9_b5GOwt6kpP9a8znglWM10W7DlYrPWspFzVkgYGFJ_h61CBwJd3GNIcYRJ96eboIwhuZD23r1XHx3PlYbZ6bYpDReCZyqXgqFzAeNgT99rP_sBKsDSoQ!!/?desktop=true" TargetMode="External"/><Relationship Id="rId4" Type="http://schemas.openxmlformats.org/officeDocument/2006/relationships/hyperlink" Target="http://w3.td.com/td/files/binary?DOCID=RDXODXLS133122454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crdapps3.tdbank.ca/Heloc/HelocPricingPortal/default.aspx?lang=en-US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rscesoc.tdbank.ca/RSS/RSReports/MMO.htm" TargetMode="External"/><Relationship Id="rId1" Type="http://schemas.openxmlformats.org/officeDocument/2006/relationships/hyperlink" Target="http://dtoee04p.tdbank.ca/srt/srtmain.nsf/filenamesview/SRCalcMenuF2017_Nov1_v5.htm/$file/SRCalcMenuF2017_Nov1_v5.htm" TargetMode="External"/><Relationship Id="rId6" Type="http://schemas.openxmlformats.org/officeDocument/2006/relationships/hyperlink" Target="https://w3.connections.td.com/communities/service/html/communityview?communityUuid=c9d97f82-ba28-4666-904c-a8a79113aa11" TargetMode="External"/><Relationship Id="rId5" Type="http://schemas.openxmlformats.org/officeDocument/2006/relationships/hyperlink" Target="http://w3.td.com/td/intranet/tdct/!ut/p/a1/dcpBCsIwFEXRtbiCl9SkqUNtHNQWLBbE_IlEjSVUkqJR0dVLF-DwHi4IB1CwL9_b5GOwt6kpP9a8znglWM10W7DlYrPWspFzVkgYGFJ_h61CBwJd3GNIcYRJ96eboIwhuZD23r1XHx3PlYbZ6bYpDReCZyqXgqFzAeNgT99rP_sBKsDSoQ!!/?desktop=true" TargetMode="External"/><Relationship Id="rId4" Type="http://schemas.openxmlformats.org/officeDocument/2006/relationships/hyperlink" Target="http://w3.td.com/td/files/binary?DOCID=RDXODXLS133122454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outlinePr summaryRight="0"/>
    <pageSetUpPr fitToPage="1"/>
  </sheetPr>
  <dimension ref="A1:X107"/>
  <sheetViews>
    <sheetView showGridLines="0" showRowColHeaders="0" tabSelected="1" workbookViewId="0">
      <selection activeCell="F4" sqref="F4"/>
    </sheetView>
  </sheetViews>
  <sheetFormatPr defaultColWidth="0" defaultRowHeight="15" customHeight="1" zeroHeight="1" outlineLevelRow="1" x14ac:dyDescent="0.2"/>
  <cols>
    <col min="1" max="1" width="1.7109375" style="100" customWidth="1"/>
    <col min="2" max="2" width="15.7109375" style="100" customWidth="1"/>
    <col min="3" max="3" width="4.7109375" style="100" customWidth="1"/>
    <col min="4" max="4" width="24.7109375" style="100" customWidth="1"/>
    <col min="5" max="6" width="1.7109375" style="1" customWidth="1"/>
    <col min="7" max="7" width="21.28515625" style="1" customWidth="1"/>
    <col min="8" max="12" width="13.7109375" style="1" customWidth="1"/>
    <col min="13" max="17" width="1.140625" style="1" customWidth="1"/>
    <col min="18" max="18" width="19.7109375" style="1" customWidth="1"/>
    <col min="19" max="23" width="13.7109375" style="1" customWidth="1"/>
    <col min="24" max="24" width="1.5703125" style="1" customWidth="1"/>
    <col min="25" max="16384" width="9.140625" style="1" hidden="1"/>
  </cols>
  <sheetData>
    <row r="1" spans="1:24" s="113" customFormat="1" ht="15.75" customHeight="1" x14ac:dyDescent="0.2">
      <c r="A1" s="100"/>
      <c r="B1" s="100"/>
      <c r="C1" s="100"/>
      <c r="D1" s="100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24" s="113" customFormat="1" ht="15.75" customHeight="1" x14ac:dyDescent="0.25">
      <c r="A2" s="100"/>
      <c r="B2" s="101"/>
      <c r="C2" s="101"/>
      <c r="D2" s="100"/>
      <c r="E2" s="112"/>
      <c r="F2" s="112"/>
      <c r="G2" s="114" t="s">
        <v>98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s="113" customFormat="1" ht="8.25" customHeight="1" x14ac:dyDescent="0.2">
      <c r="A3" s="100"/>
      <c r="B3" s="100"/>
      <c r="C3" s="102"/>
      <c r="D3" s="10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ht="15" customHeight="1" x14ac:dyDescent="0.25">
      <c r="C4" s="103"/>
      <c r="D4" s="103"/>
      <c r="G4" s="2"/>
    </row>
    <row r="5" spans="1:24" ht="15" customHeight="1" x14ac:dyDescent="0.25">
      <c r="C5" s="103"/>
      <c r="D5" s="103"/>
      <c r="G5" s="2" t="s">
        <v>118</v>
      </c>
    </row>
    <row r="6" spans="1:24" ht="15" customHeight="1" x14ac:dyDescent="0.25">
      <c r="B6" s="104" t="s">
        <v>0</v>
      </c>
      <c r="C6" s="105"/>
      <c r="D6" s="105"/>
      <c r="G6" s="3" t="s">
        <v>115</v>
      </c>
    </row>
    <row r="7" spans="1:24" ht="15" customHeight="1" x14ac:dyDescent="0.2">
      <c r="B7" s="106" t="s">
        <v>1</v>
      </c>
      <c r="C7" s="120">
        <f>'SR2 Data'!B4</f>
        <v>42830</v>
      </c>
      <c r="D7" s="120"/>
      <c r="G7" s="17"/>
    </row>
    <row r="8" spans="1:24" ht="15" customHeight="1" x14ac:dyDescent="0.2">
      <c r="B8" s="107" t="s">
        <v>2</v>
      </c>
    </row>
    <row r="9" spans="1:24" ht="15" customHeight="1" outlineLevel="1" x14ac:dyDescent="0.25">
      <c r="G9" s="4" t="s">
        <v>108</v>
      </c>
      <c r="H9" s="5"/>
      <c r="R9" s="6" t="s">
        <v>110</v>
      </c>
    </row>
    <row r="10" spans="1:24" ht="15" customHeight="1" outlineLevel="1" x14ac:dyDescent="0.25">
      <c r="B10" s="108" t="s">
        <v>3</v>
      </c>
      <c r="C10" s="101"/>
      <c r="H10" s="7" t="s">
        <v>4</v>
      </c>
      <c r="I10" s="119"/>
      <c r="J10" s="119"/>
      <c r="S10" s="7" t="s">
        <v>4</v>
      </c>
      <c r="T10" s="119"/>
      <c r="U10" s="119"/>
    </row>
    <row r="11" spans="1:24" ht="15" customHeight="1" outlineLevel="1" x14ac:dyDescent="0.2">
      <c r="B11" s="100" t="s">
        <v>7</v>
      </c>
      <c r="D11" s="109">
        <f>'SR2 Data'!H11</f>
        <v>2.8500000000000001E-2</v>
      </c>
      <c r="H11" s="7"/>
      <c r="I11" s="8"/>
      <c r="J11" s="8"/>
      <c r="S11" s="7"/>
      <c r="T11" s="8"/>
      <c r="U11" s="8"/>
    </row>
    <row r="12" spans="1:24" ht="15" customHeight="1" outlineLevel="1" x14ac:dyDescent="0.2">
      <c r="B12" s="100" t="s">
        <v>8</v>
      </c>
      <c r="D12" s="109">
        <f>'SR2 Data'!H12</f>
        <v>2.7E-2</v>
      </c>
      <c r="H12" s="7" t="s">
        <v>9</v>
      </c>
      <c r="I12" s="119"/>
      <c r="J12" s="119"/>
      <c r="S12" s="7" t="s">
        <v>9</v>
      </c>
      <c r="T12" s="119"/>
      <c r="U12" s="119"/>
    </row>
    <row r="13" spans="1:24" ht="15" customHeight="1" outlineLevel="1" x14ac:dyDescent="0.2">
      <c r="B13" s="107" t="s">
        <v>2</v>
      </c>
      <c r="C13" s="110"/>
      <c r="F13" s="9"/>
      <c r="H13" s="7"/>
      <c r="I13" s="8"/>
      <c r="J13" s="8"/>
      <c r="Q13" s="9"/>
      <c r="S13" s="7"/>
      <c r="T13" s="8"/>
      <c r="U13" s="8"/>
    </row>
    <row r="14" spans="1:24" ht="15" customHeight="1" outlineLevel="1" x14ac:dyDescent="0.2">
      <c r="H14" s="7" t="s">
        <v>11</v>
      </c>
      <c r="I14" s="119"/>
      <c r="J14" s="119"/>
      <c r="S14" s="7" t="s">
        <v>11</v>
      </c>
      <c r="T14" s="119"/>
      <c r="U14" s="119"/>
    </row>
    <row r="15" spans="1:24" ht="15" customHeight="1" outlineLevel="1" x14ac:dyDescent="0.25">
      <c r="B15" s="108" t="s">
        <v>99</v>
      </c>
      <c r="H15" s="7"/>
      <c r="I15" s="8"/>
      <c r="J15" s="8"/>
      <c r="S15" s="7"/>
      <c r="T15" s="8"/>
      <c r="U15" s="8"/>
    </row>
    <row r="16" spans="1:24" ht="15" customHeight="1" outlineLevel="1" x14ac:dyDescent="0.2">
      <c r="A16" s="122" t="s">
        <v>100</v>
      </c>
      <c r="B16" s="122"/>
      <c r="C16" s="122"/>
      <c r="D16" s="122"/>
      <c r="H16" s="7" t="s">
        <v>13</v>
      </c>
      <c r="I16" s="119"/>
      <c r="J16" s="119"/>
      <c r="S16" s="7" t="s">
        <v>13</v>
      </c>
      <c r="T16" s="119"/>
      <c r="U16" s="119"/>
    </row>
    <row r="17" spans="1:23" ht="15" customHeight="1" outlineLevel="1" x14ac:dyDescent="0.2">
      <c r="A17" s="122" t="s">
        <v>106</v>
      </c>
      <c r="B17" s="122"/>
      <c r="C17" s="122"/>
      <c r="D17" s="122"/>
      <c r="H17" s="7"/>
      <c r="I17" s="8"/>
      <c r="J17" s="8"/>
      <c r="S17" s="7"/>
      <c r="T17" s="8"/>
      <c r="U17" s="8"/>
    </row>
    <row r="18" spans="1:23" ht="15" customHeight="1" outlineLevel="1" x14ac:dyDescent="0.2">
      <c r="A18" s="122" t="s">
        <v>105</v>
      </c>
      <c r="B18" s="122"/>
      <c r="C18" s="122"/>
      <c r="D18" s="122"/>
      <c r="H18" s="7" t="s">
        <v>15</v>
      </c>
      <c r="I18" s="119"/>
      <c r="J18" s="119"/>
      <c r="S18" s="7" t="s">
        <v>15</v>
      </c>
      <c r="T18" s="119"/>
      <c r="U18" s="119"/>
    </row>
    <row r="19" spans="1:23" ht="15" customHeight="1" outlineLevel="1" x14ac:dyDescent="0.2">
      <c r="A19" s="122" t="s">
        <v>116</v>
      </c>
      <c r="B19" s="122"/>
      <c r="C19" s="122"/>
      <c r="D19" s="122"/>
      <c r="I19" s="10" t="str">
        <f>I10&amp;"_"&amp;I12&amp;"_"&amp;I14&amp;"_"&amp;I16&amp;"_"&amp;I18</f>
        <v>____</v>
      </c>
      <c r="T19" s="10" t="str">
        <f>T10&amp;"_"&amp;T12&amp;"_"&amp;T14&amp;"_"&amp;T16&amp;"_"&amp;T18</f>
        <v>____</v>
      </c>
    </row>
    <row r="20" spans="1:23" ht="15" customHeight="1" outlineLevel="1" thickBot="1" x14ac:dyDescent="0.25">
      <c r="A20" s="122" t="s">
        <v>117</v>
      </c>
      <c r="B20" s="122"/>
      <c r="C20" s="122"/>
      <c r="D20" s="122"/>
      <c r="I20" s="10" t="str">
        <f>IF(I18="All Mortgages",I10&amp;"_"&amp;I12&amp;"_"&amp;I14&amp;"_"&amp;I16&amp;"_"&amp;"6 Months Fixed Closed",IF(I18="All Flexline Terms",I10&amp;"_"&amp;I12&amp;"_"&amp;I14&amp;"_"&amp;I16&amp;"_"&amp;"1 Year Fixed Closed",I10&amp;"_"&amp;I12&amp;"_"&amp;I14&amp;"_"&amp;I16&amp;"_"&amp;I18))</f>
        <v>____</v>
      </c>
      <c r="T20" s="10" t="str">
        <f>IF(T18="All Mortgages",T10&amp;"_"&amp;T12&amp;"_"&amp;T14&amp;"_"&amp;T16&amp;"_"&amp;"6 Months Fixed Closed",IF(T18="All Flexline Terms",T10&amp;"_"&amp;T12&amp;"_"&amp;T14&amp;"_"&amp;T16&amp;"_"&amp;"1 Year Fixed Closed",T10&amp;"_"&amp;T12&amp;"_"&amp;T14&amp;"_"&amp;T16&amp;"_"&amp;T18))</f>
        <v>____</v>
      </c>
    </row>
    <row r="21" spans="1:23" s="11" customFormat="1" ht="15" customHeight="1" outlineLevel="1" thickTop="1" x14ac:dyDescent="0.2">
      <c r="A21" s="122" t="s">
        <v>101</v>
      </c>
      <c r="B21" s="122"/>
      <c r="C21" s="122"/>
      <c r="D21" s="122"/>
      <c r="H21" s="116"/>
      <c r="I21" s="116"/>
      <c r="J21" s="116"/>
      <c r="K21" s="116"/>
      <c r="S21" s="116"/>
      <c r="T21" s="116"/>
      <c r="U21" s="116"/>
      <c r="V21" s="116"/>
    </row>
    <row r="22" spans="1:23" ht="15" customHeight="1" outlineLevel="1" x14ac:dyDescent="0.2">
      <c r="A22" s="122" t="s">
        <v>103</v>
      </c>
      <c r="B22" s="122"/>
      <c r="C22" s="122"/>
      <c r="D22" s="122"/>
    </row>
    <row r="23" spans="1:23" ht="15.75" x14ac:dyDescent="0.25">
      <c r="A23" s="111"/>
      <c r="B23" s="111"/>
      <c r="C23" s="111"/>
      <c r="D23" s="111"/>
      <c r="G23" s="6" t="s">
        <v>109</v>
      </c>
      <c r="R23" s="6" t="s">
        <v>111</v>
      </c>
    </row>
    <row r="24" spans="1:23" ht="15.75" customHeight="1" x14ac:dyDescent="0.25">
      <c r="B24" s="101"/>
      <c r="C24" s="101"/>
      <c r="D24" s="101"/>
      <c r="G24" s="3" t="s">
        <v>107</v>
      </c>
      <c r="R24" s="3" t="s">
        <v>107</v>
      </c>
    </row>
    <row r="25" spans="1:23" s="10" customFormat="1" ht="12" customHeight="1" x14ac:dyDescent="0.25">
      <c r="A25" s="100"/>
      <c r="B25" s="101"/>
      <c r="C25" s="101"/>
      <c r="D25" s="100"/>
      <c r="G25" s="10" t="str">
        <f>I20</f>
        <v>____</v>
      </c>
      <c r="H25" s="77"/>
      <c r="I25" s="77"/>
      <c r="J25" s="77"/>
      <c r="K25" s="77"/>
      <c r="L25" s="77"/>
      <c r="R25" s="10" t="str">
        <f>T20</f>
        <v>____</v>
      </c>
      <c r="S25" s="77"/>
      <c r="T25" s="77"/>
      <c r="U25" s="77"/>
      <c r="V25" s="77"/>
      <c r="W25" s="77"/>
    </row>
    <row r="26" spans="1:23" ht="15.75" x14ac:dyDescent="0.2">
      <c r="G26" s="121" t="str">
        <f>IF(I12="FlexLine_Term_Portion","FlexLine Term - ","Mortgage - ")&amp;IF(I18="All Mortgages","6 Months Fixed Closed",IF(I18="All Flexline Terms","1 Year Fixed Closed",I18))</f>
        <v xml:space="preserve">Mortgage - </v>
      </c>
      <c r="H26" s="121"/>
      <c r="I26" s="121"/>
      <c r="J26" s="121"/>
      <c r="K26" s="121"/>
      <c r="L26" s="121"/>
      <c r="R26" s="121" t="str">
        <f>IF(T12="FlexLine_Term_Portion","FlexLine Term - ","Mortgage - ")&amp;IF(T18="All Mortgages","6 Months Fixed Closed",IF(T18="All Flexline Terms","1 Year Fixed Closed",T18))</f>
        <v xml:space="preserve">Mortgage - </v>
      </c>
      <c r="S26" s="121"/>
      <c r="T26" s="121"/>
      <c r="U26" s="121"/>
      <c r="V26" s="121"/>
      <c r="W26" s="121"/>
    </row>
    <row r="27" spans="1:23" ht="31.5" x14ac:dyDescent="0.25">
      <c r="B27" s="101"/>
      <c r="D27" s="109"/>
      <c r="G27" s="12"/>
      <c r="H27" s="12" t="str">
        <f>IF(ISNUMBER(SEARCH("Variable",G25)),IF(ISNUMBER(SEARCH("Mortgage",$I$12)),"Mortgage Prime","Prime"),"Posted")</f>
        <v>Posted</v>
      </c>
      <c r="I27" s="12" t="s">
        <v>18</v>
      </c>
      <c r="J27" s="12" t="s">
        <v>19</v>
      </c>
      <c r="K27" s="12" t="s">
        <v>20</v>
      </c>
      <c r="L27" s="12" t="s">
        <v>21</v>
      </c>
      <c r="R27" s="12"/>
      <c r="S27" s="12" t="str">
        <f>IF(ISNUMBER(SEARCH("Variable",R25)),IF(ISNUMBER(SEARCH("Mortgage",$T$12)),"Mortgage Prime","Prime"),"Posted")</f>
        <v>Posted</v>
      </c>
      <c r="T27" s="12" t="s">
        <v>18</v>
      </c>
      <c r="U27" s="12" t="s">
        <v>19</v>
      </c>
      <c r="V27" s="12" t="s">
        <v>20</v>
      </c>
      <c r="W27" s="12" t="s">
        <v>21</v>
      </c>
    </row>
    <row r="28" spans="1:23" x14ac:dyDescent="0.2">
      <c r="B28" s="100" t="s">
        <v>113</v>
      </c>
      <c r="D28" s="109"/>
      <c r="G28" s="13" t="s">
        <v>22</v>
      </c>
      <c r="H28" s="14" t="e">
        <f>VLOOKUP(G25,'SR2 Data'!$G$7:$Q$300,2,FALSE)</f>
        <v>#N/A</v>
      </c>
      <c r="I28" s="14" t="e">
        <f>VLOOKUP(G25,'SR2 Data'!$G$7:$Q$300,3,FALSE)</f>
        <v>#N/A</v>
      </c>
      <c r="J28" s="14" t="e">
        <f>VLOOKUP(G25,'SR2 Data'!$G$7:$Q$300,4,FALSE)</f>
        <v>#N/A</v>
      </c>
      <c r="K28" s="14" t="e">
        <f>VLOOKUP(G25,'SR2 Data'!$G$7:$Q$300,5,FALSE)</f>
        <v>#N/A</v>
      </c>
      <c r="L28" s="14" t="e">
        <f>VLOOKUP(G25,'SR2 Data'!$G$7:$Q$300,6,FALSE)</f>
        <v>#N/A</v>
      </c>
      <c r="R28" s="13" t="s">
        <v>22</v>
      </c>
      <c r="S28" s="14" t="e">
        <f>VLOOKUP(R25,'SR2 Data'!$G$7:$Q$300,2,FALSE)</f>
        <v>#N/A</v>
      </c>
      <c r="T28" s="14" t="e">
        <f>VLOOKUP(R25,'SR2 Data'!$G$7:$Q$300,3,FALSE)</f>
        <v>#N/A</v>
      </c>
      <c r="U28" s="14" t="e">
        <f>VLOOKUP(R25,'SR2 Data'!$G$7:$Q$300,4,FALSE)</f>
        <v>#N/A</v>
      </c>
      <c r="V28" s="14" t="e">
        <f>VLOOKUP(R25,'SR2 Data'!$G$7:$Q$300,5,FALSE)</f>
        <v>#N/A</v>
      </c>
      <c r="W28" s="14" t="e">
        <f>VLOOKUP(R25,'SR2 Data'!$G$7:$Q$300,6,FALSE)</f>
        <v>#N/A</v>
      </c>
    </row>
    <row r="29" spans="1:23" x14ac:dyDescent="0.2">
      <c r="B29" s="100" t="s">
        <v>114</v>
      </c>
      <c r="G29" s="13" t="str">
        <f>IF(ISNUMBER(SEARCH("Variable",G25)),IF(ISNUMBER(SEARCH("Mortgage",I12)),"Mortgage Prime +/-","Prime +/-"),"Premium/Discount")</f>
        <v>Premium/Discount</v>
      </c>
      <c r="H29" s="15" t="e">
        <f>VLOOKUP(G25,'SR2 Data'!$G$7:$Q$300,7,FALSE)</f>
        <v>#N/A</v>
      </c>
      <c r="I29" s="15" t="e">
        <f>VLOOKUP(G25,'SR2 Data'!$G$7:$Q$300,8,FALSE)</f>
        <v>#N/A</v>
      </c>
      <c r="J29" s="15" t="e">
        <f>VLOOKUP(G25,'SR2 Data'!$G$7:$Q$300,9,FALSE)</f>
        <v>#N/A</v>
      </c>
      <c r="K29" s="15" t="e">
        <f>VLOOKUP(G25,'SR2 Data'!$G$7:$Q$300,10,FALSE)</f>
        <v>#N/A</v>
      </c>
      <c r="L29" s="15" t="e">
        <f>VLOOKUP(G25,'SR2 Data'!$G$7:$Q$300,11,FALSE)</f>
        <v>#N/A</v>
      </c>
      <c r="R29" s="13" t="str">
        <f>IF(ISNUMBER(SEARCH("Variable",R25)),IF(ISNUMBER(SEARCH("Mortgage",T12)),"Mortgage Prime +/-","Prime +/-"),"Premium/Discount")</f>
        <v>Premium/Discount</v>
      </c>
      <c r="S29" s="15" t="e">
        <f>VLOOKUP(R25,'SR2 Data'!$G$7:$Q$300,7,FALSE)</f>
        <v>#N/A</v>
      </c>
      <c r="T29" s="15" t="e">
        <f>VLOOKUP(R25,'SR2 Data'!$G$7:$Q$300,8,FALSE)</f>
        <v>#N/A</v>
      </c>
      <c r="U29" s="15" t="e">
        <f>VLOOKUP(R25,'SR2 Data'!$G$7:$Q$300,9,FALSE)</f>
        <v>#N/A</v>
      </c>
      <c r="V29" s="15" t="e">
        <f>VLOOKUP(R25,'SR2 Data'!$G$7:$Q$300,10,FALSE)</f>
        <v>#N/A</v>
      </c>
      <c r="W29" s="15" t="e">
        <f>VLOOKUP(R25,'SR2 Data'!$G$7:$Q$300,11,FALSE)</f>
        <v>#N/A</v>
      </c>
    </row>
    <row r="30" spans="1:23" x14ac:dyDescent="0.2"/>
    <row r="31" spans="1:23" x14ac:dyDescent="0.2">
      <c r="G31" s="10" t="e">
        <f ca="1">OFFSET(INDEX('SR2 Data'!$G$11:$G$175,MATCH('SR2 - Mortgage &amp; FlexLine Term'!G25,'SR2 Data'!$G$11:$G$175,0)),1,0)</f>
        <v>#N/A</v>
      </c>
      <c r="R31" s="10" t="e">
        <f ca="1">OFFSET(INDEX('SR2 Data'!$G$11:$G$175,MATCH('SR2 - Mortgage &amp; FlexLine Term'!R25,'SR2 Data'!$G$11:$G$175,0)),1,0)</f>
        <v>#N/A</v>
      </c>
    </row>
    <row r="32" spans="1:23" ht="15.75" x14ac:dyDescent="0.25">
      <c r="G32" s="2" t="e">
        <f ca="1">IF(I12="FlexLine_Term_Portion","FlexLine Term - ","Mortgage - ")&amp;OFFSET(INDEX('SR2 Data'!$G$11:$G$175,MATCH('SR2 - Mortgage &amp; FlexLine Term'!G25,'SR2 Data'!$G$11:$G$175,0)),1,-1)</f>
        <v>#N/A</v>
      </c>
      <c r="R32" s="2" t="e">
        <f ca="1">IF(T12="FlexLine_Term_Portion","FlexLine Term - ","Mortgage - ")&amp;OFFSET(INDEX('SR2 Data'!$G$11:$G$175,MATCH('SR2 - Mortgage &amp; FlexLine Term'!R25,'SR2 Data'!$G$11:$G$175,0)),1,-1)</f>
        <v>#N/A</v>
      </c>
    </row>
    <row r="33" spans="7:23" ht="30" x14ac:dyDescent="0.25">
      <c r="G33" s="16"/>
      <c r="H33" s="12" t="str">
        <f ca="1">IF(ISNUMBER(SEARCH("Variable",G31)),IF(ISNUMBER(SEARCH("Mortgage",$I$12)),"Mortgage Prime","Prime"),"Posted")</f>
        <v>Posted</v>
      </c>
      <c r="I33" s="12" t="s">
        <v>18</v>
      </c>
      <c r="J33" s="12" t="s">
        <v>19</v>
      </c>
      <c r="K33" s="12" t="s">
        <v>20</v>
      </c>
      <c r="L33" s="12" t="s">
        <v>21</v>
      </c>
      <c r="R33" s="16"/>
      <c r="S33" s="12" t="str">
        <f ca="1">IF(ISNUMBER(SEARCH("Variable",R31)),IF(ISNUMBER(SEARCH("Mortgage",$T$12)),"Mortgage Prime","Prime"),"Posted")</f>
        <v>Posted</v>
      </c>
      <c r="T33" s="12" t="s">
        <v>18</v>
      </c>
      <c r="U33" s="12" t="s">
        <v>19</v>
      </c>
      <c r="V33" s="12" t="s">
        <v>20</v>
      </c>
      <c r="W33" s="12" t="s">
        <v>21</v>
      </c>
    </row>
    <row r="34" spans="7:23" x14ac:dyDescent="0.2">
      <c r="G34" s="13" t="s">
        <v>22</v>
      </c>
      <c r="H34" s="14" t="e">
        <f ca="1">VLOOKUP(G31,'SR2 Data'!$G$7:$Q$300,2,FALSE)</f>
        <v>#N/A</v>
      </c>
      <c r="I34" s="14" t="e">
        <f ca="1">VLOOKUP(G31,'SR2 Data'!$G$7:$Q$300,3,FALSE)</f>
        <v>#N/A</v>
      </c>
      <c r="J34" s="14" t="e">
        <f ca="1">VLOOKUP(G31,'SR2 Data'!$G$7:$Q$300,4,FALSE)</f>
        <v>#N/A</v>
      </c>
      <c r="K34" s="14" t="e">
        <f ca="1">VLOOKUP(G31,'SR2 Data'!$G$7:$Q$300,5,FALSE)</f>
        <v>#N/A</v>
      </c>
      <c r="L34" s="14" t="e">
        <f ca="1">VLOOKUP(G31,'SR2 Data'!$G$7:$Q$300,6,FALSE)</f>
        <v>#N/A</v>
      </c>
      <c r="R34" s="13" t="s">
        <v>22</v>
      </c>
      <c r="S34" s="14" t="e">
        <f ca="1">VLOOKUP(R31,'SR2 Data'!$G$7:$Q$300,2,FALSE)</f>
        <v>#N/A</v>
      </c>
      <c r="T34" s="14" t="e">
        <f ca="1">VLOOKUP(R31,'SR2 Data'!$G$7:$Q$300,3,FALSE)</f>
        <v>#N/A</v>
      </c>
      <c r="U34" s="14" t="e">
        <f ca="1">VLOOKUP(R31,'SR2 Data'!$G$7:$Q$300,4,FALSE)</f>
        <v>#N/A</v>
      </c>
      <c r="V34" s="14" t="e">
        <f ca="1">VLOOKUP(R31,'SR2 Data'!$G$7:$Q$300,5,FALSE)</f>
        <v>#N/A</v>
      </c>
      <c r="W34" s="14" t="e">
        <f ca="1">VLOOKUP(R31,'SR2 Data'!$G$7:$Q$300,6,FALSE)</f>
        <v>#N/A</v>
      </c>
    </row>
    <row r="35" spans="7:23" x14ac:dyDescent="0.2">
      <c r="G35" s="13" t="str">
        <f ca="1">IF(ISNUMBER(SEARCH("Variable",G31)),IF(ISNUMBER(SEARCH("Mortgage",I12)),"Mortgage Prime +/-","Prime +/-"),"Premium/Discount")</f>
        <v>Premium/Discount</v>
      </c>
      <c r="H35" s="15" t="e">
        <f ca="1">VLOOKUP(G31,'SR2 Data'!$G$7:$Q$300,7,FALSE)</f>
        <v>#N/A</v>
      </c>
      <c r="I35" s="15" t="e">
        <f ca="1">VLOOKUP(G31,'SR2 Data'!$G$7:$Q$300,8,FALSE)</f>
        <v>#N/A</v>
      </c>
      <c r="J35" s="15" t="e">
        <f ca="1">VLOOKUP(G31,'SR2 Data'!$G$7:$Q$300,9,FALSE)</f>
        <v>#N/A</v>
      </c>
      <c r="K35" s="15" t="e">
        <f ca="1">VLOOKUP(G31,'SR2 Data'!$G$7:$Q$300,10,FALSE)</f>
        <v>#N/A</v>
      </c>
      <c r="L35" s="15" t="e">
        <f ca="1">VLOOKUP(G31,'SR2 Data'!$G$7:$Q$300,11,FALSE)</f>
        <v>#N/A</v>
      </c>
      <c r="R35" s="13" t="str">
        <f ca="1">IF(ISNUMBER(SEARCH("Variable",R31)),IF(ISNUMBER(SEARCH("Mortgage",T12)),"Mortgage Prime +/-","Prime +/-"),"Premium/Discount")</f>
        <v>Premium/Discount</v>
      </c>
      <c r="S35" s="15" t="e">
        <f ca="1">VLOOKUP(R31,'SR2 Data'!$G$7:$Q$300,7,FALSE)</f>
        <v>#N/A</v>
      </c>
      <c r="T35" s="15" t="e">
        <f ca="1">VLOOKUP(R31,'SR2 Data'!$G$7:$Q$300,8,FALSE)</f>
        <v>#N/A</v>
      </c>
      <c r="U35" s="15" t="e">
        <f ca="1">VLOOKUP(R31,'SR2 Data'!$G$7:$Q$300,9,FALSE)</f>
        <v>#N/A</v>
      </c>
      <c r="V35" s="15" t="e">
        <f ca="1">VLOOKUP(R31,'SR2 Data'!$G$7:$Q$300,10,FALSE)</f>
        <v>#N/A</v>
      </c>
      <c r="W35" s="15" t="e">
        <f ca="1">VLOOKUP(R31,'SR2 Data'!$G$7:$Q$300,11,FALSE)</f>
        <v>#N/A</v>
      </c>
    </row>
    <row r="36" spans="7:23" x14ac:dyDescent="0.2"/>
    <row r="37" spans="7:23" x14ac:dyDescent="0.2">
      <c r="G37" s="10" t="e">
        <f ca="1">OFFSET(INDEX('SR2 Data'!$G$11:$G$175,MATCH('SR2 - Mortgage &amp; FlexLine Term'!G31,'SR2 Data'!$G$11:$G$175,0)),1,0)</f>
        <v>#N/A</v>
      </c>
      <c r="R37" s="10" t="e">
        <f ca="1">OFFSET(INDEX('SR2 Data'!$G$11:$G$175,MATCH('SR2 - Mortgage &amp; FlexLine Term'!R31,'SR2 Data'!$G$11:$G$175,0)),1,0)</f>
        <v>#N/A</v>
      </c>
    </row>
    <row r="38" spans="7:23" ht="15.75" x14ac:dyDescent="0.25">
      <c r="G38" s="2" t="e">
        <f ca="1">IF(I12="FlexLine_Term_Portion","FlexLine Term - ","Mortgage - ")&amp;OFFSET(INDEX('SR2 Data'!$G$11:$G$175,MATCH('SR2 - Mortgage &amp; FlexLine Term'!G31,'SR2 Data'!$G$11:$G$175,0)),1,-1)</f>
        <v>#N/A</v>
      </c>
      <c r="R38" s="2" t="e">
        <f ca="1">IF(T12="FlexLine_Term_Portion","FlexLine Term - ","Mortgage - ")&amp;OFFSET(INDEX('SR2 Data'!$G$11:$G$175,MATCH('SR2 - Mortgage &amp; FlexLine Term'!R31,'SR2 Data'!$G$11:$G$175,0)),1,-1)</f>
        <v>#N/A</v>
      </c>
    </row>
    <row r="39" spans="7:23" ht="30" x14ac:dyDescent="0.25">
      <c r="G39" s="16"/>
      <c r="H39" s="12" t="str">
        <f ca="1">IF(ISNUMBER(SEARCH("Variable",G37)),IF(ISNUMBER(SEARCH("Mortgage",$I$12)),"Mortgage Prime","Prime"),"Posted")</f>
        <v>Posted</v>
      </c>
      <c r="I39" s="12" t="s">
        <v>18</v>
      </c>
      <c r="J39" s="12" t="s">
        <v>19</v>
      </c>
      <c r="K39" s="12" t="s">
        <v>20</v>
      </c>
      <c r="L39" s="12" t="s">
        <v>21</v>
      </c>
      <c r="R39" s="16"/>
      <c r="S39" s="12" t="str">
        <f ca="1">IF(ISNUMBER(SEARCH("Variable",R37)),IF(ISNUMBER(SEARCH("Mortgage",$T$12)),"Mortgage Prime","Prime"),"Posted")</f>
        <v>Posted</v>
      </c>
      <c r="T39" s="12" t="s">
        <v>18</v>
      </c>
      <c r="U39" s="12" t="s">
        <v>19</v>
      </c>
      <c r="V39" s="12" t="s">
        <v>20</v>
      </c>
      <c r="W39" s="12" t="s">
        <v>21</v>
      </c>
    </row>
    <row r="40" spans="7:23" x14ac:dyDescent="0.2">
      <c r="G40" s="13" t="s">
        <v>22</v>
      </c>
      <c r="H40" s="14" t="e">
        <f ca="1">VLOOKUP(G37,'SR2 Data'!$G$7:$Q$300,2,FALSE)</f>
        <v>#N/A</v>
      </c>
      <c r="I40" s="14" t="e">
        <f ca="1">VLOOKUP(G37,'SR2 Data'!$G$7:$Q$300,3,FALSE)</f>
        <v>#N/A</v>
      </c>
      <c r="J40" s="14" t="e">
        <f ca="1">VLOOKUP(G37,'SR2 Data'!$G$7:$Q$300,4,FALSE)</f>
        <v>#N/A</v>
      </c>
      <c r="K40" s="14" t="e">
        <f ca="1">VLOOKUP(G37,'SR2 Data'!$G$7:$Q$300,5,FALSE)</f>
        <v>#N/A</v>
      </c>
      <c r="L40" s="14" t="e">
        <f ca="1">VLOOKUP(G37,'SR2 Data'!$G$7:$Q$300,6,FALSE)</f>
        <v>#N/A</v>
      </c>
      <c r="R40" s="13" t="s">
        <v>22</v>
      </c>
      <c r="S40" s="14" t="e">
        <f ca="1">VLOOKUP(R37,'SR2 Data'!$G$7:$Q$300,2,FALSE)</f>
        <v>#N/A</v>
      </c>
      <c r="T40" s="14" t="e">
        <f ca="1">VLOOKUP(R37,'SR2 Data'!$G$7:$Q$300,3,FALSE)</f>
        <v>#N/A</v>
      </c>
      <c r="U40" s="14" t="e">
        <f ca="1">VLOOKUP(R37,'SR2 Data'!$G$7:$Q$300,4,FALSE)</f>
        <v>#N/A</v>
      </c>
      <c r="V40" s="14" t="e">
        <f ca="1">VLOOKUP(R37,'SR2 Data'!$G$7:$Q$300,5,FALSE)</f>
        <v>#N/A</v>
      </c>
      <c r="W40" s="14" t="e">
        <f ca="1">VLOOKUP(R37,'SR2 Data'!$G$7:$Q$300,6,FALSE)</f>
        <v>#N/A</v>
      </c>
    </row>
    <row r="41" spans="7:23" x14ac:dyDescent="0.2">
      <c r="G41" s="13" t="str">
        <f ca="1">IF(ISNUMBER(SEARCH("Variable",G37)),IF(ISNUMBER(SEARCH("Mortgage",I12)),"Mortgage Prime +/-","Prime +/-"),"Premium/Discount")</f>
        <v>Premium/Discount</v>
      </c>
      <c r="H41" s="15" t="e">
        <f ca="1">VLOOKUP(G37,'SR2 Data'!$G$7:$Q$300,7,FALSE)</f>
        <v>#N/A</v>
      </c>
      <c r="I41" s="15" t="e">
        <f ca="1">VLOOKUP(G37,'SR2 Data'!$G$7:$Q$300,8,FALSE)</f>
        <v>#N/A</v>
      </c>
      <c r="J41" s="15" t="e">
        <f ca="1">VLOOKUP(G37,'SR2 Data'!$G$7:$Q$300,9,FALSE)</f>
        <v>#N/A</v>
      </c>
      <c r="K41" s="15" t="e">
        <f ca="1">VLOOKUP(G37,'SR2 Data'!$G$7:$Q$300,10,FALSE)</f>
        <v>#N/A</v>
      </c>
      <c r="L41" s="15" t="e">
        <f ca="1">VLOOKUP(G37,'SR2 Data'!$G$7:$Q$300,11,FALSE)</f>
        <v>#N/A</v>
      </c>
      <c r="R41" s="13" t="str">
        <f ca="1">IF(ISNUMBER(SEARCH("Variable",R37)),IF(ISNUMBER(SEARCH("Mortgage",T12)),"Mortgage Prime +/-","Prime +/-"),"Premium/Discount")</f>
        <v>Premium/Discount</v>
      </c>
      <c r="S41" s="15" t="e">
        <f ca="1">VLOOKUP(R37,'SR2 Data'!$G$7:$Q$300,7,FALSE)</f>
        <v>#N/A</v>
      </c>
      <c r="T41" s="15" t="e">
        <f ca="1">VLOOKUP(R37,'SR2 Data'!$G$7:$Q$300,8,FALSE)</f>
        <v>#N/A</v>
      </c>
      <c r="U41" s="15" t="e">
        <f ca="1">VLOOKUP(R37,'SR2 Data'!$G$7:$Q$300,9,FALSE)</f>
        <v>#N/A</v>
      </c>
      <c r="V41" s="15" t="e">
        <f ca="1">VLOOKUP(R37,'SR2 Data'!$G$7:$Q$300,10,FALSE)</f>
        <v>#N/A</v>
      </c>
      <c r="W41" s="15" t="e">
        <f ca="1">VLOOKUP(R37,'SR2 Data'!$G$7:$Q$300,11,FALSE)</f>
        <v>#N/A</v>
      </c>
    </row>
    <row r="42" spans="7:23" x14ac:dyDescent="0.2"/>
    <row r="43" spans="7:23" x14ac:dyDescent="0.2">
      <c r="G43" s="10" t="e">
        <f ca="1">OFFSET(INDEX('SR2 Data'!$G$11:$G$175,MATCH('SR2 - Mortgage &amp; FlexLine Term'!G37,'SR2 Data'!$G$11:$G$175,0)),1,0)</f>
        <v>#N/A</v>
      </c>
      <c r="R43" s="10" t="e">
        <f ca="1">OFFSET(INDEX('SR2 Data'!$G$11:$G$175,MATCH('SR2 - Mortgage &amp; FlexLine Term'!R37,'SR2 Data'!$G$11:$G$175,0)),1,0)</f>
        <v>#N/A</v>
      </c>
    </row>
    <row r="44" spans="7:23" ht="15.75" x14ac:dyDescent="0.25">
      <c r="G44" s="2" t="e">
        <f ca="1">IF(I12="FlexLine_Term_Portion","FlexLine Term - ","Mortgage - ")&amp;OFFSET(INDEX('SR2 Data'!$G$11:$G$175,MATCH('SR2 - Mortgage &amp; FlexLine Term'!G37,'SR2 Data'!$G$11:$G$175,0)),1,-1)</f>
        <v>#N/A</v>
      </c>
      <c r="R44" s="2" t="e">
        <f ca="1">IF(T12="FlexLine_Term_Portion","FlexLine Term - ","Mortgage - ")&amp;OFFSET(INDEX('SR2 Data'!$G$11:$G$175,MATCH('SR2 - Mortgage &amp; FlexLine Term'!R37,'SR2 Data'!$G$11:$G$175,0)),1,-1)</f>
        <v>#N/A</v>
      </c>
    </row>
    <row r="45" spans="7:23" ht="30" x14ac:dyDescent="0.25">
      <c r="G45" s="16"/>
      <c r="H45" s="12" t="str">
        <f ca="1">IF(ISNUMBER(SEARCH("Variable",G43)),IF(ISNUMBER(SEARCH("Mortgage",$I$12)),"Mortgage Prime","Prime"),"Posted")</f>
        <v>Posted</v>
      </c>
      <c r="I45" s="12" t="s">
        <v>18</v>
      </c>
      <c r="J45" s="12" t="s">
        <v>19</v>
      </c>
      <c r="K45" s="12" t="s">
        <v>20</v>
      </c>
      <c r="L45" s="12" t="s">
        <v>21</v>
      </c>
      <c r="R45" s="16"/>
      <c r="S45" s="12" t="str">
        <f ca="1">IF(ISNUMBER(SEARCH("Variable",R43)),IF(ISNUMBER(SEARCH("Mortgage",$T$12)),"Mortgage Prime","Prime"),"Posted")</f>
        <v>Posted</v>
      </c>
      <c r="T45" s="12" t="s">
        <v>18</v>
      </c>
      <c r="U45" s="12" t="s">
        <v>19</v>
      </c>
      <c r="V45" s="12" t="s">
        <v>20</v>
      </c>
      <c r="W45" s="12" t="s">
        <v>21</v>
      </c>
    </row>
    <row r="46" spans="7:23" x14ac:dyDescent="0.2">
      <c r="G46" s="13" t="s">
        <v>22</v>
      </c>
      <c r="H46" s="14" t="e">
        <f ca="1">VLOOKUP(G43,'SR2 Data'!$G$7:$Q$300,2,FALSE)</f>
        <v>#N/A</v>
      </c>
      <c r="I46" s="14" t="e">
        <f ca="1">VLOOKUP(G43,'SR2 Data'!$G$7:$Q$300,3,FALSE)</f>
        <v>#N/A</v>
      </c>
      <c r="J46" s="14" t="e">
        <f ca="1">VLOOKUP(G43,'SR2 Data'!$G$7:$Q$300,4,FALSE)</f>
        <v>#N/A</v>
      </c>
      <c r="K46" s="14" t="e">
        <f ca="1">VLOOKUP(G43,'SR2 Data'!$G$7:$Q$300,5,FALSE)</f>
        <v>#N/A</v>
      </c>
      <c r="L46" s="14" t="e">
        <f ca="1">VLOOKUP(G43,'SR2 Data'!$G$7:$Q$300,6,FALSE)</f>
        <v>#N/A</v>
      </c>
      <c r="R46" s="13" t="s">
        <v>22</v>
      </c>
      <c r="S46" s="14" t="e">
        <f ca="1">VLOOKUP(R43,'SR2 Data'!$G$7:$Q$300,2,FALSE)</f>
        <v>#N/A</v>
      </c>
      <c r="T46" s="14" t="e">
        <f ca="1">VLOOKUP(R43,'SR2 Data'!$G$7:$Q$300,3,FALSE)</f>
        <v>#N/A</v>
      </c>
      <c r="U46" s="14" t="e">
        <f ca="1">VLOOKUP(R43,'SR2 Data'!$G$7:$Q$300,4,FALSE)</f>
        <v>#N/A</v>
      </c>
      <c r="V46" s="14" t="e">
        <f ca="1">VLOOKUP(R43,'SR2 Data'!$G$7:$Q$300,5,FALSE)</f>
        <v>#N/A</v>
      </c>
      <c r="W46" s="14" t="e">
        <f ca="1">VLOOKUP(R43,'SR2 Data'!$G$7:$Q$300,6,FALSE)</f>
        <v>#N/A</v>
      </c>
    </row>
    <row r="47" spans="7:23" x14ac:dyDescent="0.2">
      <c r="G47" s="13" t="str">
        <f ca="1">IF(ISNUMBER(SEARCH("Variable",G43)),IF(ISNUMBER(SEARCH("Mortgage",I12)),"Mortgage Prime +/-","Prime +/-"),"Premium/Discount")</f>
        <v>Premium/Discount</v>
      </c>
      <c r="H47" s="15" t="e">
        <f ca="1">VLOOKUP(G43,'SR2 Data'!$G$7:$Q$300,7,FALSE)</f>
        <v>#N/A</v>
      </c>
      <c r="I47" s="15" t="e">
        <f ca="1">VLOOKUP(G43,'SR2 Data'!$G$7:$Q$300,8,FALSE)</f>
        <v>#N/A</v>
      </c>
      <c r="J47" s="15" t="e">
        <f ca="1">VLOOKUP(G43,'SR2 Data'!$G$7:$Q$300,9,FALSE)</f>
        <v>#N/A</v>
      </c>
      <c r="K47" s="15" t="e">
        <f ca="1">VLOOKUP(G43,'SR2 Data'!$G$7:$Q$300,10,FALSE)</f>
        <v>#N/A</v>
      </c>
      <c r="L47" s="15" t="e">
        <f ca="1">VLOOKUP(G43,'SR2 Data'!$G$7:$Q$300,11,FALSE)</f>
        <v>#N/A</v>
      </c>
      <c r="R47" s="13" t="str">
        <f ca="1">IF(ISNUMBER(SEARCH("Variable",R43)),IF(ISNUMBER(SEARCH("Mortgage",T12)),"Mortgage Prime +/-","Prime +/-"),"Premium/Discount")</f>
        <v>Premium/Discount</v>
      </c>
      <c r="S47" s="15" t="e">
        <f ca="1">VLOOKUP(R43,'SR2 Data'!$G$7:$Q$300,7,FALSE)</f>
        <v>#N/A</v>
      </c>
      <c r="T47" s="15" t="e">
        <f ca="1">VLOOKUP(R43,'SR2 Data'!$G$7:$Q$300,8,FALSE)</f>
        <v>#N/A</v>
      </c>
      <c r="U47" s="15" t="e">
        <f ca="1">VLOOKUP(R43,'SR2 Data'!$G$7:$Q$300,9,FALSE)</f>
        <v>#N/A</v>
      </c>
      <c r="V47" s="15" t="e">
        <f ca="1">VLOOKUP(R43,'SR2 Data'!$G$7:$Q$300,10,FALSE)</f>
        <v>#N/A</v>
      </c>
      <c r="W47" s="15" t="e">
        <f ca="1">VLOOKUP(R43,'SR2 Data'!$G$7:$Q$300,11,FALSE)</f>
        <v>#N/A</v>
      </c>
    </row>
    <row r="48" spans="7:23" x14ac:dyDescent="0.2"/>
    <row r="49" spans="7:23" x14ac:dyDescent="0.2">
      <c r="G49" s="10" t="e">
        <f ca="1">OFFSET(INDEX('SR2 Data'!$G$11:$G$175,MATCH('SR2 - Mortgage &amp; FlexLine Term'!G43,'SR2 Data'!$G$11:$G$175,0)),1,0)</f>
        <v>#N/A</v>
      </c>
      <c r="R49" s="10" t="e">
        <f ca="1">OFFSET(INDEX('SR2 Data'!$G$11:$G$175,MATCH('SR2 - Mortgage &amp; FlexLine Term'!R43,'SR2 Data'!$G$11:$G$175,0)),1,0)</f>
        <v>#N/A</v>
      </c>
    </row>
    <row r="50" spans="7:23" ht="15.75" x14ac:dyDescent="0.25">
      <c r="G50" s="2" t="e">
        <f ca="1">IF(I12="FlexLine_Term_Portion","FlexLine Term - ","Mortgage - ")&amp;OFFSET(INDEX('SR2 Data'!$G$11:$G$175,MATCH('SR2 - Mortgage &amp; FlexLine Term'!G43,'SR2 Data'!$G$11:$G$175,0)),1,-1)</f>
        <v>#N/A</v>
      </c>
      <c r="R50" s="2" t="e">
        <f ca="1">IF(T12="FlexLine_Term_Portion","FlexLine Term - ","Mortgage - ")&amp;OFFSET(INDEX('SR2 Data'!$G$11:$G$175,MATCH('SR2 - Mortgage &amp; FlexLine Term'!R43,'SR2 Data'!$G$11:$G$175,0)),1,-1)</f>
        <v>#N/A</v>
      </c>
    </row>
    <row r="51" spans="7:23" ht="30" x14ac:dyDescent="0.25">
      <c r="G51" s="16"/>
      <c r="H51" s="12" t="str">
        <f ca="1">IF(ISNUMBER(SEARCH("Variable",G49)),IF(ISNUMBER(SEARCH("Mortgage",$I$12)),"Mortgage Prime","Prime"),"Posted")</f>
        <v>Posted</v>
      </c>
      <c r="I51" s="12" t="s">
        <v>18</v>
      </c>
      <c r="J51" s="12" t="s">
        <v>19</v>
      </c>
      <c r="K51" s="12" t="s">
        <v>20</v>
      </c>
      <c r="L51" s="12" t="s">
        <v>21</v>
      </c>
      <c r="R51" s="16"/>
      <c r="S51" s="12" t="str">
        <f ca="1">IF(ISNUMBER(SEARCH("Variable",R49)),IF(ISNUMBER(SEARCH("Mortgage",$T$12)),"Mortgage Prime","Prime"),"Posted")</f>
        <v>Posted</v>
      </c>
      <c r="T51" s="12" t="s">
        <v>18</v>
      </c>
      <c r="U51" s="12" t="s">
        <v>19</v>
      </c>
      <c r="V51" s="12" t="s">
        <v>20</v>
      </c>
      <c r="W51" s="12" t="s">
        <v>21</v>
      </c>
    </row>
    <row r="52" spans="7:23" x14ac:dyDescent="0.2">
      <c r="G52" s="13" t="s">
        <v>22</v>
      </c>
      <c r="H52" s="14" t="e">
        <f ca="1">VLOOKUP(G49,'SR2 Data'!$G$7:$Q$300,2,FALSE)</f>
        <v>#N/A</v>
      </c>
      <c r="I52" s="14" t="e">
        <f ca="1">VLOOKUP(G49,'SR2 Data'!$G$7:$Q$300,3,FALSE)</f>
        <v>#N/A</v>
      </c>
      <c r="J52" s="14" t="e">
        <f ca="1">VLOOKUP(G49,'SR2 Data'!$G$7:$Q$300,4,FALSE)</f>
        <v>#N/A</v>
      </c>
      <c r="K52" s="14" t="e">
        <f ca="1">VLOOKUP(G49,'SR2 Data'!$G$7:$Q$300,5,FALSE)</f>
        <v>#N/A</v>
      </c>
      <c r="L52" s="14" t="e">
        <f ca="1">VLOOKUP(G49,'SR2 Data'!$G$7:$Q$300,6,FALSE)</f>
        <v>#N/A</v>
      </c>
      <c r="R52" s="13" t="s">
        <v>22</v>
      </c>
      <c r="S52" s="14" t="e">
        <f ca="1">VLOOKUP(R49,'SR2 Data'!$G$7:$Q$300,2,FALSE)</f>
        <v>#N/A</v>
      </c>
      <c r="T52" s="14" t="e">
        <f ca="1">VLOOKUP(R49,'SR2 Data'!$G$7:$Q$300,3,FALSE)</f>
        <v>#N/A</v>
      </c>
      <c r="U52" s="14" t="e">
        <f ca="1">VLOOKUP(R49,'SR2 Data'!$G$7:$Q$300,4,FALSE)</f>
        <v>#N/A</v>
      </c>
      <c r="V52" s="14" t="e">
        <f ca="1">VLOOKUP(R49,'SR2 Data'!$G$7:$Q$300,5,FALSE)</f>
        <v>#N/A</v>
      </c>
      <c r="W52" s="14" t="e">
        <f ca="1">VLOOKUP(R49,'SR2 Data'!$G$7:$Q$300,6,FALSE)</f>
        <v>#N/A</v>
      </c>
    </row>
    <row r="53" spans="7:23" x14ac:dyDescent="0.2">
      <c r="G53" s="13" t="str">
        <f ca="1">IF(ISNUMBER(SEARCH("Variable",G49)),IF(ISNUMBER(SEARCH("Mortgage",I12)),"Mortgage Prime +/-","Prime +/-"),"Premium/Discount")</f>
        <v>Premium/Discount</v>
      </c>
      <c r="H53" s="15" t="e">
        <f ca="1">VLOOKUP(G49,'SR2 Data'!$G$7:$Q$300,7,FALSE)</f>
        <v>#N/A</v>
      </c>
      <c r="I53" s="15" t="e">
        <f ca="1">VLOOKUP(G49,'SR2 Data'!$G$7:$Q$300,8,FALSE)</f>
        <v>#N/A</v>
      </c>
      <c r="J53" s="15" t="e">
        <f ca="1">VLOOKUP(G49,'SR2 Data'!$G$7:$Q$300,9,FALSE)</f>
        <v>#N/A</v>
      </c>
      <c r="K53" s="15" t="e">
        <f ca="1">VLOOKUP(G49,'SR2 Data'!$G$7:$Q$300,10,FALSE)</f>
        <v>#N/A</v>
      </c>
      <c r="L53" s="15" t="e">
        <f ca="1">VLOOKUP(G49,'SR2 Data'!$G$7:$Q$300,11,FALSE)</f>
        <v>#N/A</v>
      </c>
      <c r="R53" s="13" t="str">
        <f ca="1">IF(ISNUMBER(SEARCH("Variable",R49)),IF(ISNUMBER(SEARCH("Mortgage",T12)),"Mortgage Prime +/-","Prime +/-"),"Premium/Discount")</f>
        <v>Premium/Discount</v>
      </c>
      <c r="S53" s="15" t="e">
        <f ca="1">VLOOKUP(R49,'SR2 Data'!$G$7:$Q$300,7,FALSE)</f>
        <v>#N/A</v>
      </c>
      <c r="T53" s="15" t="e">
        <f ca="1">VLOOKUP(R49,'SR2 Data'!$G$7:$Q$300,8,FALSE)</f>
        <v>#N/A</v>
      </c>
      <c r="U53" s="15" t="e">
        <f ca="1">VLOOKUP(R49,'SR2 Data'!$G$7:$Q$300,9,FALSE)</f>
        <v>#N/A</v>
      </c>
      <c r="V53" s="15" t="e">
        <f ca="1">VLOOKUP(R49,'SR2 Data'!$G$7:$Q$300,10,FALSE)</f>
        <v>#N/A</v>
      </c>
      <c r="W53" s="15" t="e">
        <f ca="1">VLOOKUP(R49,'SR2 Data'!$G$7:$Q$300,11,FALSE)</f>
        <v>#N/A</v>
      </c>
    </row>
    <row r="54" spans="7:23" x14ac:dyDescent="0.2"/>
    <row r="55" spans="7:23" x14ac:dyDescent="0.2">
      <c r="G55" s="10" t="e">
        <f ca="1">OFFSET(INDEX('SR2 Data'!$G$11:$G$175,MATCH('SR2 - Mortgage &amp; FlexLine Term'!G49,'SR2 Data'!$G$11:$G$175,0)),1,0)</f>
        <v>#N/A</v>
      </c>
      <c r="R55" s="10" t="e">
        <f ca="1">OFFSET(INDEX('SR2 Data'!$G$11:$G$175,MATCH('SR2 - Mortgage &amp; FlexLine Term'!R49,'SR2 Data'!$G$11:$G$175,0)),1,0)</f>
        <v>#N/A</v>
      </c>
    </row>
    <row r="56" spans="7:23" ht="15.75" x14ac:dyDescent="0.25">
      <c r="G56" s="2" t="e">
        <f ca="1">IF(I12="FlexLine_Term_Portion","FlexLine Term - ","Mortgage - ")&amp;OFFSET(INDEX('SR2 Data'!$G$11:$G$175,MATCH('SR2 - Mortgage &amp; FlexLine Term'!G49,'SR2 Data'!$G$11:$G$175,0)),1,-1)</f>
        <v>#N/A</v>
      </c>
      <c r="R56" s="2" t="e">
        <f ca="1">IF(T12="FlexLine_Term_Portion","FlexLine Term - ","Mortgage - ")&amp;OFFSET(INDEX('SR2 Data'!$G$11:$G$175,MATCH('SR2 - Mortgage &amp; FlexLine Term'!R49,'SR2 Data'!$G$11:$G$175,0)),1,-1)</f>
        <v>#N/A</v>
      </c>
    </row>
    <row r="57" spans="7:23" ht="30" customHeight="1" x14ac:dyDescent="0.25">
      <c r="G57" s="16"/>
      <c r="H57" s="12" t="str">
        <f ca="1">IF(ISNUMBER(SEARCH("Variable",G55)),IF(ISNUMBER(SEARCH("Mortgage",$I$12)),"Mortgage Prime","Prime"),"Posted")</f>
        <v>Posted</v>
      </c>
      <c r="I57" s="12" t="s">
        <v>18</v>
      </c>
      <c r="J57" s="12" t="s">
        <v>19</v>
      </c>
      <c r="K57" s="12" t="s">
        <v>20</v>
      </c>
      <c r="L57" s="12" t="s">
        <v>21</v>
      </c>
      <c r="R57" s="16"/>
      <c r="S57" s="73" t="str">
        <f ca="1">IF(ISNUMBER(SEARCH("Variable",R55)),IF(ISNUMBER(SEARCH("Mortgage",$T$12)),"Mortgage Prime","Prime"),"Posted")</f>
        <v>Posted</v>
      </c>
      <c r="T57" s="12" t="s">
        <v>18</v>
      </c>
      <c r="U57" s="12" t="s">
        <v>19</v>
      </c>
      <c r="V57" s="12" t="s">
        <v>20</v>
      </c>
      <c r="W57" s="12" t="s">
        <v>21</v>
      </c>
    </row>
    <row r="58" spans="7:23" x14ac:dyDescent="0.2">
      <c r="G58" s="13" t="s">
        <v>22</v>
      </c>
      <c r="H58" s="14" t="e">
        <f ca="1">VLOOKUP(G55,'SR2 Data'!$G$7:$Q$300,2,FALSE)</f>
        <v>#N/A</v>
      </c>
      <c r="I58" s="14" t="e">
        <f ca="1">VLOOKUP(G55,'SR2 Data'!$G$7:$Q$300,3,FALSE)</f>
        <v>#N/A</v>
      </c>
      <c r="J58" s="14" t="e">
        <f ca="1">VLOOKUP(G55,'SR2 Data'!$G$7:$Q$300,4,FALSE)</f>
        <v>#N/A</v>
      </c>
      <c r="K58" s="14" t="e">
        <f ca="1">VLOOKUP(G55,'SR2 Data'!$G$7:$Q$300,5,FALSE)</f>
        <v>#N/A</v>
      </c>
      <c r="L58" s="14" t="e">
        <f ca="1">VLOOKUP(G55,'SR2 Data'!$G$7:$Q$300,6,FALSE)</f>
        <v>#N/A</v>
      </c>
      <c r="R58" s="13" t="s">
        <v>22</v>
      </c>
      <c r="S58" s="14" t="e">
        <f ca="1">VLOOKUP(R55,'SR2 Data'!$G$7:$Q$300,2,FALSE)</f>
        <v>#N/A</v>
      </c>
      <c r="T58" s="14" t="e">
        <f ca="1">VLOOKUP(R55,'SR2 Data'!$G$7:$Q$300,3,FALSE)</f>
        <v>#N/A</v>
      </c>
      <c r="U58" s="14" t="e">
        <f ca="1">VLOOKUP(R55,'SR2 Data'!$G$7:$Q$300,4,FALSE)</f>
        <v>#N/A</v>
      </c>
      <c r="V58" s="14" t="e">
        <f ca="1">VLOOKUP(R55,'SR2 Data'!$G$7:$Q$300,5,FALSE)</f>
        <v>#N/A</v>
      </c>
      <c r="W58" s="14" t="e">
        <f ca="1">VLOOKUP(R55,'SR2 Data'!$G$7:$Q$300,6,FALSE)</f>
        <v>#N/A</v>
      </c>
    </row>
    <row r="59" spans="7:23" x14ac:dyDescent="0.2">
      <c r="G59" s="13" t="str">
        <f ca="1">IF(ISNUMBER(SEARCH("Variable",G55)),IF(ISNUMBER(SEARCH("Mortgage",I12)),"Mortgage Prime +/-","Prime +/-"),"Premium/Discount")</f>
        <v>Premium/Discount</v>
      </c>
      <c r="H59" s="15" t="e">
        <f ca="1">VLOOKUP(G55,'SR2 Data'!$G$7:$Q$300,7,FALSE)</f>
        <v>#N/A</v>
      </c>
      <c r="I59" s="15" t="e">
        <f ca="1">VLOOKUP(G55,'SR2 Data'!$G$7:$Q$300,8,FALSE)</f>
        <v>#N/A</v>
      </c>
      <c r="J59" s="15" t="e">
        <f ca="1">VLOOKUP(G55,'SR2 Data'!$G$7:$Q$300,9,FALSE)</f>
        <v>#N/A</v>
      </c>
      <c r="K59" s="15" t="e">
        <f ca="1">VLOOKUP(G55,'SR2 Data'!$G$7:$Q$300,10,FALSE)</f>
        <v>#N/A</v>
      </c>
      <c r="L59" s="15" t="e">
        <f ca="1">VLOOKUP(G55,'SR2 Data'!$G$7:$Q$300,11,FALSE)</f>
        <v>#N/A</v>
      </c>
      <c r="R59" s="13" t="str">
        <f ca="1">IF(ISNUMBER(SEARCH("Variable",R55)),IF(ISNUMBER(SEARCH("Mortgage",T12)),"Mortgage Prime +/-","Prime +/-"),"Premium/Discount")</f>
        <v>Premium/Discount</v>
      </c>
      <c r="S59" s="15" t="e">
        <f ca="1">VLOOKUP(R55,'SR2 Data'!$G$7:$Q$300,7,FALSE)</f>
        <v>#N/A</v>
      </c>
      <c r="T59" s="15" t="e">
        <f ca="1">VLOOKUP(R55,'SR2 Data'!$G$7:$Q$300,8,FALSE)</f>
        <v>#N/A</v>
      </c>
      <c r="U59" s="15" t="e">
        <f ca="1">VLOOKUP(R55,'SR2 Data'!$G$7:$Q$300,9,FALSE)</f>
        <v>#N/A</v>
      </c>
      <c r="V59" s="15" t="e">
        <f ca="1">VLOOKUP(R55,'SR2 Data'!$G$7:$Q$300,10,FALSE)</f>
        <v>#N/A</v>
      </c>
      <c r="W59" s="15" t="e">
        <f ca="1">VLOOKUP(R55,'SR2 Data'!$G$7:$Q$300,11,FALSE)</f>
        <v>#N/A</v>
      </c>
    </row>
    <row r="60" spans="7:23" x14ac:dyDescent="0.2"/>
    <row r="61" spans="7:23" x14ac:dyDescent="0.2">
      <c r="G61" s="10" t="e">
        <f ca="1">OFFSET(INDEX('SR2 Data'!$G$11:$G$175,MATCH('SR2 - Mortgage &amp; FlexLine Term'!G55,'SR2 Data'!$G$11:$G$175,0)),1,0)</f>
        <v>#N/A</v>
      </c>
      <c r="R61" s="10" t="e">
        <f ca="1">OFFSET(INDEX('SR2 Data'!$G$11:$G$175,MATCH('SR2 - Mortgage &amp; FlexLine Term'!R55,'SR2 Data'!$G$11:$G$175,0)),1,0)</f>
        <v>#N/A</v>
      </c>
    </row>
    <row r="62" spans="7:23" ht="15.75" x14ac:dyDescent="0.25">
      <c r="G62" s="2" t="e">
        <f ca="1">IF(I12="FlexLine_Term_Portion","FlexLine Term - ","Mortgage - ")&amp;OFFSET(INDEX('SR2 Data'!$G$11:$G$175,MATCH('SR2 - Mortgage &amp; FlexLine Term'!G55,'SR2 Data'!$G$11:$G$175,0)),1,-1)</f>
        <v>#N/A</v>
      </c>
      <c r="R62" s="2" t="e">
        <f ca="1">IF(T12="FlexLine_Term_Portion","FlexLine Term - ","Mortgage - ")&amp;OFFSET(INDEX('SR2 Data'!$G$11:$G$175,MATCH('SR2 - Mortgage &amp; FlexLine Term'!R55,'SR2 Data'!$G$11:$G$175,0)),1,-1)</f>
        <v>#N/A</v>
      </c>
    </row>
    <row r="63" spans="7:23" ht="30" x14ac:dyDescent="0.25">
      <c r="G63" s="16"/>
      <c r="H63" s="12" t="str">
        <f ca="1">IF(ISNUMBER(SEARCH("Variable",G61)),IF(ISNUMBER(SEARCH("Mortgage",$I$12)),"Mortgage Prime","Prime"),"Posted")</f>
        <v>Posted</v>
      </c>
      <c r="I63" s="12" t="s">
        <v>18</v>
      </c>
      <c r="J63" s="12" t="s">
        <v>19</v>
      </c>
      <c r="K63" s="12" t="s">
        <v>20</v>
      </c>
      <c r="L63" s="12" t="s">
        <v>21</v>
      </c>
      <c r="R63" s="16"/>
      <c r="S63" s="12" t="str">
        <f ca="1">IF(ISNUMBER(SEARCH("Variable",R61)),IF(ISNUMBER(SEARCH("Mortgage",$T$12)),"Mortgage Prime","Prime"),"Posted")</f>
        <v>Posted</v>
      </c>
      <c r="T63" s="12" t="s">
        <v>18</v>
      </c>
      <c r="U63" s="12" t="s">
        <v>19</v>
      </c>
      <c r="V63" s="12" t="s">
        <v>20</v>
      </c>
      <c r="W63" s="12" t="s">
        <v>21</v>
      </c>
    </row>
    <row r="64" spans="7:23" x14ac:dyDescent="0.2">
      <c r="G64" s="13" t="s">
        <v>22</v>
      </c>
      <c r="H64" s="14" t="e">
        <f ca="1">VLOOKUP(G61,'SR2 Data'!$G$7:$Q$300,2,FALSE)</f>
        <v>#N/A</v>
      </c>
      <c r="I64" s="14" t="e">
        <f ca="1">VLOOKUP(G61,'SR2 Data'!$G$7:$Q$300,3,FALSE)</f>
        <v>#N/A</v>
      </c>
      <c r="J64" s="14" t="e">
        <f ca="1">VLOOKUP(G61,'SR2 Data'!$G$7:$Q$300,4,FALSE)</f>
        <v>#N/A</v>
      </c>
      <c r="K64" s="14" t="e">
        <f ca="1">VLOOKUP(G61,'SR2 Data'!$G$7:$Q$300,5,FALSE)</f>
        <v>#N/A</v>
      </c>
      <c r="L64" s="14" t="e">
        <f ca="1">VLOOKUP(G61,'SR2 Data'!$G$7:$Q$300,6,FALSE)</f>
        <v>#N/A</v>
      </c>
      <c r="R64" s="13" t="s">
        <v>22</v>
      </c>
      <c r="S64" s="14" t="e">
        <f ca="1">VLOOKUP(R61,'SR2 Data'!$G$7:$Q$300,2,FALSE)</f>
        <v>#N/A</v>
      </c>
      <c r="T64" s="14" t="e">
        <f ca="1">VLOOKUP(R61,'SR2 Data'!$G$7:$Q$300,3,FALSE)</f>
        <v>#N/A</v>
      </c>
      <c r="U64" s="14" t="e">
        <f ca="1">VLOOKUP(R61,'SR2 Data'!$G$7:$Q$300,4,FALSE)</f>
        <v>#N/A</v>
      </c>
      <c r="V64" s="14" t="e">
        <f ca="1">VLOOKUP(R61,'SR2 Data'!$G$7:$Q$300,5,FALSE)</f>
        <v>#N/A</v>
      </c>
      <c r="W64" s="14" t="e">
        <f ca="1">VLOOKUP(R61,'SR2 Data'!$G$7:$Q$300,6,FALSE)</f>
        <v>#N/A</v>
      </c>
    </row>
    <row r="65" spans="7:23" x14ac:dyDescent="0.2">
      <c r="G65" s="13" t="str">
        <f ca="1">IF(ISNUMBER(SEARCH("Variable",G61)),IF(ISNUMBER(SEARCH("Mortgage",I12)),"Mortgage Prime +/-","Prime +/-"),"Premium/Discount")</f>
        <v>Premium/Discount</v>
      </c>
      <c r="H65" s="15" t="e">
        <f ca="1">VLOOKUP(G61,'SR2 Data'!$G$7:$Q$300,7,FALSE)</f>
        <v>#N/A</v>
      </c>
      <c r="I65" s="15" t="e">
        <f ca="1">VLOOKUP(G61,'SR2 Data'!$G$7:$Q$300,8,FALSE)</f>
        <v>#N/A</v>
      </c>
      <c r="J65" s="15" t="e">
        <f ca="1">VLOOKUP(G61,'SR2 Data'!$G$7:$Q$300,9,FALSE)</f>
        <v>#N/A</v>
      </c>
      <c r="K65" s="15" t="e">
        <f ca="1">VLOOKUP(G61,'SR2 Data'!$G$7:$Q$300,10,FALSE)</f>
        <v>#N/A</v>
      </c>
      <c r="L65" s="15" t="e">
        <f ca="1">VLOOKUP(G61,'SR2 Data'!$G$7:$Q$300,11,FALSE)</f>
        <v>#N/A</v>
      </c>
      <c r="R65" s="13" t="str">
        <f ca="1">IF(ISNUMBER(SEARCH("Variable",R61)),IF(ISNUMBER(SEARCH("Mortgage",T12)),"Mortgage Prime +/-","Prime +/-"),"Premium/Discount")</f>
        <v>Premium/Discount</v>
      </c>
      <c r="S65" s="15" t="e">
        <f ca="1">VLOOKUP(R61,'SR2 Data'!$G$7:$Q$300,7,FALSE)</f>
        <v>#N/A</v>
      </c>
      <c r="T65" s="15" t="e">
        <f ca="1">VLOOKUP(R61,'SR2 Data'!$G$7:$Q$300,8,FALSE)</f>
        <v>#N/A</v>
      </c>
      <c r="U65" s="15" t="e">
        <f ca="1">VLOOKUP(R61,'SR2 Data'!$G$7:$Q$300,9,FALSE)</f>
        <v>#N/A</v>
      </c>
      <c r="V65" s="15" t="e">
        <f ca="1">VLOOKUP(R61,'SR2 Data'!$G$7:$Q$300,10,FALSE)</f>
        <v>#N/A</v>
      </c>
      <c r="W65" s="15" t="e">
        <f ca="1">VLOOKUP(R61,'SR2 Data'!$G$7:$Q$300,11,FALSE)</f>
        <v>#N/A</v>
      </c>
    </row>
    <row r="66" spans="7:23" x14ac:dyDescent="0.2"/>
    <row r="67" spans="7:23" x14ac:dyDescent="0.2">
      <c r="G67" s="10" t="e">
        <f ca="1">OFFSET(INDEX('SR2 Data'!$G$11:$G$175,MATCH('SR2 - Mortgage &amp; FlexLine Term'!G61,'SR2 Data'!$G$11:$G$175,0)),1,0)</f>
        <v>#N/A</v>
      </c>
      <c r="R67" s="10" t="e">
        <f ca="1">OFFSET(INDEX('SR2 Data'!$G$11:$G$175,MATCH('SR2 - Mortgage &amp; FlexLine Term'!R61,'SR2 Data'!$G$11:$G$175,0)),1,0)</f>
        <v>#N/A</v>
      </c>
    </row>
    <row r="68" spans="7:23" ht="15.75" x14ac:dyDescent="0.25">
      <c r="G68" s="2" t="e">
        <f ca="1">IF(I12="FlexLine_Term_Portion","FlexLine Term - ","Mortgage - ")&amp;OFFSET(INDEX('SR2 Data'!$G$11:$G$175,MATCH('SR2 - Mortgage &amp; FlexLine Term'!G61,'SR2 Data'!$G$11:$G$175,0)),1,-1)</f>
        <v>#N/A</v>
      </c>
      <c r="R68" s="2" t="e">
        <f ca="1">IF(T12="FlexLine_Term_Portion","FlexLine Term - ","Mortgage - ")&amp;OFFSET(INDEX('SR2 Data'!$G$11:$G$175,MATCH('SR2 - Mortgage &amp; FlexLine Term'!R61,'SR2 Data'!$G$11:$G$175,0)),1,-1)</f>
        <v>#N/A</v>
      </c>
    </row>
    <row r="69" spans="7:23" ht="30" x14ac:dyDescent="0.25">
      <c r="G69" s="16"/>
      <c r="H69" s="12" t="str">
        <f ca="1">IF(ISNUMBER(SEARCH("Variable",G67)),IF(ISNUMBER(SEARCH("Mortgage",$I$12)),"Mortgage Prime","Prime"),"Posted")</f>
        <v>Posted</v>
      </c>
      <c r="I69" s="12" t="s">
        <v>18</v>
      </c>
      <c r="J69" s="12" t="s">
        <v>19</v>
      </c>
      <c r="K69" s="12" t="s">
        <v>20</v>
      </c>
      <c r="L69" s="12" t="s">
        <v>21</v>
      </c>
      <c r="R69" s="16"/>
      <c r="S69" s="12" t="str">
        <f ca="1">IF(ISNUMBER(SEARCH("Variable",R67)),IF(ISNUMBER(SEARCH("Mortgage",$T$12)),"Mortgage Prime","Prime"),"Posted")</f>
        <v>Posted</v>
      </c>
      <c r="T69" s="12" t="s">
        <v>18</v>
      </c>
      <c r="U69" s="12" t="s">
        <v>19</v>
      </c>
      <c r="V69" s="12" t="s">
        <v>20</v>
      </c>
      <c r="W69" s="12" t="s">
        <v>21</v>
      </c>
    </row>
    <row r="70" spans="7:23" x14ac:dyDescent="0.2">
      <c r="G70" s="13" t="s">
        <v>22</v>
      </c>
      <c r="H70" s="14" t="e">
        <f ca="1">VLOOKUP(G67,'SR2 Data'!$G$7:$Q$300,2,FALSE)</f>
        <v>#N/A</v>
      </c>
      <c r="I70" s="14" t="e">
        <f ca="1">VLOOKUP(G67,'SR2 Data'!$G$7:$Q$300,3,FALSE)</f>
        <v>#N/A</v>
      </c>
      <c r="J70" s="14" t="e">
        <f ca="1">VLOOKUP(G67,'SR2 Data'!$G$7:$Q$300,4,FALSE)</f>
        <v>#N/A</v>
      </c>
      <c r="K70" s="14" t="e">
        <f ca="1">VLOOKUP(G67,'SR2 Data'!$G$7:$Q$300,5,FALSE)</f>
        <v>#N/A</v>
      </c>
      <c r="L70" s="14" t="e">
        <f ca="1">VLOOKUP(G67,'SR2 Data'!$G$7:$Q$300,6,FALSE)</f>
        <v>#N/A</v>
      </c>
      <c r="R70" s="13" t="s">
        <v>22</v>
      </c>
      <c r="S70" s="14" t="e">
        <f ca="1">VLOOKUP(R67,'SR2 Data'!$G$7:$Q$300,2,FALSE)</f>
        <v>#N/A</v>
      </c>
      <c r="T70" s="14" t="e">
        <f ca="1">VLOOKUP(R67,'SR2 Data'!$G$7:$Q$300,3,FALSE)</f>
        <v>#N/A</v>
      </c>
      <c r="U70" s="14" t="e">
        <f ca="1">VLOOKUP(R67,'SR2 Data'!$G$7:$Q$300,4,FALSE)</f>
        <v>#N/A</v>
      </c>
      <c r="V70" s="14" t="e">
        <f ca="1">VLOOKUP(R67,'SR2 Data'!$G$7:$Q$300,5,FALSE)</f>
        <v>#N/A</v>
      </c>
      <c r="W70" s="14" t="e">
        <f ca="1">VLOOKUP(R67,'SR2 Data'!$G$7:$Q$300,6,FALSE)</f>
        <v>#N/A</v>
      </c>
    </row>
    <row r="71" spans="7:23" x14ac:dyDescent="0.2">
      <c r="G71" s="13" t="str">
        <f ca="1">IF(ISNUMBER(SEARCH("Variable",G67)),IF(ISNUMBER(SEARCH("Mortgage",I12)),"Mortgage Prime +/-","Prime +/-"),"Premium/Discount")</f>
        <v>Premium/Discount</v>
      </c>
      <c r="H71" s="15" t="e">
        <f ca="1">VLOOKUP(G67,'SR2 Data'!$G$7:$Q$300,7,FALSE)</f>
        <v>#N/A</v>
      </c>
      <c r="I71" s="15" t="e">
        <f ca="1">VLOOKUP(G67,'SR2 Data'!$G$7:$Q$300,8,FALSE)</f>
        <v>#N/A</v>
      </c>
      <c r="J71" s="15" t="e">
        <f ca="1">VLOOKUP(G67,'SR2 Data'!$G$7:$Q$300,9,FALSE)</f>
        <v>#N/A</v>
      </c>
      <c r="K71" s="15" t="e">
        <f ca="1">VLOOKUP(G67,'SR2 Data'!$G$7:$Q$300,10,FALSE)</f>
        <v>#N/A</v>
      </c>
      <c r="L71" s="15" t="e">
        <f ca="1">VLOOKUP(G67,'SR2 Data'!$G$7:$Q$300,11,FALSE)</f>
        <v>#N/A</v>
      </c>
      <c r="R71" s="13" t="str">
        <f ca="1">IF(ISNUMBER(SEARCH("Variable",R67)),IF(ISNUMBER(SEARCH("Mortgage",T12)),"Mortgage Prime +/-","Prime +/-"),"Premium/Discount")</f>
        <v>Premium/Discount</v>
      </c>
      <c r="S71" s="15" t="e">
        <f ca="1">VLOOKUP(R67,'SR2 Data'!$G$7:$Q$300,7,FALSE)</f>
        <v>#N/A</v>
      </c>
      <c r="T71" s="15" t="e">
        <f ca="1">VLOOKUP(R67,'SR2 Data'!$G$7:$Q$300,8,FALSE)</f>
        <v>#N/A</v>
      </c>
      <c r="U71" s="15" t="e">
        <f ca="1">VLOOKUP(R67,'SR2 Data'!$G$7:$Q$300,9,FALSE)</f>
        <v>#N/A</v>
      </c>
      <c r="V71" s="15" t="e">
        <f ca="1">VLOOKUP(R67,'SR2 Data'!$G$7:$Q$300,10,FALSE)</f>
        <v>#N/A</v>
      </c>
      <c r="W71" s="15" t="e">
        <f ca="1">VLOOKUP(R67,'SR2 Data'!$G$7:$Q$300,11,FALSE)</f>
        <v>#N/A</v>
      </c>
    </row>
    <row r="72" spans="7:23" x14ac:dyDescent="0.2"/>
    <row r="73" spans="7:23" x14ac:dyDescent="0.2">
      <c r="G73" s="10" t="e">
        <f ca="1">OFFSET(INDEX('SR2 Data'!$G$11:$G$175,MATCH('SR2 - Mortgage &amp; FlexLine Term'!G67,'SR2 Data'!$G$11:$G$175,0)),1,0)</f>
        <v>#N/A</v>
      </c>
      <c r="R73" s="10" t="e">
        <f ca="1">OFFSET(INDEX('SR2 Data'!$G$11:$G$175,MATCH('SR2 - Mortgage &amp; FlexLine Term'!R67,'SR2 Data'!$G$11:$G$175,0)),1,0)</f>
        <v>#N/A</v>
      </c>
    </row>
    <row r="74" spans="7:23" ht="15.75" x14ac:dyDescent="0.25">
      <c r="G74" s="2" t="e">
        <f ca="1">IF(I12="FlexLine_Term_Portion","FlexLine Term - ","Mortgage - ")&amp;OFFSET(INDEX('SR2 Data'!$G$11:$G$175,MATCH('SR2 - Mortgage &amp; FlexLine Term'!G67,'SR2 Data'!$G$11:$G$175,0)),1,-1)</f>
        <v>#N/A</v>
      </c>
      <c r="R74" s="2" t="e">
        <f ca="1">IF(T12="FlexLine_Term_Portion","FlexLine Term - ","Mortgage - ")&amp;OFFSET(INDEX('SR2 Data'!$G$11:$G$175,MATCH('SR2 - Mortgage &amp; FlexLine Term'!R67,'SR2 Data'!$G$11:$G$175,0)),1,-1)</f>
        <v>#N/A</v>
      </c>
    </row>
    <row r="75" spans="7:23" ht="31.5" x14ac:dyDescent="0.25">
      <c r="G75" s="16"/>
      <c r="H75" s="12" t="str">
        <f ca="1">IF(ISNUMBER(SEARCH("Variable",G73)),IF(ISNUMBER(SEARCH("Mortgage",$I$12)),"Mortgage Prime","Prime"),"Posted")</f>
        <v>Posted</v>
      </c>
      <c r="I75" s="12" t="s">
        <v>18</v>
      </c>
      <c r="J75" s="12" t="s">
        <v>19</v>
      </c>
      <c r="K75" s="12" t="s">
        <v>20</v>
      </c>
      <c r="L75" s="12" t="s">
        <v>21</v>
      </c>
      <c r="R75" s="16"/>
      <c r="S75" s="12" t="str">
        <f ca="1">IF(ISNUMBER(SEARCH("Variable",R73)),IF(ISNUMBER(SEARCH("Mortgage",$T$12)),"Mortgage Prime","Prime"),"Posted")</f>
        <v>Posted</v>
      </c>
      <c r="T75" s="12" t="s">
        <v>18</v>
      </c>
      <c r="U75" s="12" t="s">
        <v>19</v>
      </c>
      <c r="V75" s="12" t="s">
        <v>20</v>
      </c>
      <c r="W75" s="12" t="s">
        <v>21</v>
      </c>
    </row>
    <row r="76" spans="7:23" x14ac:dyDescent="0.2">
      <c r="G76" s="13" t="s">
        <v>22</v>
      </c>
      <c r="H76" s="14" t="e">
        <f ca="1">VLOOKUP(G73,'SR2 Data'!$G$7:$Q$300,2,FALSE)</f>
        <v>#N/A</v>
      </c>
      <c r="I76" s="14" t="e">
        <f ca="1">VLOOKUP(G73,'SR2 Data'!$G$7:$Q$300,3,FALSE)</f>
        <v>#N/A</v>
      </c>
      <c r="J76" s="14" t="e">
        <f ca="1">VLOOKUP(G73,'SR2 Data'!$G$7:$Q$300,4,FALSE)</f>
        <v>#N/A</v>
      </c>
      <c r="K76" s="14" t="e">
        <f ca="1">VLOOKUP(G73,'SR2 Data'!$G$7:$Q$300,5,FALSE)</f>
        <v>#N/A</v>
      </c>
      <c r="L76" s="14" t="e">
        <f ca="1">VLOOKUP(G73,'SR2 Data'!$G$7:$Q$300,6,FALSE)</f>
        <v>#N/A</v>
      </c>
      <c r="R76" s="13" t="s">
        <v>22</v>
      </c>
      <c r="S76" s="14" t="e">
        <f ca="1">VLOOKUP(R73,'SR2 Data'!$G$7:$Q$300,2,FALSE)</f>
        <v>#N/A</v>
      </c>
      <c r="T76" s="14" t="e">
        <f ca="1">VLOOKUP(R73,'SR2 Data'!$G$7:$Q$300,3,FALSE)</f>
        <v>#N/A</v>
      </c>
      <c r="U76" s="14" t="e">
        <f ca="1">VLOOKUP(R73,'SR2 Data'!$G$7:$Q$300,4,FALSE)</f>
        <v>#N/A</v>
      </c>
      <c r="V76" s="14" t="e">
        <f ca="1">VLOOKUP(R73,'SR2 Data'!$G$7:$Q$300,5,FALSE)</f>
        <v>#N/A</v>
      </c>
      <c r="W76" s="14" t="e">
        <f ca="1">VLOOKUP(R73,'SR2 Data'!$G$7:$Q$300,6,FALSE)</f>
        <v>#N/A</v>
      </c>
    </row>
    <row r="77" spans="7:23" x14ac:dyDescent="0.2">
      <c r="G77" s="13" t="str">
        <f ca="1">IF(ISNUMBER(SEARCH("Variable",G73)),IF(ISNUMBER(SEARCH("Mortgage",I12)),"Mortgage Prime +/-","Prime +/-"),"Premium/Discount")</f>
        <v>Premium/Discount</v>
      </c>
      <c r="H77" s="15" t="e">
        <f ca="1">VLOOKUP(G73,'SR2 Data'!$G$7:$Q$300,7,FALSE)</f>
        <v>#N/A</v>
      </c>
      <c r="I77" s="15" t="e">
        <f ca="1">VLOOKUP(G73,'SR2 Data'!$G$7:$Q$300,8,FALSE)</f>
        <v>#N/A</v>
      </c>
      <c r="J77" s="15" t="e">
        <f ca="1">VLOOKUP(G73,'SR2 Data'!$G$7:$Q$300,9,FALSE)</f>
        <v>#N/A</v>
      </c>
      <c r="K77" s="15" t="e">
        <f ca="1">VLOOKUP(G73,'SR2 Data'!$G$7:$Q$300,10,FALSE)</f>
        <v>#N/A</v>
      </c>
      <c r="L77" s="15" t="e">
        <f ca="1">VLOOKUP(G73,'SR2 Data'!$G$7:$Q$300,11,FALSE)</f>
        <v>#N/A</v>
      </c>
      <c r="R77" s="13" t="str">
        <f ca="1">IF(ISNUMBER(SEARCH("Variable",R73)),IF(ISNUMBER(SEARCH("Mortgage",T12)),"Mortgage Prime +/-","Prime +/-"),"Premium/Discount")</f>
        <v>Premium/Discount</v>
      </c>
      <c r="S77" s="15" t="e">
        <f ca="1">VLOOKUP(R73,'SR2 Data'!$G$7:$Q$300,7,FALSE)</f>
        <v>#N/A</v>
      </c>
      <c r="T77" s="15" t="e">
        <f ca="1">VLOOKUP(R73,'SR2 Data'!$G$7:$Q$300,8,FALSE)</f>
        <v>#N/A</v>
      </c>
      <c r="U77" s="15" t="e">
        <f ca="1">VLOOKUP(R73,'SR2 Data'!$G$7:$Q$300,9,FALSE)</f>
        <v>#N/A</v>
      </c>
      <c r="V77" s="15" t="e">
        <f ca="1">VLOOKUP(R73,'SR2 Data'!$G$7:$Q$300,10,FALSE)</f>
        <v>#N/A</v>
      </c>
      <c r="W77" s="15" t="e">
        <f ca="1">VLOOKUP(R73,'SR2 Data'!$G$7:$Q$300,11,FALSE)</f>
        <v>#N/A</v>
      </c>
    </row>
    <row r="78" spans="7:23" x14ac:dyDescent="0.2"/>
    <row r="79" spans="7:23" x14ac:dyDescent="0.2">
      <c r="G79" s="10" t="e">
        <f ca="1">OFFSET(INDEX('SR2 Data'!$G$11:$G$175,MATCH('SR2 - Mortgage &amp; FlexLine Term'!G73,'SR2 Data'!$G$11:$G$175,0)),1,0)</f>
        <v>#N/A</v>
      </c>
      <c r="R79" s="10" t="e">
        <f ca="1">OFFSET(INDEX('SR2 Data'!$G$11:$G$175,MATCH('SR2 - Mortgage &amp; FlexLine Term'!R73,'SR2 Data'!$G$11:$G$175,0)),1,0)</f>
        <v>#N/A</v>
      </c>
    </row>
    <row r="80" spans="7:23" ht="15.75" x14ac:dyDescent="0.25">
      <c r="G80" s="2" t="e">
        <f ca="1">IF(I12="FlexLine_Term_Portion","FlexLine Term - ","Mortgage - ")&amp;OFFSET(INDEX('SR2 Data'!$G$11:$G$175,MATCH('SR2 - Mortgage &amp; FlexLine Term'!G73,'SR2 Data'!$G$11:$G$175,0)),1,-1)</f>
        <v>#N/A</v>
      </c>
      <c r="R80" s="2" t="e">
        <f ca="1">IF(T12="FlexLine_Term_Portion","FlexLine Term - ","Mortgage - ")&amp;OFFSET(INDEX('SR2 Data'!$G$11:$G$175,MATCH('SR2 - Mortgage &amp; FlexLine Term'!R73,'SR2 Data'!$G$11:$G$175,0)),1,-1)</f>
        <v>#N/A</v>
      </c>
    </row>
    <row r="81" spans="7:23" ht="31.5" x14ac:dyDescent="0.25">
      <c r="G81" s="16"/>
      <c r="H81" s="12" t="str">
        <f ca="1">IF(ISNUMBER(SEARCH("Variable",G79)),IF(ISNUMBER(SEARCH("Mortgage",$I$12)),"Mortgage Prime","Prime"),"Posted")</f>
        <v>Posted</v>
      </c>
      <c r="I81" s="12" t="s">
        <v>18</v>
      </c>
      <c r="J81" s="12" t="s">
        <v>19</v>
      </c>
      <c r="K81" s="12" t="s">
        <v>20</v>
      </c>
      <c r="L81" s="12" t="s">
        <v>21</v>
      </c>
      <c r="R81" s="16"/>
      <c r="S81" s="12" t="str">
        <f ca="1">IF(ISNUMBER(SEARCH("Variable",R79)),IF(ISNUMBER(SEARCH("Mortgage",$T$12)),"Mortgage Prime","Prime"),"Posted")</f>
        <v>Posted</v>
      </c>
      <c r="T81" s="12" t="s">
        <v>18</v>
      </c>
      <c r="U81" s="12" t="s">
        <v>19</v>
      </c>
      <c r="V81" s="12" t="s">
        <v>20</v>
      </c>
      <c r="W81" s="12" t="s">
        <v>21</v>
      </c>
    </row>
    <row r="82" spans="7:23" x14ac:dyDescent="0.2">
      <c r="G82" s="13" t="s">
        <v>22</v>
      </c>
      <c r="H82" s="14" t="e">
        <f ca="1">VLOOKUP(G79,'SR2 Data'!$G$7:$Q$300,2,FALSE)</f>
        <v>#N/A</v>
      </c>
      <c r="I82" s="14" t="e">
        <f ca="1">VLOOKUP(G79,'SR2 Data'!$G$7:$Q$300,3,FALSE)</f>
        <v>#N/A</v>
      </c>
      <c r="J82" s="14" t="e">
        <f ca="1">VLOOKUP(G79,'SR2 Data'!$G$7:$Q$300,4,FALSE)</f>
        <v>#N/A</v>
      </c>
      <c r="K82" s="14" t="e">
        <f ca="1">VLOOKUP(G79,'SR2 Data'!$G$7:$Q$300,5,FALSE)</f>
        <v>#N/A</v>
      </c>
      <c r="L82" s="14" t="e">
        <f ca="1">VLOOKUP(G79,'SR2 Data'!$G$7:$Q$300,6,FALSE)</f>
        <v>#N/A</v>
      </c>
      <c r="R82" s="13" t="s">
        <v>22</v>
      </c>
      <c r="S82" s="14" t="e">
        <f ca="1">VLOOKUP(R79,'SR2 Data'!$G$7:$Q$300,2,FALSE)</f>
        <v>#N/A</v>
      </c>
      <c r="T82" s="14" t="e">
        <f ca="1">VLOOKUP(R79,'SR2 Data'!$G$7:$Q$300,3,FALSE)</f>
        <v>#N/A</v>
      </c>
      <c r="U82" s="14" t="e">
        <f ca="1">VLOOKUP(R79,'SR2 Data'!$G$7:$Q$300,4,FALSE)</f>
        <v>#N/A</v>
      </c>
      <c r="V82" s="14" t="e">
        <f ca="1">VLOOKUP(R79,'SR2 Data'!$G$7:$Q$300,5,FALSE)</f>
        <v>#N/A</v>
      </c>
      <c r="W82" s="14" t="e">
        <f ca="1">VLOOKUP(R79,'SR2 Data'!$G$7:$Q$300,6,FALSE)</f>
        <v>#N/A</v>
      </c>
    </row>
    <row r="83" spans="7:23" x14ac:dyDescent="0.2">
      <c r="G83" s="13" t="str">
        <f ca="1">IF(ISNUMBER(SEARCH("Variable",G79)),IF(ISNUMBER(SEARCH("Mortgage",I12)),"Mortgage Prime +/-","Prime +/-"),"Premium/Discount")</f>
        <v>Premium/Discount</v>
      </c>
      <c r="H83" s="15" t="e">
        <f ca="1">VLOOKUP(G79,'SR2 Data'!$G$7:$Q$300,7,FALSE)</f>
        <v>#N/A</v>
      </c>
      <c r="I83" s="15" t="e">
        <f ca="1">VLOOKUP(G79,'SR2 Data'!$G$7:$Q$300,8,FALSE)</f>
        <v>#N/A</v>
      </c>
      <c r="J83" s="15" t="e">
        <f ca="1">VLOOKUP(G79,'SR2 Data'!$G$7:$Q$300,9,FALSE)</f>
        <v>#N/A</v>
      </c>
      <c r="K83" s="15" t="e">
        <f ca="1">VLOOKUP(G79,'SR2 Data'!$G$7:$Q$300,10,FALSE)</f>
        <v>#N/A</v>
      </c>
      <c r="L83" s="15" t="e">
        <f ca="1">VLOOKUP(G79,'SR2 Data'!$G$7:$Q$300,11,FALSE)</f>
        <v>#N/A</v>
      </c>
      <c r="R83" s="13" t="str">
        <f ca="1">IF(ISNUMBER(SEARCH("Variable",R79)),IF(ISNUMBER(SEARCH("Mortgage",T12)),"Mortgage Prime +/-","Prime +/-"),"Premium/Discount")</f>
        <v>Premium/Discount</v>
      </c>
      <c r="S83" s="15" t="e">
        <f ca="1">VLOOKUP(R79,'SR2 Data'!$G$7:$Q$300,7,FALSE)</f>
        <v>#N/A</v>
      </c>
      <c r="T83" s="15" t="e">
        <f ca="1">VLOOKUP(R79,'SR2 Data'!$G$7:$Q$300,8,FALSE)</f>
        <v>#N/A</v>
      </c>
      <c r="U83" s="15" t="e">
        <f ca="1">VLOOKUP(R79,'SR2 Data'!$G$7:$Q$300,9,FALSE)</f>
        <v>#N/A</v>
      </c>
      <c r="V83" s="15" t="e">
        <f ca="1">VLOOKUP(R79,'SR2 Data'!$G$7:$Q$300,10,FALSE)</f>
        <v>#N/A</v>
      </c>
      <c r="W83" s="15" t="e">
        <f ca="1">VLOOKUP(R79,'SR2 Data'!$G$7:$Q$300,11,FALSE)</f>
        <v>#N/A</v>
      </c>
    </row>
    <row r="84" spans="7:23" x14ac:dyDescent="0.2"/>
    <row r="85" spans="7:23" x14ac:dyDescent="0.2">
      <c r="G85" s="10" t="e">
        <f ca="1">OFFSET(INDEX('SR2 Data'!$G$11:$G$175,MATCH('SR2 - Mortgage &amp; FlexLine Term'!G79,'SR2 Data'!$G$11:$G$175,0)),1,0)</f>
        <v>#N/A</v>
      </c>
      <c r="R85" s="10" t="e">
        <f ca="1">OFFSET(INDEX('SR2 Data'!$G$11:$G$175,MATCH('SR2 - Mortgage &amp; FlexLine Term'!R79,'SR2 Data'!$G$11:$G$175,0)),1,0)</f>
        <v>#N/A</v>
      </c>
    </row>
    <row r="86" spans="7:23" ht="15.75" x14ac:dyDescent="0.25">
      <c r="G86" s="2" t="e">
        <f ca="1">IF(I12="FlexLine_Term_Portion","FlexLine Term - ","Mortgage - ")&amp;OFFSET(INDEX('SR2 Data'!$G$11:$G$175,MATCH('SR2 - Mortgage &amp; FlexLine Term'!G79,'SR2 Data'!$G$11:$G$175,0)),1,-1)</f>
        <v>#N/A</v>
      </c>
      <c r="R86" s="2" t="e">
        <f ca="1">IF(T12="FlexLine_Term_Portion","FlexLine Term - ","Mortgage - ")&amp;OFFSET(INDEX('SR2 Data'!$G$11:$G$175,MATCH('SR2 - Mortgage &amp; FlexLine Term'!R79,'SR2 Data'!$G$11:$G$175,0)),1,-1)</f>
        <v>#N/A</v>
      </c>
    </row>
    <row r="87" spans="7:23" ht="31.5" x14ac:dyDescent="0.25">
      <c r="G87" s="16"/>
      <c r="H87" s="12" t="str">
        <f ca="1">IF(ISNUMBER(SEARCH("Variable",G85)),IF(ISNUMBER(SEARCH("Mortgage",$I$12)),"Mortgage Prime","Prime"),"Posted")</f>
        <v>Posted</v>
      </c>
      <c r="I87" s="12" t="s">
        <v>18</v>
      </c>
      <c r="J87" s="12" t="s">
        <v>19</v>
      </c>
      <c r="K87" s="12" t="s">
        <v>20</v>
      </c>
      <c r="L87" s="12" t="s">
        <v>21</v>
      </c>
      <c r="R87" s="16"/>
      <c r="S87" s="12" t="str">
        <f ca="1">IF(ISNUMBER(SEARCH("Variable",R85)),IF(ISNUMBER(SEARCH("Mortgage",$T$12)),"Mortgage Prime","Prime"),"Posted")</f>
        <v>Posted</v>
      </c>
      <c r="T87" s="12" t="s">
        <v>18</v>
      </c>
      <c r="U87" s="12" t="s">
        <v>19</v>
      </c>
      <c r="V87" s="12" t="s">
        <v>20</v>
      </c>
      <c r="W87" s="12" t="s">
        <v>21</v>
      </c>
    </row>
    <row r="88" spans="7:23" x14ac:dyDescent="0.2">
      <c r="G88" s="13" t="s">
        <v>22</v>
      </c>
      <c r="H88" s="14" t="e">
        <f ca="1">VLOOKUP(G85,'SR2 Data'!$G$7:$Q$300,2,FALSE)</f>
        <v>#N/A</v>
      </c>
      <c r="I88" s="14" t="e">
        <f ca="1">VLOOKUP(G85,'SR2 Data'!$G$7:$Q$300,3,FALSE)</f>
        <v>#N/A</v>
      </c>
      <c r="J88" s="14" t="e">
        <f ca="1">VLOOKUP(G85,'SR2 Data'!$G$7:$Q$300,4,FALSE)</f>
        <v>#N/A</v>
      </c>
      <c r="K88" s="14" t="e">
        <f ca="1">VLOOKUP(G85,'SR2 Data'!$G$7:$Q$300,5,FALSE)</f>
        <v>#N/A</v>
      </c>
      <c r="L88" s="14" t="e">
        <f ca="1">VLOOKUP(G85,'SR2 Data'!$G$7:$Q$300,6,FALSE)</f>
        <v>#N/A</v>
      </c>
      <c r="R88" s="13" t="s">
        <v>22</v>
      </c>
      <c r="S88" s="14" t="e">
        <f ca="1">VLOOKUP(R85,'SR2 Data'!$G$7:$Q$300,2,FALSE)</f>
        <v>#N/A</v>
      </c>
      <c r="T88" s="14" t="e">
        <f ca="1">VLOOKUP(R85,'SR2 Data'!$G$7:$Q$300,3,FALSE)</f>
        <v>#N/A</v>
      </c>
      <c r="U88" s="14" t="e">
        <f ca="1">VLOOKUP(R85,'SR2 Data'!$G$7:$Q$300,4,FALSE)</f>
        <v>#N/A</v>
      </c>
      <c r="V88" s="14" t="e">
        <f ca="1">VLOOKUP(R85,'SR2 Data'!$G$7:$Q$300,5,FALSE)</f>
        <v>#N/A</v>
      </c>
      <c r="W88" s="14" t="e">
        <f ca="1">VLOOKUP(R85,'SR2 Data'!$G$7:$Q$300,6,FALSE)</f>
        <v>#N/A</v>
      </c>
    </row>
    <row r="89" spans="7:23" x14ac:dyDescent="0.2">
      <c r="G89" s="13" t="str">
        <f ca="1">IF(ISNUMBER(SEARCH("Variable",G85)),IF(ISNUMBER(SEARCH("Mortgage",I12)),"Mortgage Prime +/-","Prime +/-"),"Premium/Discount")</f>
        <v>Premium/Discount</v>
      </c>
      <c r="H89" s="15" t="e">
        <f ca="1">VLOOKUP(G85,'SR2 Data'!$G$7:$Q$300,7,FALSE)</f>
        <v>#N/A</v>
      </c>
      <c r="I89" s="15" t="e">
        <f ca="1">VLOOKUP(G85,'SR2 Data'!$G$7:$Q$300,8,FALSE)</f>
        <v>#N/A</v>
      </c>
      <c r="J89" s="15" t="e">
        <f ca="1">VLOOKUP(G85,'SR2 Data'!$G$7:$Q$300,9,FALSE)</f>
        <v>#N/A</v>
      </c>
      <c r="K89" s="15" t="e">
        <f ca="1">VLOOKUP(G85,'SR2 Data'!$G$7:$Q$300,10,FALSE)</f>
        <v>#N/A</v>
      </c>
      <c r="L89" s="15" t="e">
        <f ca="1">VLOOKUP(G85,'SR2 Data'!$G$7:$Q$300,11,FALSE)</f>
        <v>#N/A</v>
      </c>
      <c r="R89" s="13" t="str">
        <f ca="1">IF(ISNUMBER(SEARCH("Variable",R85)),IF(ISNUMBER(SEARCH("Mortgage",T12)),"Mortgage Prime +/-","Prime +/-"),"Premium/Discount")</f>
        <v>Premium/Discount</v>
      </c>
      <c r="S89" s="15" t="e">
        <f ca="1">VLOOKUP(R85,'SR2 Data'!$G$7:$Q$300,7,FALSE)</f>
        <v>#N/A</v>
      </c>
      <c r="T89" s="15" t="e">
        <f ca="1">VLOOKUP(R85,'SR2 Data'!$G$7:$Q$300,8,FALSE)</f>
        <v>#N/A</v>
      </c>
      <c r="U89" s="15" t="e">
        <f ca="1">VLOOKUP(R85,'SR2 Data'!$G$7:$Q$300,9,FALSE)</f>
        <v>#N/A</v>
      </c>
      <c r="V89" s="15" t="e">
        <f ca="1">VLOOKUP(R85,'SR2 Data'!$G$7:$Q$300,10,FALSE)</f>
        <v>#N/A</v>
      </c>
      <c r="W89" s="15" t="e">
        <f ca="1">VLOOKUP(R85,'SR2 Data'!$G$7:$Q$300,11,FALSE)</f>
        <v>#N/A</v>
      </c>
    </row>
    <row r="90" spans="7:23" x14ac:dyDescent="0.2"/>
    <row r="91" spans="7:23" x14ac:dyDescent="0.2">
      <c r="G91" s="10" t="e">
        <f ca="1">OFFSET(INDEX('SR2 Data'!$G$11:$G$175,MATCH('SR2 - Mortgage &amp; FlexLine Term'!G85,'SR2 Data'!$G$11:$G$175,0)),1,0)</f>
        <v>#N/A</v>
      </c>
      <c r="R91" s="10" t="e">
        <f ca="1">OFFSET(INDEX('SR2 Data'!$G$11:$G$175,MATCH('SR2 - Mortgage &amp; FlexLine Term'!R85,'SR2 Data'!$G$11:$G$175,0)),1,0)</f>
        <v>#N/A</v>
      </c>
    </row>
    <row r="92" spans="7:23" ht="15.75" x14ac:dyDescent="0.25">
      <c r="G92" s="2" t="e">
        <f ca="1">IF(I12="FlexLine_Term_Portion","FlexLine Term - ","Mortgage - ")&amp;OFFSET(INDEX('SR2 Data'!$G$11:$G$175,MATCH('SR2 - Mortgage &amp; FlexLine Term'!G85,'SR2 Data'!$G$11:$G$175,0)),1,-1)</f>
        <v>#N/A</v>
      </c>
      <c r="R92" s="2" t="e">
        <f ca="1">IF(T12="FlexLine_Term_Portion","FlexLine Term - ","Mortgage - ")&amp;OFFSET(INDEX('SR2 Data'!$G$11:$G$175,MATCH('SR2 - Mortgage &amp; FlexLine Term'!R85,'SR2 Data'!$G$11:$G$175,0)),1,-1)</f>
        <v>#N/A</v>
      </c>
    </row>
    <row r="93" spans="7:23" ht="31.5" x14ac:dyDescent="0.25">
      <c r="G93" s="16"/>
      <c r="H93" s="12" t="str">
        <f ca="1">IF(ISNUMBER(SEARCH("Variable",G91)),IF(ISNUMBER(SEARCH("Mortgage",$I$12)),"Mortgage Prime","Prime"),"Posted")</f>
        <v>Posted</v>
      </c>
      <c r="I93" s="12" t="s">
        <v>18</v>
      </c>
      <c r="J93" s="12" t="s">
        <v>19</v>
      </c>
      <c r="K93" s="12" t="s">
        <v>20</v>
      </c>
      <c r="L93" s="12" t="s">
        <v>21</v>
      </c>
      <c r="R93" s="16"/>
      <c r="S93" s="12" t="str">
        <f ca="1">IF(ISNUMBER(SEARCH("Variable",R91)),IF(ISNUMBER(SEARCH("Mortgage",$T$12)),"Mortgage Prime","Prime"),"Posted")</f>
        <v>Posted</v>
      </c>
      <c r="T93" s="12" t="s">
        <v>18</v>
      </c>
      <c r="U93" s="12" t="s">
        <v>19</v>
      </c>
      <c r="V93" s="12" t="s">
        <v>20</v>
      </c>
      <c r="W93" s="12" t="s">
        <v>21</v>
      </c>
    </row>
    <row r="94" spans="7:23" x14ac:dyDescent="0.2">
      <c r="G94" s="13" t="s">
        <v>22</v>
      </c>
      <c r="H94" s="14" t="e">
        <f ca="1">VLOOKUP(G91,'SR2 Data'!$G$7:$Q$300,2,FALSE)</f>
        <v>#N/A</v>
      </c>
      <c r="I94" s="14" t="e">
        <f ca="1">VLOOKUP(G91,'SR2 Data'!$G$7:$Q$300,3,FALSE)</f>
        <v>#N/A</v>
      </c>
      <c r="J94" s="14" t="e">
        <f ca="1">VLOOKUP(G91,'SR2 Data'!$G$7:$Q$300,4,FALSE)</f>
        <v>#N/A</v>
      </c>
      <c r="K94" s="14" t="e">
        <f ca="1">VLOOKUP(G91,'SR2 Data'!$G$7:$Q$300,5,FALSE)</f>
        <v>#N/A</v>
      </c>
      <c r="L94" s="14" t="e">
        <f ca="1">VLOOKUP(G91,'SR2 Data'!$G$7:$Q$300,6,FALSE)</f>
        <v>#N/A</v>
      </c>
      <c r="R94" s="13" t="s">
        <v>22</v>
      </c>
      <c r="S94" s="14" t="e">
        <f ca="1">VLOOKUP(R91,'SR2 Data'!$G$7:$Q$300,2,FALSE)</f>
        <v>#N/A</v>
      </c>
      <c r="T94" s="14" t="e">
        <f ca="1">VLOOKUP(R91,'SR2 Data'!$G$7:$Q$300,3,FALSE)</f>
        <v>#N/A</v>
      </c>
      <c r="U94" s="14" t="e">
        <f ca="1">VLOOKUP(R91,'SR2 Data'!$G$7:$Q$300,4,FALSE)</f>
        <v>#N/A</v>
      </c>
      <c r="V94" s="14" t="e">
        <f ca="1">VLOOKUP(R91,'SR2 Data'!$G$7:$Q$300,5,FALSE)</f>
        <v>#N/A</v>
      </c>
      <c r="W94" s="14" t="e">
        <f ca="1">VLOOKUP(R91,'SR2 Data'!$G$7:$Q$300,6,FALSE)</f>
        <v>#N/A</v>
      </c>
    </row>
    <row r="95" spans="7:23" x14ac:dyDescent="0.2">
      <c r="G95" s="13" t="str">
        <f ca="1">IF(ISNUMBER(SEARCH("Variable",G91)),IF(ISNUMBER(SEARCH("Mortgage",I12)),"Mortgage Prime +/-","Prime +/-"),"Premium/Discount")</f>
        <v>Premium/Discount</v>
      </c>
      <c r="H95" s="15" t="e">
        <f ca="1">VLOOKUP(G91,'SR2 Data'!$G$7:$Q$300,7,FALSE)</f>
        <v>#N/A</v>
      </c>
      <c r="I95" s="15" t="e">
        <f ca="1">VLOOKUP(G91,'SR2 Data'!$G$7:$Q$300,8,FALSE)</f>
        <v>#N/A</v>
      </c>
      <c r="J95" s="15" t="e">
        <f ca="1">VLOOKUP(G91,'SR2 Data'!$G$7:$Q$300,9,FALSE)</f>
        <v>#N/A</v>
      </c>
      <c r="K95" s="15" t="e">
        <f ca="1">VLOOKUP(G91,'SR2 Data'!$G$7:$Q$300,10,FALSE)</f>
        <v>#N/A</v>
      </c>
      <c r="L95" s="15" t="e">
        <f ca="1">VLOOKUP(G91,'SR2 Data'!$G$7:$Q$300,11,FALSE)</f>
        <v>#N/A</v>
      </c>
      <c r="R95" s="13" t="str">
        <f ca="1">IF(ISNUMBER(SEARCH("Variable",R91)),IF(ISNUMBER(SEARCH("Mortgage",T12)),"Mortgage Prime +/-","Prime +/-"),"Premium/Discount")</f>
        <v>Premium/Discount</v>
      </c>
      <c r="S95" s="15" t="e">
        <f ca="1">VLOOKUP(R91,'SR2 Data'!$G$7:$Q$300,7,FALSE)</f>
        <v>#N/A</v>
      </c>
      <c r="T95" s="15" t="e">
        <f ca="1">VLOOKUP(R91,'SR2 Data'!$G$7:$Q$300,8,FALSE)</f>
        <v>#N/A</v>
      </c>
      <c r="U95" s="15" t="e">
        <f ca="1">VLOOKUP(R91,'SR2 Data'!$G$7:$Q$300,9,FALSE)</f>
        <v>#N/A</v>
      </c>
      <c r="V95" s="15" t="e">
        <f ca="1">VLOOKUP(R91,'SR2 Data'!$G$7:$Q$300,10,FALSE)</f>
        <v>#N/A</v>
      </c>
      <c r="W95" s="15" t="e">
        <f ca="1">VLOOKUP(R91,'SR2 Data'!$G$7:$Q$300,11,FALSE)</f>
        <v>#N/A</v>
      </c>
    </row>
    <row r="96" spans="7:23" x14ac:dyDescent="0.2"/>
    <row r="97" x14ac:dyDescent="0.2"/>
    <row r="98" x14ac:dyDescent="0.2"/>
    <row r="99" x14ac:dyDescent="0.2"/>
    <row r="100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t="15" hidden="1" customHeight="1" x14ac:dyDescent="0.2"/>
    <row r="107" ht="15" hidden="1" customHeight="1" x14ac:dyDescent="0.2"/>
  </sheetData>
  <sheetProtection formatCells="0" formatColumns="0" formatRows="0" sort="0" autoFilter="0"/>
  <mergeCells count="20">
    <mergeCell ref="G26:L26"/>
    <mergeCell ref="R26:W26"/>
    <mergeCell ref="A16:D16"/>
    <mergeCell ref="I16:J16"/>
    <mergeCell ref="T16:U16"/>
    <mergeCell ref="A17:D17"/>
    <mergeCell ref="A19:D19"/>
    <mergeCell ref="I18:J18"/>
    <mergeCell ref="T18:U18"/>
    <mergeCell ref="A21:D21"/>
    <mergeCell ref="A22:D22"/>
    <mergeCell ref="A18:D18"/>
    <mergeCell ref="A20:D20"/>
    <mergeCell ref="I14:J14"/>
    <mergeCell ref="T14:U14"/>
    <mergeCell ref="C7:D7"/>
    <mergeCell ref="I10:J10"/>
    <mergeCell ref="T10:U10"/>
    <mergeCell ref="I12:J12"/>
    <mergeCell ref="T12:U12"/>
  </mergeCells>
  <conditionalFormatting sqref="G30:L71">
    <cfRule type="expression" dxfId="3" priority="1" stopIfTrue="1">
      <formula>AND($I$18&lt;&gt;"All FlexLine Terms",$I$18&lt;&gt;"All Mortgages")</formula>
    </cfRule>
  </conditionalFormatting>
  <conditionalFormatting sqref="G72:L96">
    <cfRule type="expression" dxfId="2" priority="3">
      <formula>$I$18&lt;&gt;"All Mortgages"</formula>
    </cfRule>
  </conditionalFormatting>
  <conditionalFormatting sqref="R30:W71">
    <cfRule type="expression" dxfId="1" priority="2" stopIfTrue="1">
      <formula>AND($T$18&lt;&gt;"All FlexLine Terms",$T$18&lt;&gt;"All Mortgages")</formula>
    </cfRule>
  </conditionalFormatting>
  <conditionalFormatting sqref="R72:W96">
    <cfRule type="expression" dxfId="0" priority="4">
      <formula>$T$18&lt;&gt;"All Mortgages"</formula>
    </cfRule>
  </conditionalFormatting>
  <dataValidations count="3">
    <dataValidation type="list" allowBlank="1" showInputMessage="1" showErrorMessage="1" sqref="T18:U18">
      <formula1>INDIRECT($T$12)</formula1>
    </dataValidation>
    <dataValidation type="list" allowBlank="1" showInputMessage="1" showErrorMessage="1" sqref="I18:J18">
      <formula1>INDIRECT($I$12)</formula1>
    </dataValidation>
    <dataValidation type="list" allowBlank="1" showInputMessage="1" showErrorMessage="1" sqref="T12:U12 I12:J12">
      <formula1>Product</formula1>
    </dataValidation>
  </dataValidations>
  <hyperlinks>
    <hyperlink ref="A16:D16" r:id="rId1" display="● SR Calculator"/>
    <hyperlink ref="A17:D17" r:id="rId2" display="● Submit Pricing Exception Request"/>
    <hyperlink ref="A22:D22" location="'SR2 - Most Recent Rate Change'!G7" display="● Recent Rate Change Communication"/>
    <hyperlink ref="A18:D18" r:id="rId3" display="● Submit"/>
    <hyperlink ref="A21:D21" r:id="rId4" display="● RESL Historical Rates"/>
    <hyperlink ref="A19:D19" r:id="rId5" display="● Master Builder Tool List"/>
    <hyperlink ref="A20:D20" r:id="rId6" display="● RESL Connections Community Page"/>
  </hyperlinks>
  <pageMargins left="0.7" right="0.7" top="0.75" bottom="0.75" header="0.3" footer="0.3"/>
  <pageSetup scale="51" fitToHeight="0" orientation="landscape" r:id="rId7"/>
  <headerFooter>
    <oddFooter>&amp;LConfidential&amp;R&amp;"-,Bold"
&amp;"-,Regular"Date Printed: &amp;D</oddFooter>
    <evenFooter>&amp;LConfidential&amp;R&amp;"-,Bold"
&amp;"-,Regular"Date Printed: &amp;D</evenFooter>
    <firstFooter>&amp;LConfidential&amp;R&amp;"-,Bold"
&amp;"-,Regular"Date Printed: &amp;D</firstFooter>
  </headerFooter>
  <ignoredErrors>
    <ignoredError sqref="H28:L29 G31:L31 S28:W29 R31:V31 W34:W99 G34:L37 G33 I33:L33 G40:L43 G39 I39:L39 G46:L49 G45 I45:L45 G52:L55 G51 I51:L51 G58:L61 G57 I57:L57 G64:L67 G63 I63:L63 G70:L73 G69 I69:L69 G76:L79 G75 I75:L75 G82:L85 G81 I81:L81 G88:L91 G87 I87:L87 G94:L95 G93 I93:L93 R34:V37 R33 T33:V33 R40:V43 R39 T39:V39 R46:V49 R45 T45:V45 R52:V55 R51 T51:V51 R58:V61 R57 T57:V57 R64:V67 R63 T63:V63 R70:V73 R69 T69:V69 R76:V79 R75 T75:V75 R82:V85 R81 T81:V81 R88:V91 R87 T87:V87 R94:V96 R93 T93:V93 H32:L32 H38:L38 H44:L44 H50:L50 H56:L56 H62:L62 H68:L68 H74:L74 H80:L80 H86:L86 H92:L92 S32:V32 S38:V38 S44:V44 S50:V50 S56:V56 S62:V62 S68:V68 S74:V74 S80:V80 S86:V86 S92:V92" evalError="1"/>
  </ignoredErrors>
  <drawing r:id="rId8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'SR2 Background'!$B$5:$B$6</xm:f>
          </x14:formula1>
          <xm:sqref>T10:U10 I10:J10</xm:sqref>
        </x14:dataValidation>
        <x14:dataValidation type="list" allowBlank="1" showInputMessage="1" showErrorMessage="1">
          <x14:formula1>
            <xm:f>'SR2 Background'!$G$5:$G$6</xm:f>
          </x14:formula1>
          <xm:sqref>I16:J16 T16:U16</xm:sqref>
        </x14:dataValidation>
        <x14:dataValidation type="list" allowBlank="1" showInputMessage="1" showErrorMessage="1">
          <x14:formula1>
            <xm:f>'SR2 Background'!$F$5:$F$6</xm:f>
          </x14:formula1>
          <xm:sqref>I14:J14 T14:U14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X108"/>
  <sheetViews>
    <sheetView showGridLines="0" showRowColHeaders="0" workbookViewId="0">
      <selection activeCell="G7" sqref="G7"/>
    </sheetView>
  </sheetViews>
  <sheetFormatPr defaultColWidth="0" defaultRowHeight="15" customHeight="1" zeroHeight="1" x14ac:dyDescent="0.2"/>
  <cols>
    <col min="1" max="1" width="1.7109375" style="100" customWidth="1"/>
    <col min="2" max="2" width="15.7109375" style="100" customWidth="1"/>
    <col min="3" max="3" width="4.7109375" style="100" customWidth="1"/>
    <col min="4" max="4" width="24.7109375" style="100" customWidth="1"/>
    <col min="5" max="6" width="1.7109375" style="1" customWidth="1"/>
    <col min="7" max="7" width="48.140625" style="1" customWidth="1"/>
    <col min="8" max="8" width="20" style="1" customWidth="1"/>
    <col min="9" max="13" width="14.42578125" style="1" customWidth="1"/>
    <col min="14" max="14" width="3" style="1" customWidth="1"/>
    <col min="15" max="15" width="2" style="1" customWidth="1"/>
    <col min="16" max="19" width="9.140625" style="1" customWidth="1"/>
    <col min="20" max="21" width="9.140625" style="1" hidden="1" customWidth="1"/>
    <col min="22" max="16384" width="9.140625" style="1" hidden="1"/>
  </cols>
  <sheetData>
    <row r="1" spans="1:24" s="113" customFormat="1" ht="15.75" customHeight="1" x14ac:dyDescent="0.2">
      <c r="A1" s="100"/>
      <c r="B1" s="100"/>
      <c r="C1" s="100"/>
      <c r="D1" s="100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24" s="113" customFormat="1" ht="15.75" customHeight="1" x14ac:dyDescent="0.25">
      <c r="A2" s="100"/>
      <c r="B2" s="101"/>
      <c r="C2" s="101"/>
      <c r="D2" s="100"/>
      <c r="E2" s="112"/>
      <c r="F2" s="112"/>
      <c r="G2" s="114" t="s">
        <v>98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s="113" customFormat="1" ht="8.25" customHeight="1" x14ac:dyDescent="0.2">
      <c r="A3" s="100"/>
      <c r="B3" s="100"/>
      <c r="C3" s="102"/>
      <c r="D3" s="10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ht="15.75" customHeight="1" x14ac:dyDescent="0.2">
      <c r="C4" s="103"/>
      <c r="D4" s="103"/>
      <c r="G4" s="17"/>
    </row>
    <row r="5" spans="1:24" ht="15.75" customHeight="1" x14ac:dyDescent="0.25">
      <c r="C5" s="103"/>
      <c r="D5" s="103"/>
      <c r="G5" s="2" t="s">
        <v>23</v>
      </c>
    </row>
    <row r="6" spans="1:24" ht="15.75" customHeight="1" x14ac:dyDescent="0.25">
      <c r="B6" s="104" t="s">
        <v>0</v>
      </c>
      <c r="C6" s="105"/>
      <c r="D6" s="105"/>
      <c r="G6" s="17" t="s">
        <v>112</v>
      </c>
    </row>
    <row r="7" spans="1:24" ht="15.75" customHeight="1" x14ac:dyDescent="0.2">
      <c r="B7" s="106" t="s">
        <v>1</v>
      </c>
      <c r="C7" s="120">
        <f>'SR2 Data'!B4</f>
        <v>42830</v>
      </c>
      <c r="D7" s="120"/>
      <c r="G7" s="17"/>
    </row>
    <row r="8" spans="1:24" ht="15.75" customHeight="1" x14ac:dyDescent="0.25">
      <c r="B8" s="107" t="s">
        <v>2</v>
      </c>
      <c r="G8" s="4"/>
    </row>
    <row r="9" spans="1:24" ht="15.75" customHeight="1" x14ac:dyDescent="0.2">
      <c r="G9" s="18" t="s">
        <v>24</v>
      </c>
      <c r="H9" s="19"/>
      <c r="I9" s="19"/>
      <c r="J9" s="19"/>
      <c r="K9" s="19"/>
      <c r="L9" s="19"/>
      <c r="M9" s="19"/>
    </row>
    <row r="10" spans="1:24" ht="15.75" customHeight="1" x14ac:dyDescent="0.25">
      <c r="B10" s="108" t="s">
        <v>3</v>
      </c>
      <c r="C10" s="101"/>
      <c r="G10" s="123" t="s">
        <v>25</v>
      </c>
      <c r="H10" s="123" t="s">
        <v>26</v>
      </c>
      <c r="I10" s="123" t="s">
        <v>22</v>
      </c>
      <c r="J10" s="125" t="s">
        <v>19</v>
      </c>
      <c r="K10" s="125" t="s">
        <v>27</v>
      </c>
      <c r="L10" s="125" t="s">
        <v>28</v>
      </c>
      <c r="M10" s="125" t="s">
        <v>29</v>
      </c>
    </row>
    <row r="11" spans="1:24" ht="15.75" customHeight="1" x14ac:dyDescent="0.2">
      <c r="B11" s="100" t="s">
        <v>7</v>
      </c>
      <c r="D11" s="109">
        <f>'SR2 Data'!H11</f>
        <v>2.8500000000000001E-2</v>
      </c>
      <c r="G11" s="124"/>
      <c r="H11" s="124"/>
      <c r="I11" s="124"/>
      <c r="J11" s="126"/>
      <c r="K11" s="126"/>
      <c r="L11" s="126"/>
      <c r="M11" s="126"/>
    </row>
    <row r="12" spans="1:24" ht="15.75" customHeight="1" x14ac:dyDescent="0.2">
      <c r="B12" s="100" t="s">
        <v>8</v>
      </c>
      <c r="D12" s="109">
        <f>'SR2 Data'!H12</f>
        <v>2.7E-2</v>
      </c>
      <c r="G12" s="127" t="s">
        <v>30</v>
      </c>
      <c r="H12" s="20" t="str">
        <f>'SR2 Data'!F178</f>
        <v>$20K-$99,999</v>
      </c>
      <c r="I12" s="20" t="s">
        <v>22</v>
      </c>
      <c r="J12" s="21">
        <f>'SR2 Data'!J178</f>
        <v>4.2000000000000003E-2</v>
      </c>
      <c r="K12" s="21">
        <f>'SR2 Data'!K178</f>
        <v>3.3000000000000002E-2</v>
      </c>
      <c r="L12" s="21">
        <f>'SR2 Data'!L178</f>
        <v>2.7E-2</v>
      </c>
      <c r="M12" s="21">
        <f>'SR2 Data'!M178</f>
        <v>3.6999999999999998E-2</v>
      </c>
    </row>
    <row r="13" spans="1:24" ht="15.75" customHeight="1" x14ac:dyDescent="0.2">
      <c r="B13" s="107" t="s">
        <v>2</v>
      </c>
      <c r="C13" s="110"/>
      <c r="G13" s="127"/>
      <c r="H13" s="22" t="str">
        <f>'SR2 Data'!F179</f>
        <v>$100K-$179,999</v>
      </c>
      <c r="I13" s="22" t="s">
        <v>22</v>
      </c>
      <c r="J13" s="23">
        <f>'SR2 Data'!J179</f>
        <v>4.2000000000000003E-2</v>
      </c>
      <c r="K13" s="23">
        <f>'SR2 Data'!K179</f>
        <v>3.2000000000000001E-2</v>
      </c>
      <c r="L13" s="23">
        <f>'SR2 Data'!L179</f>
        <v>2.7E-2</v>
      </c>
      <c r="M13" s="23">
        <f>'SR2 Data'!M179</f>
        <v>3.6999999999999998E-2</v>
      </c>
    </row>
    <row r="14" spans="1:24" ht="15.75" customHeight="1" x14ac:dyDescent="0.2">
      <c r="G14" s="127"/>
      <c r="H14" s="20" t="str">
        <f>'SR2 Data'!F180</f>
        <v>$180K-$299,999</v>
      </c>
      <c r="I14" s="20" t="s">
        <v>22</v>
      </c>
      <c r="J14" s="21">
        <f>'SR2 Data'!J180</f>
        <v>4.2000000000000003E-2</v>
      </c>
      <c r="K14" s="21">
        <f>'SR2 Data'!K180</f>
        <v>3.15E-2</v>
      </c>
      <c r="L14" s="21">
        <f>'SR2 Data'!L180</f>
        <v>2.7E-2</v>
      </c>
      <c r="M14" s="21">
        <f>'SR2 Data'!M180</f>
        <v>3.6999999999999998E-2</v>
      </c>
    </row>
    <row r="15" spans="1:24" ht="15.75" customHeight="1" x14ac:dyDescent="0.25">
      <c r="B15" s="108" t="s">
        <v>99</v>
      </c>
      <c r="G15" s="127"/>
      <c r="H15" s="22" t="str">
        <f>'SR2 Data'!F181</f>
        <v>$300K-$399,999</v>
      </c>
      <c r="I15" s="22" t="s">
        <v>22</v>
      </c>
      <c r="J15" s="23">
        <f>'SR2 Data'!J181</f>
        <v>4.2000000000000003E-2</v>
      </c>
      <c r="K15" s="23">
        <f>'SR2 Data'!K181</f>
        <v>0.03</v>
      </c>
      <c r="L15" s="23">
        <f>'SR2 Data'!L181</f>
        <v>2.7E-2</v>
      </c>
      <c r="M15" s="23">
        <f>'SR2 Data'!M181</f>
        <v>3.6999999999999998E-2</v>
      </c>
    </row>
    <row r="16" spans="1:24" ht="15.75" customHeight="1" x14ac:dyDescent="0.2">
      <c r="A16" s="122" t="s">
        <v>100</v>
      </c>
      <c r="B16" s="122"/>
      <c r="C16" s="122"/>
      <c r="D16" s="122"/>
      <c r="G16" s="127"/>
      <c r="H16" s="20" t="str">
        <f>'SR2 Data'!F182</f>
        <v>$400K+</v>
      </c>
      <c r="I16" s="20" t="s">
        <v>22</v>
      </c>
      <c r="J16" s="21">
        <f>'SR2 Data'!J182</f>
        <v>4.2000000000000003E-2</v>
      </c>
      <c r="K16" s="21">
        <f>'SR2 Data'!K182</f>
        <v>2.9000000000000001E-2</v>
      </c>
      <c r="L16" s="21">
        <f>'SR2 Data'!L182</f>
        <v>2.7E-2</v>
      </c>
      <c r="M16" s="21">
        <f>'SR2 Data'!M182</f>
        <v>3.6999999999999998E-2</v>
      </c>
    </row>
    <row r="17" spans="1:13" ht="15.75" customHeight="1" x14ac:dyDescent="0.2">
      <c r="A17" s="122" t="s">
        <v>106</v>
      </c>
      <c r="B17" s="122"/>
      <c r="C17" s="122"/>
      <c r="D17" s="122"/>
      <c r="G17" s="92" t="s">
        <v>31</v>
      </c>
      <c r="H17" s="93" t="str">
        <f>'SR2 Data'!F183</f>
        <v>All</v>
      </c>
      <c r="I17" s="93" t="s">
        <v>22</v>
      </c>
      <c r="J17" s="94">
        <f>'SR2 Data'!J183</f>
        <v>4.7E-2</v>
      </c>
      <c r="K17" s="94">
        <f>'SR2 Data'!K183</f>
        <v>4.2000000000000003E-2</v>
      </c>
      <c r="L17" s="94">
        <f>'SR2 Data'!L183</f>
        <v>4.19E-2</v>
      </c>
      <c r="M17" s="94">
        <f>'SR2 Data'!M183</f>
        <v>3.6999999999999998E-2</v>
      </c>
    </row>
    <row r="18" spans="1:13" ht="15.75" customHeight="1" x14ac:dyDescent="0.2">
      <c r="A18" s="122" t="s">
        <v>105</v>
      </c>
      <c r="B18" s="122"/>
      <c r="C18" s="122"/>
      <c r="D18" s="122"/>
      <c r="G18" s="96" t="s">
        <v>32</v>
      </c>
      <c r="H18" s="97" t="str">
        <f>'SR2 Data'!F184</f>
        <v>All</v>
      </c>
      <c r="I18" s="97" t="s">
        <v>22</v>
      </c>
      <c r="J18" s="98">
        <f>'SR2 Data'!J184</f>
        <v>5.1999999999999998E-2</v>
      </c>
      <c r="K18" s="98">
        <f>'SR2 Data'!K184</f>
        <v>4.7E-2</v>
      </c>
      <c r="L18" s="98">
        <f>'SR2 Data'!L184</f>
        <v>3.6999999999999998E-2</v>
      </c>
      <c r="M18" s="98">
        <f>'SR2 Data'!M184</f>
        <v>4.7E-2</v>
      </c>
    </row>
    <row r="19" spans="1:13" x14ac:dyDescent="0.2">
      <c r="A19" s="122" t="s">
        <v>116</v>
      </c>
      <c r="B19" s="122"/>
      <c r="C19" s="122"/>
      <c r="D19" s="122"/>
      <c r="G19" s="24"/>
      <c r="H19" s="24"/>
      <c r="I19" s="24"/>
      <c r="J19" s="24"/>
      <c r="K19" s="24"/>
      <c r="L19" s="24"/>
      <c r="M19" s="24"/>
    </row>
    <row r="20" spans="1:13" ht="15.75" customHeight="1" x14ac:dyDescent="0.2">
      <c r="A20" s="122" t="s">
        <v>117</v>
      </c>
      <c r="B20" s="122"/>
      <c r="C20" s="122"/>
      <c r="D20" s="122"/>
      <c r="G20" s="24"/>
      <c r="H20" s="24"/>
      <c r="I20" s="24"/>
      <c r="J20" s="24"/>
      <c r="K20" s="24"/>
      <c r="L20" s="24"/>
      <c r="M20" s="24"/>
    </row>
    <row r="21" spans="1:13" ht="15.75" customHeight="1" x14ac:dyDescent="0.2">
      <c r="A21" s="122" t="s">
        <v>101</v>
      </c>
      <c r="B21" s="122"/>
      <c r="C21" s="122"/>
      <c r="D21" s="122"/>
      <c r="G21" s="25" t="s">
        <v>33</v>
      </c>
      <c r="H21" s="24"/>
      <c r="I21" s="24"/>
      <c r="J21" s="24"/>
      <c r="K21" s="24"/>
      <c r="L21" s="24"/>
      <c r="M21" s="24"/>
    </row>
    <row r="22" spans="1:13" ht="15.75" customHeight="1" x14ac:dyDescent="0.2">
      <c r="A22" s="122" t="s">
        <v>103</v>
      </c>
      <c r="B22" s="122"/>
      <c r="C22" s="122"/>
      <c r="D22" s="122"/>
      <c r="G22" s="123" t="s">
        <v>25</v>
      </c>
      <c r="H22" s="124" t="s">
        <v>26</v>
      </c>
      <c r="I22" s="126" t="s">
        <v>34</v>
      </c>
      <c r="J22" s="126" t="s">
        <v>19</v>
      </c>
      <c r="K22" s="126" t="s">
        <v>27</v>
      </c>
      <c r="L22" s="126" t="s">
        <v>28</v>
      </c>
      <c r="M22" s="125" t="s">
        <v>29</v>
      </c>
    </row>
    <row r="23" spans="1:13" ht="15.75" customHeight="1" x14ac:dyDescent="0.25">
      <c r="B23" s="101"/>
      <c r="C23" s="101"/>
      <c r="G23" s="124"/>
      <c r="H23" s="124"/>
      <c r="I23" s="126"/>
      <c r="J23" s="126"/>
      <c r="K23" s="126"/>
      <c r="L23" s="126"/>
      <c r="M23" s="126"/>
    </row>
    <row r="24" spans="1:13" ht="15.75" customHeight="1" x14ac:dyDescent="0.2">
      <c r="G24" s="127" t="s">
        <v>30</v>
      </c>
      <c r="H24" s="20" t="str">
        <f>H12</f>
        <v>$20K-$99,999</v>
      </c>
      <c r="I24" s="20" t="s">
        <v>34</v>
      </c>
      <c r="J24" s="26">
        <f>'SR2 Data'!N178</f>
        <v>1.5000000000000003E-2</v>
      </c>
      <c r="K24" s="26">
        <f>'SR2 Data'!O178</f>
        <v>6.0000000000000019E-3</v>
      </c>
      <c r="L24" s="26">
        <f>'SR2 Data'!P178</f>
        <v>0</v>
      </c>
      <c r="M24" s="26">
        <f>'SR2 Data'!Q178</f>
        <v>9.9999999999999985E-3</v>
      </c>
    </row>
    <row r="25" spans="1:13" ht="15.75" customHeight="1" x14ac:dyDescent="0.2">
      <c r="D25" s="109"/>
      <c r="G25" s="127"/>
      <c r="H25" s="22" t="str">
        <f>H13</f>
        <v>$100K-$179,999</v>
      </c>
      <c r="I25" s="22" t="s">
        <v>34</v>
      </c>
      <c r="J25" s="27">
        <f>'SR2 Data'!N179</f>
        <v>1.5000000000000003E-2</v>
      </c>
      <c r="K25" s="27">
        <f>'SR2 Data'!O179</f>
        <v>5.000000000000001E-3</v>
      </c>
      <c r="L25" s="27">
        <f>'SR2 Data'!P179</f>
        <v>0</v>
      </c>
      <c r="M25" s="27">
        <f>'SR2 Data'!Q179</f>
        <v>9.9999999999999985E-3</v>
      </c>
    </row>
    <row r="26" spans="1:13" ht="15.75" customHeight="1" x14ac:dyDescent="0.2">
      <c r="D26" s="109"/>
      <c r="G26" s="127"/>
      <c r="H26" s="20" t="str">
        <f>H14</f>
        <v>$180K-$299,999</v>
      </c>
      <c r="I26" s="20" t="s">
        <v>34</v>
      </c>
      <c r="J26" s="26">
        <f>'SR2 Data'!N180</f>
        <v>1.5000000000000003E-2</v>
      </c>
      <c r="K26" s="26">
        <f>'SR2 Data'!O180</f>
        <v>4.5000000000000005E-3</v>
      </c>
      <c r="L26" s="26">
        <f>'SR2 Data'!P180</f>
        <v>0</v>
      </c>
      <c r="M26" s="26">
        <f>'SR2 Data'!Q180</f>
        <v>9.9999999999999985E-3</v>
      </c>
    </row>
    <row r="27" spans="1:13" ht="15.75" customHeight="1" x14ac:dyDescent="0.2">
      <c r="G27" s="127"/>
      <c r="H27" s="22" t="str">
        <f t="shared" ref="H27:H30" si="0">H15</f>
        <v>$300K-$399,999</v>
      </c>
      <c r="I27" s="22" t="s">
        <v>34</v>
      </c>
      <c r="J27" s="27">
        <f>'SR2 Data'!N181</f>
        <v>1.5000000000000003E-2</v>
      </c>
      <c r="K27" s="27">
        <f>'SR2 Data'!O181</f>
        <v>2.9999999999999992E-3</v>
      </c>
      <c r="L27" s="27">
        <f>'SR2 Data'!P181</f>
        <v>0</v>
      </c>
      <c r="M27" s="27">
        <f>'SR2 Data'!Q181</f>
        <v>9.9999999999999985E-3</v>
      </c>
    </row>
    <row r="28" spans="1:13" ht="15.75" customHeight="1" x14ac:dyDescent="0.2">
      <c r="B28" s="100" t="s">
        <v>113</v>
      </c>
      <c r="G28" s="127"/>
      <c r="H28" s="20" t="str">
        <f t="shared" si="0"/>
        <v>$400K+</v>
      </c>
      <c r="I28" s="20" t="s">
        <v>34</v>
      </c>
      <c r="J28" s="26">
        <f>'SR2 Data'!N182</f>
        <v>1.5000000000000003E-2</v>
      </c>
      <c r="K28" s="26">
        <f>'SR2 Data'!O182</f>
        <v>2.0000000000000018E-3</v>
      </c>
      <c r="L28" s="26">
        <f>'SR2 Data'!P182</f>
        <v>0</v>
      </c>
      <c r="M28" s="26">
        <f>'SR2 Data'!Q182</f>
        <v>9.9999999999999985E-3</v>
      </c>
    </row>
    <row r="29" spans="1:13" ht="15.75" customHeight="1" x14ac:dyDescent="0.2">
      <c r="B29" s="100" t="s">
        <v>114</v>
      </c>
      <c r="G29" s="92" t="s">
        <v>31</v>
      </c>
      <c r="H29" s="93" t="str">
        <f t="shared" si="0"/>
        <v>All</v>
      </c>
      <c r="I29" s="93" t="s">
        <v>34</v>
      </c>
      <c r="J29" s="95">
        <f>'SR2 Data'!N183</f>
        <v>0.02</v>
      </c>
      <c r="K29" s="95">
        <f>'SR2 Data'!O183</f>
        <v>1.5000000000000003E-2</v>
      </c>
      <c r="L29" s="95">
        <f>'SR2 Data'!P183</f>
        <v>1.49E-2</v>
      </c>
      <c r="M29" s="95">
        <f>'SR2 Data'!Q183</f>
        <v>9.9999999999999985E-3</v>
      </c>
    </row>
    <row r="30" spans="1:13" ht="15.75" customHeight="1" x14ac:dyDescent="0.2">
      <c r="G30" s="96" t="s">
        <v>32</v>
      </c>
      <c r="H30" s="97" t="str">
        <f t="shared" si="0"/>
        <v>All</v>
      </c>
      <c r="I30" s="97" t="s">
        <v>34</v>
      </c>
      <c r="J30" s="99">
        <f>'SR2 Data'!N184</f>
        <v>2.4999999999999998E-2</v>
      </c>
      <c r="K30" s="99">
        <f>'SR2 Data'!O184</f>
        <v>0.02</v>
      </c>
      <c r="L30" s="99">
        <f>'SR2 Data'!P184</f>
        <v>9.9999999999999985E-3</v>
      </c>
      <c r="M30" s="99">
        <f>'SR2 Data'!Q184</f>
        <v>0.02</v>
      </c>
    </row>
    <row r="31" spans="1:13" x14ac:dyDescent="0.2">
      <c r="G31" s="24"/>
      <c r="H31" s="24"/>
      <c r="I31" s="24"/>
      <c r="J31" s="24"/>
      <c r="K31" s="24"/>
      <c r="L31" s="24"/>
      <c r="M31" s="24"/>
    </row>
    <row r="32" spans="1:13" ht="15.75" customHeight="1" x14ac:dyDescent="0.2"/>
    <row r="33" ht="15.75" customHeight="1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</sheetData>
  <mergeCells count="24">
    <mergeCell ref="A20:D20"/>
    <mergeCell ref="M22:M23"/>
    <mergeCell ref="G24:G28"/>
    <mergeCell ref="G22:G23"/>
    <mergeCell ref="H22:H23"/>
    <mergeCell ref="I22:I23"/>
    <mergeCell ref="J22:J23"/>
    <mergeCell ref="K22:K23"/>
    <mergeCell ref="L22:L23"/>
    <mergeCell ref="A21:D21"/>
    <mergeCell ref="A22:D22"/>
    <mergeCell ref="J10:J11"/>
    <mergeCell ref="L10:L11"/>
    <mergeCell ref="M10:M11"/>
    <mergeCell ref="G12:G16"/>
    <mergeCell ref="A16:D16"/>
    <mergeCell ref="K10:K11"/>
    <mergeCell ref="A19:D19"/>
    <mergeCell ref="C7:D7"/>
    <mergeCell ref="G10:G11"/>
    <mergeCell ref="H10:H11"/>
    <mergeCell ref="I10:I11"/>
    <mergeCell ref="A17:D17"/>
    <mergeCell ref="A18:D18"/>
  </mergeCells>
  <hyperlinks>
    <hyperlink ref="A16:D16" r:id="rId1" display="● SR Calculator"/>
    <hyperlink ref="A17:D17" r:id="rId2" display="● Submit Pricing Exception Request"/>
    <hyperlink ref="A22:D22" location="'SR2 - Most Recent Rate Change'!G7" display="● Recent Rate Change Communication"/>
    <hyperlink ref="A18:D18" r:id="rId3" display="● Submit"/>
    <hyperlink ref="A21:D21" r:id="rId4" display="● RESL Historical Rates"/>
    <hyperlink ref="A19:D19" r:id="rId5" display="● Master Builder Tool List"/>
    <hyperlink ref="A20:D20" r:id="rId6" display="● RESL Connections Community Page"/>
  </hyperlinks>
  <pageMargins left="0.7" right="0.7" top="0.75" bottom="0.75" header="0.3" footer="0.3"/>
  <pageSetup scale="52" orientation="landscape" r:id="rId7"/>
  <headerFooter>
    <oddFooter>&amp;LConfidential&amp;R
Date Printed: &amp;D</oddFooter>
    <evenFooter>&amp;LConfidential&amp;R
Date Printed: &amp;D</evenFooter>
    <firstFooter>&amp;LConfidential&amp;R
Date Printed: &amp;D</firstFooter>
  </headerFooter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X109"/>
  <sheetViews>
    <sheetView showGridLines="0" showRowColHeaders="0" workbookViewId="0">
      <selection activeCell="G7" sqref="G7"/>
    </sheetView>
  </sheetViews>
  <sheetFormatPr defaultColWidth="0" defaultRowHeight="15" customHeight="1" zeroHeight="1" x14ac:dyDescent="0.2"/>
  <cols>
    <col min="1" max="1" width="1.7109375" style="100" customWidth="1"/>
    <col min="2" max="2" width="15.7109375" style="100" customWidth="1"/>
    <col min="3" max="3" width="4.7109375" style="100" customWidth="1"/>
    <col min="4" max="4" width="24.7109375" style="100" customWidth="1"/>
    <col min="5" max="6" width="1.7109375" style="1" customWidth="1"/>
    <col min="7" max="7" width="14.42578125" style="1" customWidth="1"/>
    <col min="8" max="8" width="12.85546875" style="1" customWidth="1"/>
    <col min="9" max="10" width="16.7109375" style="1" customWidth="1"/>
    <col min="11" max="11" width="16.7109375" style="1" hidden="1" customWidth="1"/>
    <col min="12" max="13" width="16.7109375" style="1" customWidth="1"/>
    <col min="14" max="14" width="16.7109375" style="1" hidden="1" customWidth="1"/>
    <col min="15" max="16" width="16.7109375" style="1" customWidth="1"/>
    <col min="17" max="17" width="16.7109375" style="1" hidden="1" customWidth="1"/>
    <col min="18" max="18" width="3.42578125" style="1" customWidth="1"/>
    <col min="19" max="19" width="2.5703125" style="1" customWidth="1"/>
    <col min="20" max="24" width="9.140625" style="1" customWidth="1"/>
    <col min="25" max="16384" width="9.140625" style="1" hidden="1"/>
  </cols>
  <sheetData>
    <row r="1" spans="1:24" s="113" customFormat="1" ht="15.75" customHeight="1" x14ac:dyDescent="0.2">
      <c r="A1" s="100"/>
      <c r="B1" s="100"/>
      <c r="C1" s="100"/>
      <c r="D1" s="100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24" s="113" customFormat="1" ht="15.75" customHeight="1" x14ac:dyDescent="0.25">
      <c r="A2" s="100"/>
      <c r="B2" s="101"/>
      <c r="C2" s="101"/>
      <c r="D2" s="100"/>
      <c r="E2" s="112"/>
      <c r="F2" s="112"/>
      <c r="G2" s="114" t="s">
        <v>98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s="113" customFormat="1" ht="8.25" customHeight="1" x14ac:dyDescent="0.2">
      <c r="A3" s="100"/>
      <c r="B3" s="100"/>
      <c r="C3" s="102"/>
      <c r="D3" s="10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ht="15.75" customHeight="1" x14ac:dyDescent="0.2">
      <c r="C4" s="103"/>
      <c r="D4" s="103"/>
      <c r="G4" s="17"/>
    </row>
    <row r="5" spans="1:24" ht="15.75" customHeight="1" x14ac:dyDescent="0.25">
      <c r="C5" s="103"/>
      <c r="D5" s="103"/>
      <c r="G5" s="2" t="s">
        <v>35</v>
      </c>
    </row>
    <row r="6" spans="1:24" ht="15.75" customHeight="1" x14ac:dyDescent="0.25">
      <c r="B6" s="104" t="s">
        <v>0</v>
      </c>
      <c r="C6" s="105"/>
      <c r="D6" s="105"/>
      <c r="G6" s="17" t="s">
        <v>36</v>
      </c>
    </row>
    <row r="7" spans="1:24" ht="15.75" customHeight="1" x14ac:dyDescent="0.2">
      <c r="B7" s="106" t="s">
        <v>1</v>
      </c>
      <c r="C7" s="120">
        <f>'SR2 Data'!B4</f>
        <v>42830</v>
      </c>
      <c r="D7" s="120"/>
      <c r="G7" s="17" t="s">
        <v>37</v>
      </c>
    </row>
    <row r="8" spans="1:24" ht="15.75" customHeight="1" x14ac:dyDescent="0.2">
      <c r="B8" s="107" t="s">
        <v>2</v>
      </c>
      <c r="G8" s="17"/>
    </row>
    <row r="9" spans="1:24" ht="15.75" customHeight="1" x14ac:dyDescent="0.2">
      <c r="G9" s="18" t="s">
        <v>38</v>
      </c>
    </row>
    <row r="10" spans="1:24" ht="15.75" customHeight="1" x14ac:dyDescent="0.25">
      <c r="B10" s="108" t="s">
        <v>3</v>
      </c>
      <c r="C10" s="101"/>
      <c r="E10" s="9"/>
      <c r="F10" s="9"/>
      <c r="G10" s="28"/>
      <c r="H10" s="29"/>
      <c r="I10" s="128" t="s">
        <v>39</v>
      </c>
      <c r="J10" s="129"/>
      <c r="K10" s="130"/>
      <c r="L10" s="128" t="s">
        <v>40</v>
      </c>
      <c r="M10" s="129"/>
      <c r="N10" s="129"/>
      <c r="O10" s="128" t="s">
        <v>41</v>
      </c>
      <c r="P10" s="129"/>
      <c r="Q10" s="129"/>
    </row>
    <row r="11" spans="1:24" ht="15.75" customHeight="1" x14ac:dyDescent="0.2">
      <c r="B11" s="100" t="s">
        <v>7</v>
      </c>
      <c r="D11" s="109">
        <f>'SR2 Data'!H11</f>
        <v>2.8500000000000001E-2</v>
      </c>
      <c r="G11" s="123" t="s">
        <v>42</v>
      </c>
      <c r="H11" s="123" t="s">
        <v>43</v>
      </c>
      <c r="I11" s="131" t="s">
        <v>44</v>
      </c>
      <c r="J11" s="126" t="s">
        <v>45</v>
      </c>
      <c r="K11" s="132" t="s">
        <v>46</v>
      </c>
      <c r="L11" s="131" t="s">
        <v>44</v>
      </c>
      <c r="M11" s="126" t="s">
        <v>45</v>
      </c>
      <c r="N11" s="126" t="s">
        <v>46</v>
      </c>
      <c r="O11" s="131" t="s">
        <v>44</v>
      </c>
      <c r="P11" s="126" t="s">
        <v>45</v>
      </c>
      <c r="Q11" s="126" t="s">
        <v>46</v>
      </c>
    </row>
    <row r="12" spans="1:24" ht="15.75" customHeight="1" x14ac:dyDescent="0.2">
      <c r="B12" s="100" t="s">
        <v>8</v>
      </c>
      <c r="D12" s="109">
        <f>'SR2 Data'!H12</f>
        <v>2.7E-2</v>
      </c>
      <c r="G12" s="124"/>
      <c r="H12" s="124"/>
      <c r="I12" s="131"/>
      <c r="J12" s="126"/>
      <c r="K12" s="132"/>
      <c r="L12" s="131"/>
      <c r="M12" s="126"/>
      <c r="N12" s="126"/>
      <c r="O12" s="131"/>
      <c r="P12" s="126"/>
      <c r="Q12" s="126"/>
    </row>
    <row r="13" spans="1:24" ht="15.75" customHeight="1" x14ac:dyDescent="0.2">
      <c r="B13" s="107" t="s">
        <v>2</v>
      </c>
      <c r="C13" s="110"/>
      <c r="G13" s="30" t="s">
        <v>47</v>
      </c>
      <c r="H13" s="20">
        <f>'SR2 Data'!H189</f>
        <v>3.44E-2</v>
      </c>
      <c r="I13" s="78">
        <f>'SR2 Data'!I189</f>
        <v>3.3399999999999999E-2</v>
      </c>
      <c r="J13" s="21">
        <f>'SR2 Data'!I195</f>
        <v>3.44E-2</v>
      </c>
      <c r="K13" s="80">
        <f>'SR2 Data'!I201</f>
        <v>3.3399999999999999E-2</v>
      </c>
      <c r="L13" s="82">
        <f>'SR2 Data'!J189</f>
        <v>3.44E-2</v>
      </c>
      <c r="M13" s="21">
        <f>'SR2 Data'!J195</f>
        <v>3.5400000000000001E-2</v>
      </c>
      <c r="N13" s="21">
        <f>'SR2 Data'!J201</f>
        <v>3.44E-2</v>
      </c>
      <c r="O13" s="82">
        <f>'SR2 Data'!K189</f>
        <v>3.7400000000000003E-2</v>
      </c>
      <c r="P13" s="21">
        <f>'SR2 Data'!K195</f>
        <v>3.8400000000000004E-2</v>
      </c>
      <c r="Q13" s="21">
        <f>'SR2 Data'!K201</f>
        <v>3.7400000000000003E-2</v>
      </c>
    </row>
    <row r="14" spans="1:24" ht="15.75" customHeight="1" x14ac:dyDescent="0.2">
      <c r="G14" s="31" t="s">
        <v>48</v>
      </c>
      <c r="H14" s="22">
        <f>'SR2 Data'!H190</f>
        <v>3.8899999999999997E-2</v>
      </c>
      <c r="I14" s="79">
        <f>'SR2 Data'!I190</f>
        <v>3.44E-2</v>
      </c>
      <c r="J14" s="23">
        <f>'SR2 Data'!I196</f>
        <v>3.5400000000000001E-2</v>
      </c>
      <c r="K14" s="81">
        <f>'SR2 Data'!I202</f>
        <v>3.44E-2</v>
      </c>
      <c r="L14" s="83">
        <f>'SR2 Data'!J190</f>
        <v>3.5400000000000001E-2</v>
      </c>
      <c r="M14" s="23">
        <f>'SR2 Data'!J196</f>
        <v>3.6400000000000002E-2</v>
      </c>
      <c r="N14" s="23">
        <f>'SR2 Data'!J202</f>
        <v>3.5400000000000001E-2</v>
      </c>
      <c r="O14" s="83">
        <f>'SR2 Data'!K190</f>
        <v>3.8899999999999997E-2</v>
      </c>
      <c r="P14" s="23">
        <f>'SR2 Data'!K196</f>
        <v>3.9899999999999998E-2</v>
      </c>
      <c r="Q14" s="23">
        <f>'SR2 Data'!K202</f>
        <v>3.8899999999999997E-2</v>
      </c>
    </row>
    <row r="15" spans="1:24" ht="15.75" customHeight="1" x14ac:dyDescent="0.25">
      <c r="B15" s="108" t="s">
        <v>99</v>
      </c>
      <c r="G15" s="30" t="s">
        <v>49</v>
      </c>
      <c r="H15" s="20">
        <f>'SR2 Data'!H191</f>
        <v>4.6399999999999997E-2</v>
      </c>
      <c r="I15" s="78">
        <f>'SR2 Data'!I191</f>
        <v>3.6400000000000002E-2</v>
      </c>
      <c r="J15" s="21">
        <f>'SR2 Data'!I197</f>
        <v>3.7400000000000003E-2</v>
      </c>
      <c r="K15" s="80">
        <f>'SR2 Data'!I203</f>
        <v>3.6400000000000002E-2</v>
      </c>
      <c r="L15" s="82">
        <f>'SR2 Data'!J191</f>
        <v>3.7900000000000003E-2</v>
      </c>
      <c r="M15" s="21">
        <f>'SR2 Data'!J197</f>
        <v>3.8900000000000004E-2</v>
      </c>
      <c r="N15" s="21">
        <f>'SR2 Data'!J203</f>
        <v>3.7900000000000003E-2</v>
      </c>
      <c r="O15" s="82">
        <f>'SR2 Data'!K191</f>
        <v>3.8899999999999997E-2</v>
      </c>
      <c r="P15" s="21">
        <f>'SR2 Data'!K197</f>
        <v>3.9899999999999998E-2</v>
      </c>
      <c r="Q15" s="21">
        <f>'SR2 Data'!K203</f>
        <v>3.8899999999999997E-2</v>
      </c>
    </row>
    <row r="16" spans="1:24" ht="15.75" customHeight="1" x14ac:dyDescent="0.2">
      <c r="A16" s="122" t="s">
        <v>100</v>
      </c>
      <c r="B16" s="122"/>
      <c r="C16" s="122"/>
      <c r="D16" s="122"/>
      <c r="G16" s="31" t="s">
        <v>50</v>
      </c>
      <c r="H16" s="22">
        <f>'SR2 Data'!H192</f>
        <v>5.1400000000000001E-2</v>
      </c>
      <c r="I16" s="79">
        <f>'SR2 Data'!I192</f>
        <v>4.1300000000000003E-2</v>
      </c>
      <c r="J16" s="23">
        <f>'SR2 Data'!I198</f>
        <v>4.2300000000000004E-2</v>
      </c>
      <c r="K16" s="81">
        <f>'SR2 Data'!I204</f>
        <v>4.1300000000000003E-2</v>
      </c>
      <c r="L16" s="83">
        <f>'SR2 Data'!J192</f>
        <v>4.3900000000000002E-2</v>
      </c>
      <c r="M16" s="23">
        <f>'SR2 Data'!J198</f>
        <v>4.4900000000000002E-2</v>
      </c>
      <c r="N16" s="23">
        <f>'SR2 Data'!J204</f>
        <v>4.3900000000000002E-2</v>
      </c>
      <c r="O16" s="83">
        <f>'SR2 Data'!K192</f>
        <v>4.5900000000000003E-2</v>
      </c>
      <c r="P16" s="23">
        <f>'SR2 Data'!K198</f>
        <v>4.6900000000000004E-2</v>
      </c>
      <c r="Q16" s="23">
        <f>'SR2 Data'!K204</f>
        <v>4.5900000000000003E-2</v>
      </c>
    </row>
    <row r="17" spans="1:17" ht="15.75" customHeight="1" x14ac:dyDescent="0.2">
      <c r="A17" s="122" t="s">
        <v>106</v>
      </c>
      <c r="B17" s="122"/>
      <c r="C17" s="122"/>
      <c r="D17" s="122"/>
      <c r="G17" s="30" t="s">
        <v>51</v>
      </c>
      <c r="H17" s="20">
        <f>'SR2 Data'!H193</f>
        <v>5.2999999999999999E-2</v>
      </c>
      <c r="I17" s="78">
        <f>'SR2 Data'!I193</f>
        <v>4.2999999999999997E-2</v>
      </c>
      <c r="J17" s="21">
        <f>'SR2 Data'!I199</f>
        <v>4.3999999999999997E-2</v>
      </c>
      <c r="K17" s="80">
        <f>'SR2 Data'!I205</f>
        <v>4.2999999999999997E-2</v>
      </c>
      <c r="L17" s="82">
        <f>'SR2 Data'!J193</f>
        <v>4.5499999999999999E-2</v>
      </c>
      <c r="M17" s="21">
        <f>'SR2 Data'!J199</f>
        <v>4.65E-2</v>
      </c>
      <c r="N17" s="21">
        <f>'SR2 Data'!J205</f>
        <v>4.5499999999999999E-2</v>
      </c>
      <c r="O17" s="82">
        <f>'SR2 Data'!K193</f>
        <v>4.7500000000000001E-2</v>
      </c>
      <c r="P17" s="21">
        <f>'SR2 Data'!K199</f>
        <v>4.8500000000000001E-2</v>
      </c>
      <c r="Q17" s="21">
        <f>'SR2 Data'!K205</f>
        <v>4.7500000000000001E-2</v>
      </c>
    </row>
    <row r="18" spans="1:17" ht="15.75" customHeight="1" x14ac:dyDescent="0.2">
      <c r="A18" s="122" t="s">
        <v>105</v>
      </c>
      <c r="B18" s="122"/>
      <c r="C18" s="122"/>
      <c r="D18" s="122"/>
      <c r="G18" s="31" t="s">
        <v>52</v>
      </c>
      <c r="H18" s="22">
        <f>'SR2 Data'!H194</f>
        <v>6.0999999999999999E-2</v>
      </c>
      <c r="I18" s="79">
        <f>'SR2 Data'!I194</f>
        <v>5.0999999999999997E-2</v>
      </c>
      <c r="J18" s="23">
        <f>'SR2 Data'!I200</f>
        <v>5.1999999999999998E-2</v>
      </c>
      <c r="K18" s="81">
        <f>'SR2 Data'!I206</f>
        <v>5.0999999999999997E-2</v>
      </c>
      <c r="L18" s="83">
        <f>'SR2 Data'!J194</f>
        <v>5.3499999999999999E-2</v>
      </c>
      <c r="M18" s="23">
        <f>'SR2 Data'!J200</f>
        <v>5.45E-2</v>
      </c>
      <c r="N18" s="23">
        <f>'SR2 Data'!J206</f>
        <v>5.3499999999999999E-2</v>
      </c>
      <c r="O18" s="83">
        <f>'SR2 Data'!K194</f>
        <v>5.5500000000000001E-2</v>
      </c>
      <c r="P18" s="23">
        <f>'SR2 Data'!K200</f>
        <v>5.6500000000000002E-2</v>
      </c>
      <c r="Q18" s="23">
        <f>'SR2 Data'!K206</f>
        <v>5.5500000000000001E-2</v>
      </c>
    </row>
    <row r="19" spans="1:17" x14ac:dyDescent="0.2">
      <c r="A19" s="122" t="s">
        <v>116</v>
      </c>
      <c r="B19" s="122"/>
      <c r="C19" s="122"/>
      <c r="D19" s="122"/>
      <c r="G19" s="32"/>
      <c r="H19" s="33"/>
      <c r="I19" s="33"/>
      <c r="J19" s="34"/>
      <c r="K19" s="34"/>
      <c r="L19" s="34"/>
      <c r="M19" s="34"/>
      <c r="N19" s="35"/>
      <c r="O19" s="35"/>
      <c r="P19" s="35"/>
      <c r="Q19" s="35"/>
    </row>
    <row r="20" spans="1:17" x14ac:dyDescent="0.2">
      <c r="A20" s="122" t="s">
        <v>117</v>
      </c>
      <c r="B20" s="122"/>
      <c r="C20" s="122"/>
      <c r="D20" s="122"/>
      <c r="G20" s="24"/>
      <c r="H20" s="24"/>
      <c r="I20" s="24"/>
      <c r="J20" s="24"/>
      <c r="K20" s="24"/>
      <c r="L20" s="24"/>
      <c r="M20" s="24"/>
      <c r="P20" s="36"/>
    </row>
    <row r="21" spans="1:17" ht="15.75" customHeight="1" x14ac:dyDescent="0.2">
      <c r="A21" s="122" t="s">
        <v>101</v>
      </c>
      <c r="B21" s="122"/>
      <c r="C21" s="122"/>
      <c r="D21" s="122"/>
      <c r="G21" s="24"/>
      <c r="H21" s="24"/>
      <c r="I21" s="24"/>
      <c r="J21" s="24"/>
      <c r="K21" s="24"/>
      <c r="L21" s="24"/>
      <c r="M21" s="24"/>
    </row>
    <row r="22" spans="1:17" ht="15.75" customHeight="1" x14ac:dyDescent="0.2">
      <c r="A22" s="122" t="s">
        <v>103</v>
      </c>
      <c r="B22" s="122"/>
      <c r="C22" s="122"/>
      <c r="D22" s="122"/>
      <c r="G22" s="25" t="s">
        <v>53</v>
      </c>
      <c r="H22" s="24"/>
      <c r="I22" s="24"/>
      <c r="J22" s="24"/>
      <c r="K22" s="24"/>
      <c r="L22" s="24"/>
      <c r="M22" s="24"/>
    </row>
    <row r="23" spans="1:17" ht="15.75" customHeight="1" x14ac:dyDescent="0.25">
      <c r="B23" s="101"/>
      <c r="C23" s="101"/>
      <c r="D23" s="101"/>
      <c r="G23" s="88"/>
      <c r="H23" s="89"/>
      <c r="I23" s="129" t="s">
        <v>39</v>
      </c>
      <c r="J23" s="129"/>
      <c r="K23" s="130"/>
      <c r="L23" s="128" t="s">
        <v>40</v>
      </c>
      <c r="M23" s="129"/>
      <c r="N23" s="130"/>
      <c r="O23" s="128" t="s">
        <v>41</v>
      </c>
      <c r="P23" s="129"/>
      <c r="Q23" s="129"/>
    </row>
    <row r="24" spans="1:17" ht="15.75" customHeight="1" x14ac:dyDescent="0.25">
      <c r="B24" s="101"/>
      <c r="C24" s="101"/>
      <c r="G24" s="124" t="s">
        <v>42</v>
      </c>
      <c r="H24" s="133" t="s">
        <v>43</v>
      </c>
      <c r="I24" s="124" t="s">
        <v>44</v>
      </c>
      <c r="J24" s="126" t="s">
        <v>45</v>
      </c>
      <c r="K24" s="132" t="s">
        <v>46</v>
      </c>
      <c r="L24" s="131" t="s">
        <v>44</v>
      </c>
      <c r="M24" s="126" t="s">
        <v>45</v>
      </c>
      <c r="N24" s="132" t="s">
        <v>46</v>
      </c>
      <c r="O24" s="131" t="s">
        <v>44</v>
      </c>
      <c r="P24" s="126" t="s">
        <v>45</v>
      </c>
      <c r="Q24" s="126" t="s">
        <v>46</v>
      </c>
    </row>
    <row r="25" spans="1:17" ht="15.75" customHeight="1" x14ac:dyDescent="0.2">
      <c r="G25" s="124"/>
      <c r="H25" s="133"/>
      <c r="I25" s="124"/>
      <c r="J25" s="126"/>
      <c r="K25" s="132"/>
      <c r="L25" s="131"/>
      <c r="M25" s="126"/>
      <c r="N25" s="132"/>
      <c r="O25" s="131"/>
      <c r="P25" s="126"/>
      <c r="Q25" s="126"/>
    </row>
    <row r="26" spans="1:17" ht="15.75" customHeight="1" x14ac:dyDescent="0.2">
      <c r="D26" s="109"/>
      <c r="G26" s="30" t="s">
        <v>47</v>
      </c>
      <c r="H26" s="90">
        <f>H13</f>
        <v>3.44E-2</v>
      </c>
      <c r="I26" s="37">
        <f>I13-$H13</f>
        <v>-1.0000000000000009E-3</v>
      </c>
      <c r="J26" s="37">
        <f t="shared" ref="J26:Q26" si="0">J13-$H13</f>
        <v>0</v>
      </c>
      <c r="K26" s="84">
        <f t="shared" si="0"/>
        <v>-1.0000000000000009E-3</v>
      </c>
      <c r="L26" s="86">
        <f t="shared" si="0"/>
        <v>0</v>
      </c>
      <c r="M26" s="37">
        <f t="shared" si="0"/>
        <v>1.0000000000000009E-3</v>
      </c>
      <c r="N26" s="84">
        <f t="shared" si="0"/>
        <v>0</v>
      </c>
      <c r="O26" s="86">
        <f t="shared" si="0"/>
        <v>3.0000000000000027E-3</v>
      </c>
      <c r="P26" s="37">
        <f t="shared" si="0"/>
        <v>4.0000000000000036E-3</v>
      </c>
      <c r="Q26" s="37">
        <f t="shared" si="0"/>
        <v>3.0000000000000027E-3</v>
      </c>
    </row>
    <row r="27" spans="1:17" ht="15.75" customHeight="1" x14ac:dyDescent="0.2">
      <c r="D27" s="109"/>
      <c r="G27" s="31" t="s">
        <v>48</v>
      </c>
      <c r="H27" s="91">
        <f t="shared" ref="H27:H31" si="1">H14</f>
        <v>3.8899999999999997E-2</v>
      </c>
      <c r="I27" s="38">
        <f t="shared" ref="I27:Q31" si="2">I14-$H14</f>
        <v>-4.4999999999999971E-3</v>
      </c>
      <c r="J27" s="38">
        <f t="shared" si="2"/>
        <v>-3.4999999999999962E-3</v>
      </c>
      <c r="K27" s="85">
        <f t="shared" si="2"/>
        <v>-4.4999999999999971E-3</v>
      </c>
      <c r="L27" s="87">
        <f t="shared" si="2"/>
        <v>-3.4999999999999962E-3</v>
      </c>
      <c r="M27" s="38">
        <f t="shared" si="2"/>
        <v>-2.4999999999999953E-3</v>
      </c>
      <c r="N27" s="85">
        <f t="shared" si="2"/>
        <v>-3.4999999999999962E-3</v>
      </c>
      <c r="O27" s="87">
        <f t="shared" si="2"/>
        <v>0</v>
      </c>
      <c r="P27" s="38">
        <f t="shared" si="2"/>
        <v>1.0000000000000009E-3</v>
      </c>
      <c r="Q27" s="38">
        <f t="shared" si="2"/>
        <v>0</v>
      </c>
    </row>
    <row r="28" spans="1:17" ht="15.75" customHeight="1" x14ac:dyDescent="0.2">
      <c r="B28" s="100" t="s">
        <v>113</v>
      </c>
      <c r="G28" s="30" t="s">
        <v>49</v>
      </c>
      <c r="H28" s="90">
        <f t="shared" si="1"/>
        <v>4.6399999999999997E-2</v>
      </c>
      <c r="I28" s="37">
        <f t="shared" si="2"/>
        <v>-9.999999999999995E-3</v>
      </c>
      <c r="J28" s="37">
        <f t="shared" si="2"/>
        <v>-8.9999999999999941E-3</v>
      </c>
      <c r="K28" s="84">
        <f t="shared" si="2"/>
        <v>-9.999999999999995E-3</v>
      </c>
      <c r="L28" s="86">
        <f t="shared" si="2"/>
        <v>-8.4999999999999937E-3</v>
      </c>
      <c r="M28" s="37">
        <f t="shared" si="2"/>
        <v>-7.4999999999999928E-3</v>
      </c>
      <c r="N28" s="84">
        <f t="shared" si="2"/>
        <v>-8.4999999999999937E-3</v>
      </c>
      <c r="O28" s="86">
        <f t="shared" si="2"/>
        <v>-7.4999999999999997E-3</v>
      </c>
      <c r="P28" s="37">
        <f t="shared" si="2"/>
        <v>-6.4999999999999988E-3</v>
      </c>
      <c r="Q28" s="37">
        <f t="shared" si="2"/>
        <v>-7.4999999999999997E-3</v>
      </c>
    </row>
    <row r="29" spans="1:17" ht="15.75" customHeight="1" x14ac:dyDescent="0.2">
      <c r="B29" s="100" t="s">
        <v>114</v>
      </c>
      <c r="G29" s="31" t="s">
        <v>50</v>
      </c>
      <c r="H29" s="91">
        <f t="shared" si="1"/>
        <v>5.1400000000000001E-2</v>
      </c>
      <c r="I29" s="38">
        <f t="shared" si="2"/>
        <v>-1.0099999999999998E-2</v>
      </c>
      <c r="J29" s="38">
        <f t="shared" si="2"/>
        <v>-9.099999999999997E-3</v>
      </c>
      <c r="K29" s="85">
        <f t="shared" si="2"/>
        <v>-1.0099999999999998E-2</v>
      </c>
      <c r="L29" s="87">
        <f t="shared" si="2"/>
        <v>-7.4999999999999997E-3</v>
      </c>
      <c r="M29" s="38">
        <f t="shared" si="2"/>
        <v>-6.4999999999999988E-3</v>
      </c>
      <c r="N29" s="85">
        <f t="shared" si="2"/>
        <v>-7.4999999999999997E-3</v>
      </c>
      <c r="O29" s="87">
        <f t="shared" si="2"/>
        <v>-5.4999999999999979E-3</v>
      </c>
      <c r="P29" s="38">
        <f t="shared" si="2"/>
        <v>-4.4999999999999971E-3</v>
      </c>
      <c r="Q29" s="38">
        <f t="shared" si="2"/>
        <v>-5.4999999999999979E-3</v>
      </c>
    </row>
    <row r="30" spans="1:17" ht="15.75" customHeight="1" x14ac:dyDescent="0.2">
      <c r="G30" s="30" t="s">
        <v>51</v>
      </c>
      <c r="H30" s="90">
        <f t="shared" si="1"/>
        <v>5.2999999999999999E-2</v>
      </c>
      <c r="I30" s="37">
        <f t="shared" si="2"/>
        <v>-1.0000000000000002E-2</v>
      </c>
      <c r="J30" s="37">
        <f t="shared" si="2"/>
        <v>-9.0000000000000011E-3</v>
      </c>
      <c r="K30" s="84">
        <f t="shared" si="2"/>
        <v>-1.0000000000000002E-2</v>
      </c>
      <c r="L30" s="86">
        <f t="shared" si="2"/>
        <v>-7.4999999999999997E-3</v>
      </c>
      <c r="M30" s="37">
        <f t="shared" si="2"/>
        <v>-6.4999999999999988E-3</v>
      </c>
      <c r="N30" s="84">
        <f t="shared" si="2"/>
        <v>-7.4999999999999997E-3</v>
      </c>
      <c r="O30" s="86">
        <f t="shared" si="2"/>
        <v>-5.4999999999999979E-3</v>
      </c>
      <c r="P30" s="37">
        <f t="shared" si="2"/>
        <v>-4.4999999999999971E-3</v>
      </c>
      <c r="Q30" s="37">
        <f t="shared" si="2"/>
        <v>-5.4999999999999979E-3</v>
      </c>
    </row>
    <row r="31" spans="1:17" x14ac:dyDescent="0.2">
      <c r="G31" s="31" t="s">
        <v>52</v>
      </c>
      <c r="H31" s="91">
        <f t="shared" si="1"/>
        <v>6.0999999999999999E-2</v>
      </c>
      <c r="I31" s="38">
        <f t="shared" si="2"/>
        <v>-1.0000000000000002E-2</v>
      </c>
      <c r="J31" s="38">
        <f t="shared" si="2"/>
        <v>-9.0000000000000011E-3</v>
      </c>
      <c r="K31" s="85">
        <f t="shared" si="2"/>
        <v>-1.0000000000000002E-2</v>
      </c>
      <c r="L31" s="87">
        <f t="shared" si="2"/>
        <v>-7.4999999999999997E-3</v>
      </c>
      <c r="M31" s="38">
        <f t="shared" si="2"/>
        <v>-6.4999999999999988E-3</v>
      </c>
      <c r="N31" s="85">
        <f t="shared" si="2"/>
        <v>-7.4999999999999997E-3</v>
      </c>
      <c r="O31" s="87">
        <f t="shared" si="2"/>
        <v>-5.4999999999999979E-3</v>
      </c>
      <c r="P31" s="38">
        <f t="shared" si="2"/>
        <v>-4.4999999999999971E-3</v>
      </c>
      <c r="Q31" s="38">
        <f t="shared" si="2"/>
        <v>-5.4999999999999979E-3</v>
      </c>
    </row>
    <row r="32" spans="1:17" x14ac:dyDescent="0.2">
      <c r="G32" s="24"/>
      <c r="H32" s="24"/>
      <c r="I32" s="24"/>
      <c r="J32" s="24"/>
      <c r="K32" s="24"/>
      <c r="L32" s="24"/>
      <c r="M32" s="24"/>
    </row>
    <row r="33" ht="15.75" customHeight="1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t="15" hidden="1" customHeight="1" x14ac:dyDescent="0.2"/>
  </sheetData>
  <mergeCells count="36">
    <mergeCell ref="A22:D22"/>
    <mergeCell ref="A21:D21"/>
    <mergeCell ref="Q24:Q25"/>
    <mergeCell ref="A17:D17"/>
    <mergeCell ref="A18:D18"/>
    <mergeCell ref="I23:K23"/>
    <mergeCell ref="L23:N23"/>
    <mergeCell ref="O23:Q23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O10:Q10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A20:D20"/>
    <mergeCell ref="A16:D16"/>
    <mergeCell ref="C7:D7"/>
    <mergeCell ref="I10:K10"/>
    <mergeCell ref="L10:N10"/>
    <mergeCell ref="A19:D19"/>
  </mergeCells>
  <hyperlinks>
    <hyperlink ref="A16:D16" r:id="rId1" display="● SR Calculator"/>
    <hyperlink ref="A17:D17" r:id="rId2" display="● Submit Pricing Exception Request"/>
    <hyperlink ref="A22:D22" location="'SR2 - Most Recent Rate Change'!G7" display="● Recent Rate Change Communication"/>
    <hyperlink ref="A18:D18" r:id="rId3" display="● Submit"/>
    <hyperlink ref="A21:D21" r:id="rId4" display="● RESL Historical Rates"/>
    <hyperlink ref="A19:D19" r:id="rId5" display="● Master Builder Tool List"/>
    <hyperlink ref="A20:D20" r:id="rId6" display="● RESL Connections Community Page"/>
  </hyperlinks>
  <pageMargins left="0.7" right="0.7" top="0.75" bottom="0.75" header="0.3" footer="0.3"/>
  <pageSetup scale="52" orientation="landscape" r:id="rId7"/>
  <headerFooter>
    <oddFooter>&amp;LConfidential&amp;R
Date Printed: &amp;D</oddFooter>
    <evenFooter>&amp;LConfidential&amp;R
Date Printed: &amp;D</evenFooter>
    <firstFooter>&amp;LConfidential&amp;R
Date Printed: &amp;D</firstFooter>
  </headerFooter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X332"/>
  <sheetViews>
    <sheetView showGridLines="0" showRowColHeaders="0" workbookViewId="0">
      <selection activeCell="O32" sqref="O32"/>
    </sheetView>
  </sheetViews>
  <sheetFormatPr defaultColWidth="0" defaultRowHeight="15" customHeight="1" zeroHeight="1" x14ac:dyDescent="0.2"/>
  <cols>
    <col min="1" max="1" width="1.7109375" style="112" customWidth="1"/>
    <col min="2" max="2" width="15.7109375" style="112" customWidth="1"/>
    <col min="3" max="3" width="4.7109375" style="112" customWidth="1"/>
    <col min="4" max="4" width="24.7109375" style="112" customWidth="1"/>
    <col min="5" max="6" width="1.7109375" style="1" customWidth="1"/>
    <col min="7" max="7" width="14.42578125" style="1" customWidth="1"/>
    <col min="8" max="8" width="12.85546875" style="1" customWidth="1"/>
    <col min="9" max="17" width="16.7109375" style="1" customWidth="1"/>
    <col min="18" max="18" width="3.42578125" style="1" customWidth="1"/>
    <col min="19" max="19" width="2.5703125" style="1" hidden="1" customWidth="1"/>
    <col min="20" max="16384" width="9.140625" style="1" hidden="1"/>
  </cols>
  <sheetData>
    <row r="1" spans="1:24" s="113" customFormat="1" ht="15.75" customHeight="1" x14ac:dyDescent="0.2">
      <c r="A1" s="100"/>
      <c r="B1" s="100"/>
      <c r="C1" s="100"/>
      <c r="D1" s="100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24" s="113" customFormat="1" ht="15.75" customHeight="1" x14ac:dyDescent="0.25">
      <c r="A2" s="100"/>
      <c r="B2" s="101"/>
      <c r="C2" s="101"/>
      <c r="D2" s="100"/>
      <c r="E2" s="112"/>
      <c r="F2" s="112"/>
      <c r="G2" s="114" t="s">
        <v>98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4" s="113" customFormat="1" ht="8.25" customHeight="1" x14ac:dyDescent="0.2">
      <c r="A3" s="100"/>
      <c r="B3" s="100"/>
      <c r="C3" s="102"/>
      <c r="D3" s="10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ht="15.75" customHeight="1" x14ac:dyDescent="0.2">
      <c r="A4" s="100"/>
      <c r="B4" s="100"/>
      <c r="C4" s="103"/>
      <c r="D4" s="103"/>
      <c r="G4" s="17"/>
    </row>
    <row r="5" spans="1:24" ht="15.75" customHeight="1" x14ac:dyDescent="0.25">
      <c r="A5" s="100"/>
      <c r="B5" s="100"/>
      <c r="C5" s="103"/>
      <c r="D5" s="103"/>
      <c r="G5" s="76" t="s">
        <v>102</v>
      </c>
    </row>
    <row r="6" spans="1:24" ht="15.75" customHeight="1" x14ac:dyDescent="0.25">
      <c r="A6" s="100"/>
      <c r="B6" s="104" t="s">
        <v>0</v>
      </c>
      <c r="C6" s="105"/>
      <c r="D6" s="105"/>
      <c r="G6" s="76"/>
    </row>
    <row r="7" spans="1:24" ht="15.75" customHeight="1" x14ac:dyDescent="0.2">
      <c r="A7" s="100"/>
      <c r="B7" s="106" t="s">
        <v>1</v>
      </c>
      <c r="C7" s="120">
        <f>'SR2 Data'!B4</f>
        <v>42830</v>
      </c>
      <c r="D7" s="120"/>
      <c r="G7" s="17"/>
    </row>
    <row r="8" spans="1:24" ht="15.75" customHeight="1" x14ac:dyDescent="0.25">
      <c r="A8" s="100"/>
      <c r="B8" s="107" t="s">
        <v>2</v>
      </c>
      <c r="C8" s="100"/>
      <c r="D8" s="100"/>
      <c r="G8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24" ht="15.75" customHeight="1" x14ac:dyDescent="0.25">
      <c r="A9" s="100"/>
      <c r="B9" s="100"/>
      <c r="C9" s="100"/>
      <c r="D9" s="100"/>
      <c r="G9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24" ht="15.75" customHeight="1" x14ac:dyDescent="0.25">
      <c r="A10" s="100"/>
      <c r="B10" s="108" t="s">
        <v>3</v>
      </c>
      <c r="C10" s="101"/>
      <c r="D10" s="100"/>
      <c r="E10" s="9"/>
      <c r="F10" s="9"/>
      <c r="G10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24" ht="15.75" customHeight="1" x14ac:dyDescent="0.25">
      <c r="A11" s="100"/>
      <c r="B11" s="100" t="s">
        <v>7</v>
      </c>
      <c r="C11" s="100"/>
      <c r="D11" s="109">
        <f>'SR2 Data'!H11</f>
        <v>2.8500000000000001E-2</v>
      </c>
      <c r="G11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24" ht="15.75" customHeight="1" x14ac:dyDescent="0.2">
      <c r="A12" s="100"/>
      <c r="B12" s="100" t="s">
        <v>8</v>
      </c>
      <c r="C12" s="100"/>
      <c r="D12" s="109">
        <f>'SR2 Data'!H12</f>
        <v>2.7E-2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4" ht="15.75" customHeight="1" x14ac:dyDescent="0.2">
      <c r="A13" s="100"/>
      <c r="B13" s="107" t="s">
        <v>2</v>
      </c>
      <c r="C13" s="110"/>
      <c r="D13" s="100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4" ht="15.75" customHeight="1" x14ac:dyDescent="0.2">
      <c r="A14" s="100"/>
      <c r="B14" s="100"/>
      <c r="C14" s="100"/>
      <c r="D14" s="10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24" ht="15.75" customHeight="1" x14ac:dyDescent="0.25">
      <c r="A15" s="100"/>
      <c r="B15" s="108" t="s">
        <v>99</v>
      </c>
      <c r="C15" s="100"/>
      <c r="D15" s="100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24" ht="15.75" customHeight="1" x14ac:dyDescent="0.2">
      <c r="A16" s="122" t="s">
        <v>100</v>
      </c>
      <c r="B16" s="122"/>
      <c r="C16" s="122"/>
      <c r="D16" s="12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ht="15.75" customHeight="1" x14ac:dyDescent="0.2">
      <c r="A17" s="122" t="s">
        <v>106</v>
      </c>
      <c r="B17" s="122"/>
      <c r="C17" s="122"/>
      <c r="D17" s="12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ht="15.75" customHeight="1" x14ac:dyDescent="0.2">
      <c r="A18" s="122" t="s">
        <v>105</v>
      </c>
      <c r="B18" s="122"/>
      <c r="C18" s="122"/>
      <c r="D18" s="12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2">
      <c r="A19" s="122" t="s">
        <v>116</v>
      </c>
      <c r="B19" s="122"/>
      <c r="C19" s="122"/>
      <c r="D19" s="12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2">
      <c r="A20" s="122" t="s">
        <v>117</v>
      </c>
      <c r="B20" s="122"/>
      <c r="C20" s="122"/>
      <c r="D20" s="12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75" customHeight="1" x14ac:dyDescent="0.2">
      <c r="A21" s="122" t="s">
        <v>101</v>
      </c>
      <c r="B21" s="122"/>
      <c r="C21" s="122"/>
      <c r="D21" s="12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75" customHeight="1" x14ac:dyDescent="0.2">
      <c r="A22" s="122" t="s">
        <v>103</v>
      </c>
      <c r="B22" s="122"/>
      <c r="C22" s="122"/>
      <c r="D22" s="12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75" customHeight="1" x14ac:dyDescent="0.25">
      <c r="A23" s="100"/>
      <c r="B23" s="101"/>
      <c r="C23" s="101"/>
      <c r="D23" s="10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ht="15.75" customHeight="1" x14ac:dyDescent="0.25">
      <c r="A24" s="100"/>
      <c r="B24" s="101"/>
      <c r="C24" s="101"/>
      <c r="D24" s="100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75" customHeight="1" x14ac:dyDescent="0.2">
      <c r="A25" s="100"/>
      <c r="B25" s="100"/>
      <c r="C25" s="100"/>
      <c r="D25" s="100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75" customHeight="1" x14ac:dyDescent="0.2">
      <c r="A26" s="100"/>
      <c r="B26" s="100"/>
      <c r="C26" s="100"/>
      <c r="D26" s="10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75" customHeight="1" x14ac:dyDescent="0.2">
      <c r="A27" s="100"/>
      <c r="B27" s="100"/>
      <c r="C27" s="100"/>
      <c r="D27" s="10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75" customHeight="1" x14ac:dyDescent="0.2">
      <c r="A28" s="100"/>
      <c r="B28" s="100" t="s">
        <v>113</v>
      </c>
      <c r="C28" s="100"/>
      <c r="D28" s="100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75" customHeight="1" x14ac:dyDescent="0.2">
      <c r="A29" s="100"/>
      <c r="B29" s="100" t="s">
        <v>114</v>
      </c>
      <c r="C29" s="100"/>
      <c r="D29" s="100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75" customHeight="1" x14ac:dyDescent="0.2">
      <c r="A30" s="100"/>
      <c r="B30" s="100"/>
      <c r="C30" s="100"/>
      <c r="D30" s="100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x14ac:dyDescent="0.2"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2"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7:17" ht="15.75" customHeight="1" x14ac:dyDescent="0.2"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7:17" x14ac:dyDescent="0.2"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7:17" x14ac:dyDescent="0.2"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7:17" ht="15" customHeight="1" x14ac:dyDescent="0.2"/>
    <row r="37" spans="7:17" ht="15" customHeight="1" x14ac:dyDescent="0.2"/>
    <row r="38" spans="7:17" ht="15" customHeight="1" x14ac:dyDescent="0.2"/>
    <row r="39" spans="7:17" ht="15" customHeight="1" x14ac:dyDescent="0.25">
      <c r="G39" s="76"/>
    </row>
    <row r="40" spans="7:17" ht="15" customHeight="1" x14ac:dyDescent="0.2"/>
    <row r="41" spans="7:17" ht="15" customHeight="1" x14ac:dyDescent="0.2"/>
    <row r="42" spans="7:17" ht="15" customHeight="1" x14ac:dyDescent="0.2"/>
    <row r="43" spans="7:17" ht="15" customHeight="1" x14ac:dyDescent="0.2"/>
    <row r="44" spans="7:17" ht="15" customHeight="1" x14ac:dyDescent="0.2"/>
    <row r="45" spans="7:17" ht="15" customHeight="1" x14ac:dyDescent="0.2"/>
    <row r="46" spans="7:17" ht="15" customHeight="1" x14ac:dyDescent="0.2"/>
    <row r="47" spans="7:17" ht="15" customHeight="1" x14ac:dyDescent="0.2"/>
    <row r="48" spans="7:17" ht="15" customHeight="1" x14ac:dyDescent="0.2"/>
    <row r="49" spans="7:7" ht="15.75" x14ac:dyDescent="0.25">
      <c r="G49" s="76"/>
    </row>
    <row r="50" spans="7:7" ht="15" customHeight="1" x14ac:dyDescent="0.2"/>
    <row r="51" spans="7:7" ht="15" customHeight="1" x14ac:dyDescent="0.2"/>
    <row r="52" spans="7:7" ht="15" customHeight="1" x14ac:dyDescent="0.2"/>
    <row r="53" spans="7:7" ht="15" customHeight="1" x14ac:dyDescent="0.2"/>
    <row r="54" spans="7:7" ht="15" customHeight="1" x14ac:dyDescent="0.2"/>
    <row r="55" spans="7:7" ht="15" customHeight="1" x14ac:dyDescent="0.2"/>
    <row r="56" spans="7:7" ht="15" customHeight="1" x14ac:dyDescent="0.2"/>
    <row r="57" spans="7:7" ht="15" customHeight="1" x14ac:dyDescent="0.2"/>
    <row r="58" spans="7:7" ht="15" customHeight="1" x14ac:dyDescent="0.2"/>
    <row r="59" spans="7:7" ht="15" customHeight="1" x14ac:dyDescent="0.2"/>
    <row r="60" spans="7:7" ht="15" customHeight="1" x14ac:dyDescent="0.2"/>
    <row r="61" spans="7:7" ht="15" customHeight="1" x14ac:dyDescent="0.2"/>
    <row r="62" spans="7:7" ht="15" customHeight="1" x14ac:dyDescent="0.2"/>
    <row r="63" spans="7:7" ht="15" customHeight="1" x14ac:dyDescent="0.2"/>
    <row r="64" spans="7:7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hidden="1" customHeight="1" x14ac:dyDescent="0.2"/>
  </sheetData>
  <mergeCells count="8">
    <mergeCell ref="A21:D21"/>
    <mergeCell ref="A19:D19"/>
    <mergeCell ref="A22:D22"/>
    <mergeCell ref="C7:D7"/>
    <mergeCell ref="A20:D20"/>
    <mergeCell ref="A17:D17"/>
    <mergeCell ref="A18:D18"/>
    <mergeCell ref="A16:D16"/>
  </mergeCells>
  <hyperlinks>
    <hyperlink ref="A16:D16" r:id="rId1" display="● SR Calculator"/>
    <hyperlink ref="A17:D17" r:id="rId2" display="● Submit Pricing Exception Request"/>
    <hyperlink ref="A22:D22" location="'SR2 - Most Recent Rate Change'!G7" display="● Recent Rate Change Communication"/>
    <hyperlink ref="A18:D18" r:id="rId3" display="● Submit"/>
    <hyperlink ref="A21:D21" r:id="rId4" display="● RESL Historical Rates"/>
    <hyperlink ref="A19:D19" r:id="rId5" display="● Master Builder Tool List"/>
    <hyperlink ref="A20:D20" r:id="rId6" display="● RESL Connections Community Page"/>
  </hyperlinks>
  <pageMargins left="0.7" right="0.7" top="0.75" bottom="0.75" header="0.3" footer="0.3"/>
  <pageSetup scale="52" fitToHeight="0" orientation="landscape" r:id="rId7"/>
  <headerFooter>
    <oddFooter>&amp;LConfidential&amp;R
Date Printed: &amp;D</oddFooter>
    <evenFooter>&amp;LConfidential&amp;R
Date Printed: &amp;D</evenFooter>
    <firstFooter>&amp;LConfidential&amp;R
Date Printed: &amp;D</firstFooter>
  </headerFooter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Q337"/>
  <sheetViews>
    <sheetView workbookViewId="0">
      <selection activeCell="D3" sqref="D3"/>
    </sheetView>
  </sheetViews>
  <sheetFormatPr defaultColWidth="9.140625" defaultRowHeight="12.75" x14ac:dyDescent="0.2"/>
  <cols>
    <col min="1" max="1" width="16.140625" style="43" customWidth="1"/>
    <col min="2" max="2" width="11.7109375" style="40" customWidth="1"/>
    <col min="3" max="3" width="19.42578125" style="40" customWidth="1"/>
    <col min="4" max="4" width="11" style="40" customWidth="1"/>
    <col min="5" max="5" width="14.7109375" style="41" customWidth="1"/>
    <col min="6" max="6" width="18.7109375" style="41" customWidth="1"/>
    <col min="7" max="7" width="60.85546875" style="41" customWidth="1"/>
    <col min="8" max="8" width="15.28515625" style="40" customWidth="1"/>
    <col min="9" max="10" width="10.28515625" style="40" customWidth="1"/>
    <col min="11" max="11" width="10.7109375" style="40" customWidth="1"/>
    <col min="12" max="12" width="11.28515625" style="42" customWidth="1"/>
    <col min="13" max="14" width="11.28515625" style="40" customWidth="1"/>
    <col min="15" max="15" width="9.7109375" style="40" customWidth="1"/>
    <col min="16" max="16384" width="9.140625" style="40"/>
  </cols>
  <sheetData>
    <row r="1" spans="1:17" x14ac:dyDescent="0.2">
      <c r="A1" s="39" t="s">
        <v>54</v>
      </c>
    </row>
    <row r="4" spans="1:17" x14ac:dyDescent="0.2">
      <c r="A4" s="117" t="s">
        <v>55</v>
      </c>
      <c r="B4" s="118">
        <v>42830</v>
      </c>
      <c r="C4" s="134">
        <f>B4</f>
        <v>42830</v>
      </c>
      <c r="D4" s="134"/>
    </row>
    <row r="6" spans="1:17" x14ac:dyDescent="0.2">
      <c r="G6" s="44">
        <v>1</v>
      </c>
      <c r="H6" s="45">
        <v>2</v>
      </c>
      <c r="I6" s="45">
        <v>3</v>
      </c>
      <c r="J6" s="45">
        <v>4</v>
      </c>
      <c r="K6" s="45">
        <v>5</v>
      </c>
      <c r="L6" s="46">
        <v>6</v>
      </c>
      <c r="M6" s="45">
        <v>7</v>
      </c>
      <c r="N6" s="45">
        <v>8</v>
      </c>
      <c r="O6" s="45">
        <v>9</v>
      </c>
      <c r="P6" s="45">
        <v>10</v>
      </c>
      <c r="Q6" s="45">
        <v>11</v>
      </c>
    </row>
    <row r="7" spans="1:17" x14ac:dyDescent="0.2">
      <c r="A7" s="47"/>
      <c r="B7" s="48"/>
      <c r="C7" s="48"/>
      <c r="D7" s="48"/>
      <c r="E7" s="49"/>
      <c r="F7" s="49"/>
      <c r="G7" s="49"/>
      <c r="H7" s="48" t="s">
        <v>22</v>
      </c>
      <c r="I7" s="48" t="s">
        <v>22</v>
      </c>
      <c r="J7" s="48" t="s">
        <v>22</v>
      </c>
      <c r="K7" s="48" t="s">
        <v>22</v>
      </c>
      <c r="L7" s="50" t="s">
        <v>22</v>
      </c>
      <c r="M7" s="48" t="s">
        <v>56</v>
      </c>
      <c r="N7" s="48" t="s">
        <v>56</v>
      </c>
      <c r="O7" s="48" t="s">
        <v>56</v>
      </c>
      <c r="P7" s="48" t="s">
        <v>56</v>
      </c>
      <c r="Q7" s="48" t="s">
        <v>56</v>
      </c>
    </row>
    <row r="8" spans="1:17" x14ac:dyDescent="0.2">
      <c r="A8" s="47"/>
      <c r="B8" s="48"/>
      <c r="C8" s="48"/>
      <c r="D8" s="48"/>
      <c r="E8" s="49"/>
      <c r="F8" s="49"/>
      <c r="G8" s="49"/>
      <c r="H8" s="48" t="s">
        <v>57</v>
      </c>
      <c r="I8" s="48" t="s">
        <v>57</v>
      </c>
      <c r="J8" s="48" t="s">
        <v>57</v>
      </c>
      <c r="K8" s="48" t="s">
        <v>57</v>
      </c>
      <c r="L8" s="50" t="s">
        <v>57</v>
      </c>
      <c r="M8" s="48" t="s">
        <v>57</v>
      </c>
      <c r="N8" s="48" t="s">
        <v>57</v>
      </c>
      <c r="O8" s="48" t="s">
        <v>57</v>
      </c>
      <c r="P8" s="48" t="s">
        <v>57</v>
      </c>
      <c r="Q8" s="48" t="s">
        <v>57</v>
      </c>
    </row>
    <row r="9" spans="1:17" x14ac:dyDescent="0.2">
      <c r="A9" s="47"/>
      <c r="B9" s="48"/>
      <c r="C9" s="48"/>
      <c r="D9" s="48"/>
      <c r="E9" s="49"/>
      <c r="F9" s="49"/>
      <c r="G9" s="49"/>
      <c r="H9" s="48" t="s">
        <v>58</v>
      </c>
      <c r="I9" s="48" t="s">
        <v>58</v>
      </c>
      <c r="J9" s="48" t="s">
        <v>58</v>
      </c>
      <c r="K9" s="48" t="s">
        <v>58</v>
      </c>
      <c r="L9" s="50" t="s">
        <v>58</v>
      </c>
      <c r="M9" s="48" t="s">
        <v>58</v>
      </c>
      <c r="N9" s="48" t="s">
        <v>58</v>
      </c>
      <c r="O9" s="48" t="s">
        <v>58</v>
      </c>
      <c r="P9" s="48" t="s">
        <v>58</v>
      </c>
      <c r="Q9" s="48" t="s">
        <v>58</v>
      </c>
    </row>
    <row r="10" spans="1:17" x14ac:dyDescent="0.2">
      <c r="A10" s="48" t="s">
        <v>59</v>
      </c>
      <c r="B10" s="51" t="s">
        <v>60</v>
      </c>
      <c r="C10" s="51" t="s">
        <v>25</v>
      </c>
      <c r="D10" s="51" t="s">
        <v>61</v>
      </c>
      <c r="E10" s="51" t="s">
        <v>62</v>
      </c>
      <c r="F10" s="51" t="s">
        <v>42</v>
      </c>
      <c r="G10" s="51" t="s">
        <v>63</v>
      </c>
      <c r="H10" s="48" t="s">
        <v>17</v>
      </c>
      <c r="I10" s="48" t="s">
        <v>64</v>
      </c>
      <c r="J10" s="48" t="s">
        <v>19</v>
      </c>
      <c r="K10" s="48" t="s">
        <v>20</v>
      </c>
      <c r="L10" s="50" t="s">
        <v>21</v>
      </c>
      <c r="M10" s="48" t="s">
        <v>17</v>
      </c>
      <c r="N10" s="48" t="s">
        <v>64</v>
      </c>
      <c r="O10" s="48" t="s">
        <v>19</v>
      </c>
      <c r="P10" s="48" t="s">
        <v>20</v>
      </c>
      <c r="Q10" s="48" t="s">
        <v>21</v>
      </c>
    </row>
    <row r="11" spans="1:17" x14ac:dyDescent="0.2">
      <c r="A11" s="43">
        <v>1</v>
      </c>
      <c r="G11" s="41" t="s">
        <v>65</v>
      </c>
      <c r="H11" s="52">
        <v>2.8500000000000001E-2</v>
      </c>
    </row>
    <row r="12" spans="1:17" x14ac:dyDescent="0.2">
      <c r="A12" s="43">
        <v>2</v>
      </c>
      <c r="G12" s="41" t="s">
        <v>66</v>
      </c>
      <c r="H12" s="52">
        <v>2.7E-2</v>
      </c>
    </row>
    <row r="13" spans="1:17" x14ac:dyDescent="0.2">
      <c r="A13" s="43">
        <v>3</v>
      </c>
      <c r="B13" s="53" t="s">
        <v>6</v>
      </c>
      <c r="C13" s="53" t="s">
        <v>10</v>
      </c>
      <c r="D13" s="53" t="s">
        <v>12</v>
      </c>
      <c r="E13" s="41" t="s">
        <v>67</v>
      </c>
      <c r="F13" s="41" t="s">
        <v>68</v>
      </c>
      <c r="G13" s="41" t="s">
        <v>121</v>
      </c>
      <c r="H13" s="54">
        <v>3.1399999999999997E-2</v>
      </c>
      <c r="I13" s="54" t="s">
        <v>69</v>
      </c>
      <c r="J13" s="54">
        <v>3.39E-2</v>
      </c>
      <c r="K13" s="54">
        <v>3.1E-2</v>
      </c>
      <c r="L13" s="55">
        <v>0.03</v>
      </c>
      <c r="M13" s="54" t="s">
        <v>69</v>
      </c>
      <c r="N13" s="56" t="s">
        <v>69</v>
      </c>
      <c r="O13" s="57">
        <v>2.5000000000000022E-3</v>
      </c>
      <c r="P13" s="57">
        <v>-3.9999999999999758E-4</v>
      </c>
      <c r="Q13" s="57">
        <v>-1.3999999999999985E-3</v>
      </c>
    </row>
    <row r="14" spans="1:17" x14ac:dyDescent="0.2">
      <c r="A14" s="43">
        <v>4</v>
      </c>
      <c r="B14" s="53" t="s">
        <v>6</v>
      </c>
      <c r="C14" s="53" t="s">
        <v>10</v>
      </c>
      <c r="D14" s="53" t="s">
        <v>12</v>
      </c>
      <c r="E14" s="41" t="s">
        <v>67</v>
      </c>
      <c r="F14" s="41" t="s">
        <v>70</v>
      </c>
      <c r="G14" s="41" t="s">
        <v>122</v>
      </c>
      <c r="H14" s="54">
        <v>3.04E-2</v>
      </c>
      <c r="I14" s="54" t="s">
        <v>69</v>
      </c>
      <c r="J14" s="54">
        <v>3.2899999999999999E-2</v>
      </c>
      <c r="K14" s="54">
        <v>2.9899999999999999E-2</v>
      </c>
      <c r="L14" s="55">
        <v>2.9399999999999999E-2</v>
      </c>
      <c r="M14" s="54" t="s">
        <v>69</v>
      </c>
      <c r="N14" s="56" t="s">
        <v>69</v>
      </c>
      <c r="O14" s="57">
        <v>2.4999999999999988E-3</v>
      </c>
      <c r="P14" s="57">
        <v>-5.0000000000000044E-4</v>
      </c>
      <c r="Q14" s="57">
        <v>-1.0000000000000009E-3</v>
      </c>
    </row>
    <row r="15" spans="1:17" x14ac:dyDescent="0.2">
      <c r="A15" s="43">
        <v>5</v>
      </c>
      <c r="B15" s="53" t="s">
        <v>6</v>
      </c>
      <c r="C15" s="53" t="s">
        <v>10</v>
      </c>
      <c r="D15" s="53" t="s">
        <v>12</v>
      </c>
      <c r="E15" s="41" t="s">
        <v>67</v>
      </c>
      <c r="F15" s="41" t="s">
        <v>71</v>
      </c>
      <c r="G15" s="41" t="s">
        <v>123</v>
      </c>
      <c r="H15" s="54">
        <v>2.8400000000000002E-2</v>
      </c>
      <c r="I15" s="54" t="s">
        <v>69</v>
      </c>
      <c r="J15" s="54">
        <v>2.8400000000000002E-2</v>
      </c>
      <c r="K15" s="54">
        <v>2.29E-2</v>
      </c>
      <c r="L15" s="55">
        <v>2.24E-2</v>
      </c>
      <c r="M15" s="54" t="s">
        <v>69</v>
      </c>
      <c r="N15" s="56" t="s">
        <v>69</v>
      </c>
      <c r="O15" s="57">
        <v>0</v>
      </c>
      <c r="P15" s="57">
        <v>-5.5000000000000014E-3</v>
      </c>
      <c r="Q15" s="57">
        <v>-6.0000000000000019E-3</v>
      </c>
    </row>
    <row r="16" spans="1:17" x14ac:dyDescent="0.2">
      <c r="A16" s="43">
        <v>6</v>
      </c>
      <c r="B16" s="53" t="s">
        <v>6</v>
      </c>
      <c r="C16" s="53" t="s">
        <v>10</v>
      </c>
      <c r="D16" s="53" t="s">
        <v>12</v>
      </c>
      <c r="E16" s="41" t="s">
        <v>67</v>
      </c>
      <c r="F16" s="41" t="s">
        <v>72</v>
      </c>
      <c r="G16" s="41" t="s">
        <v>124</v>
      </c>
      <c r="H16" s="54">
        <v>3.44E-2</v>
      </c>
      <c r="I16" s="54">
        <v>2.5399999999999999E-2</v>
      </c>
      <c r="J16" s="54">
        <v>3.44E-2</v>
      </c>
      <c r="K16" s="54">
        <v>2.4899999999999999E-2</v>
      </c>
      <c r="L16" s="55">
        <v>2.4400000000000002E-2</v>
      </c>
      <c r="M16" s="54" t="s">
        <v>69</v>
      </c>
      <c r="N16" s="56">
        <v>-9.0000000000000011E-3</v>
      </c>
      <c r="O16" s="57">
        <v>0</v>
      </c>
      <c r="P16" s="57">
        <v>-9.5000000000000015E-3</v>
      </c>
      <c r="Q16" s="57">
        <v>-9.9999999999999985E-3</v>
      </c>
    </row>
    <row r="17" spans="1:17" x14ac:dyDescent="0.2">
      <c r="A17" s="43">
        <v>7</v>
      </c>
      <c r="B17" s="53" t="s">
        <v>6</v>
      </c>
      <c r="C17" s="53" t="s">
        <v>10</v>
      </c>
      <c r="D17" s="53" t="s">
        <v>12</v>
      </c>
      <c r="E17" s="41" t="s">
        <v>67</v>
      </c>
      <c r="F17" s="41" t="s">
        <v>73</v>
      </c>
      <c r="G17" s="41" t="s">
        <v>125</v>
      </c>
      <c r="H17" s="54">
        <v>3.8899999999999997E-2</v>
      </c>
      <c r="I17" s="54">
        <v>2.5700000000000001E-2</v>
      </c>
      <c r="J17" s="54">
        <v>3.5900000000000001E-2</v>
      </c>
      <c r="K17" s="54">
        <v>2.5399999999999999E-2</v>
      </c>
      <c r="L17" s="55">
        <v>2.4899999999999999E-2</v>
      </c>
      <c r="M17" s="54" t="s">
        <v>69</v>
      </c>
      <c r="N17" s="56">
        <v>-1.3199999999999996E-2</v>
      </c>
      <c r="O17" s="57">
        <v>-2.9999999999999957E-3</v>
      </c>
      <c r="P17" s="57">
        <v>-1.3499999999999998E-2</v>
      </c>
      <c r="Q17" s="57">
        <v>-1.3999999999999999E-2</v>
      </c>
    </row>
    <row r="18" spans="1:17" x14ac:dyDescent="0.2">
      <c r="A18" s="43">
        <v>8</v>
      </c>
      <c r="B18" s="53" t="s">
        <v>6</v>
      </c>
      <c r="C18" s="53" t="s">
        <v>10</v>
      </c>
      <c r="D18" s="53" t="s">
        <v>12</v>
      </c>
      <c r="E18" s="41" t="s">
        <v>67</v>
      </c>
      <c r="F18" s="41" t="s">
        <v>74</v>
      </c>
      <c r="G18" s="41" t="s">
        <v>126</v>
      </c>
      <c r="H18" s="54">
        <v>4.6399999999999997E-2</v>
      </c>
      <c r="I18" s="54" t="s">
        <v>69</v>
      </c>
      <c r="J18" s="54">
        <v>4.1399999999999999E-2</v>
      </c>
      <c r="K18" s="54">
        <v>2.69E-2</v>
      </c>
      <c r="L18" s="55">
        <v>2.5899999999999999E-2</v>
      </c>
      <c r="M18" s="54" t="s">
        <v>69</v>
      </c>
      <c r="N18" s="56" t="s">
        <v>69</v>
      </c>
      <c r="O18" s="57">
        <v>-4.9999999999999975E-3</v>
      </c>
      <c r="P18" s="57">
        <v>-1.9499999999999997E-2</v>
      </c>
      <c r="Q18" s="57">
        <v>-2.0499999999999997E-2</v>
      </c>
    </row>
    <row r="19" spans="1:17" x14ac:dyDescent="0.2">
      <c r="A19" s="43">
        <v>9</v>
      </c>
      <c r="B19" s="53" t="s">
        <v>6</v>
      </c>
      <c r="C19" s="53" t="s">
        <v>10</v>
      </c>
      <c r="D19" s="53" t="s">
        <v>12</v>
      </c>
      <c r="E19" s="41" t="s">
        <v>67</v>
      </c>
      <c r="F19" s="41" t="s">
        <v>75</v>
      </c>
      <c r="G19" s="41" t="s">
        <v>127</v>
      </c>
      <c r="H19" s="54">
        <v>5.1400000000000001E-2</v>
      </c>
      <c r="I19" s="54" t="s">
        <v>69</v>
      </c>
      <c r="J19" s="54">
        <v>4.6399999999999997E-2</v>
      </c>
      <c r="K19" s="54">
        <v>3.7900000000000003E-2</v>
      </c>
      <c r="L19" s="55">
        <v>3.6900000000000002E-2</v>
      </c>
      <c r="M19" s="54" t="s">
        <v>69</v>
      </c>
      <c r="N19" s="56" t="s">
        <v>69</v>
      </c>
      <c r="O19" s="57">
        <v>-5.0000000000000044E-3</v>
      </c>
      <c r="P19" s="57">
        <v>-1.3499999999999998E-2</v>
      </c>
      <c r="Q19" s="57">
        <v>-1.4499999999999999E-2</v>
      </c>
    </row>
    <row r="20" spans="1:17" x14ac:dyDescent="0.2">
      <c r="A20" s="43">
        <v>10</v>
      </c>
      <c r="B20" s="53" t="s">
        <v>6</v>
      </c>
      <c r="C20" s="53" t="s">
        <v>10</v>
      </c>
      <c r="D20" s="53" t="s">
        <v>12</v>
      </c>
      <c r="E20" s="41" t="s">
        <v>67</v>
      </c>
      <c r="F20" s="41" t="s">
        <v>76</v>
      </c>
      <c r="G20" s="41" t="s">
        <v>128</v>
      </c>
      <c r="H20" s="54">
        <v>5.2999999999999999E-2</v>
      </c>
      <c r="I20" s="54" t="s">
        <v>69</v>
      </c>
      <c r="J20" s="54">
        <v>4.8000000000000001E-2</v>
      </c>
      <c r="K20" s="54">
        <v>3.44E-2</v>
      </c>
      <c r="L20" s="55">
        <v>3.3399999999999999E-2</v>
      </c>
      <c r="M20" s="54" t="s">
        <v>69</v>
      </c>
      <c r="N20" s="56" t="s">
        <v>69</v>
      </c>
      <c r="O20" s="57">
        <v>-4.9999999999999975E-3</v>
      </c>
      <c r="P20" s="57">
        <v>-1.8599999999999998E-2</v>
      </c>
      <c r="Q20" s="57">
        <v>-1.9599999999999999E-2</v>
      </c>
    </row>
    <row r="21" spans="1:17" x14ac:dyDescent="0.2">
      <c r="A21" s="43">
        <v>11</v>
      </c>
      <c r="B21" s="53" t="s">
        <v>6</v>
      </c>
      <c r="C21" s="53" t="s">
        <v>10</v>
      </c>
      <c r="D21" s="53" t="s">
        <v>12</v>
      </c>
      <c r="E21" s="41" t="s">
        <v>67</v>
      </c>
      <c r="F21" s="41" t="s">
        <v>77</v>
      </c>
      <c r="G21" s="41" t="s">
        <v>129</v>
      </c>
      <c r="H21" s="54">
        <v>6.0999999999999999E-2</v>
      </c>
      <c r="I21" s="54" t="s">
        <v>69</v>
      </c>
      <c r="J21" s="54">
        <v>5.6000000000000001E-2</v>
      </c>
      <c r="K21" s="54">
        <v>3.8399999999999997E-2</v>
      </c>
      <c r="L21" s="55">
        <v>3.7400000000000003E-2</v>
      </c>
      <c r="M21" s="54" t="s">
        <v>69</v>
      </c>
      <c r="N21" s="56" t="s">
        <v>69</v>
      </c>
      <c r="O21" s="57">
        <v>-4.9999999999999975E-3</v>
      </c>
      <c r="P21" s="57">
        <v>-2.2600000000000002E-2</v>
      </c>
      <c r="Q21" s="57">
        <v>-2.3599999999999996E-2</v>
      </c>
    </row>
    <row r="22" spans="1:17" x14ac:dyDescent="0.2">
      <c r="A22" s="43">
        <v>12</v>
      </c>
      <c r="B22" s="53" t="s">
        <v>6</v>
      </c>
      <c r="C22" s="53" t="s">
        <v>10</v>
      </c>
      <c r="D22" s="53" t="s">
        <v>12</v>
      </c>
      <c r="E22" s="41" t="s">
        <v>67</v>
      </c>
      <c r="F22" s="41" t="s">
        <v>78</v>
      </c>
      <c r="G22" s="41" t="s">
        <v>130</v>
      </c>
      <c r="H22" s="54">
        <v>0.04</v>
      </c>
      <c r="I22" s="54" t="s">
        <v>69</v>
      </c>
      <c r="J22" s="54">
        <v>4.2500000000000003E-2</v>
      </c>
      <c r="K22" s="54">
        <v>0.04</v>
      </c>
      <c r="L22" s="55">
        <v>3.95E-2</v>
      </c>
      <c r="M22" s="54" t="s">
        <v>69</v>
      </c>
      <c r="N22" s="56" t="s">
        <v>69</v>
      </c>
      <c r="O22" s="57">
        <v>2.5000000000000022E-3</v>
      </c>
      <c r="P22" s="57">
        <v>0</v>
      </c>
      <c r="Q22" s="57">
        <v>-5.0000000000000044E-4</v>
      </c>
    </row>
    <row r="23" spans="1:17" x14ac:dyDescent="0.2">
      <c r="A23" s="43">
        <v>13</v>
      </c>
      <c r="B23" s="53" t="s">
        <v>6</v>
      </c>
      <c r="C23" s="53" t="s">
        <v>10</v>
      </c>
      <c r="D23" s="53" t="s">
        <v>12</v>
      </c>
      <c r="E23" s="41" t="s">
        <v>67</v>
      </c>
      <c r="F23" s="41" t="s">
        <v>79</v>
      </c>
      <c r="G23" s="41" t="s">
        <v>131</v>
      </c>
      <c r="H23" s="74">
        <v>2.8500000000000001E-2</v>
      </c>
      <c r="I23" s="54">
        <v>2.5999999999999999E-2</v>
      </c>
      <c r="J23" s="54">
        <v>2.9499999999999998E-2</v>
      </c>
      <c r="K23" s="54">
        <v>2.3E-2</v>
      </c>
      <c r="L23" s="55">
        <v>2.1999999999999999E-2</v>
      </c>
      <c r="M23" s="75" t="s">
        <v>69</v>
      </c>
      <c r="N23" s="58">
        <v>-2.5000000000000022E-3</v>
      </c>
      <c r="O23" s="58">
        <v>9.9999999999999742E-4</v>
      </c>
      <c r="P23" s="58">
        <v>-5.5000000000000014E-3</v>
      </c>
      <c r="Q23" s="58">
        <v>-6.5000000000000023E-3</v>
      </c>
    </row>
    <row r="24" spans="1:17" x14ac:dyDescent="0.2">
      <c r="A24" s="43">
        <v>14</v>
      </c>
      <c r="B24" s="53" t="s">
        <v>6</v>
      </c>
      <c r="C24" s="53" t="s">
        <v>10</v>
      </c>
      <c r="D24" s="53" t="s">
        <v>12</v>
      </c>
      <c r="E24" s="41" t="s">
        <v>67</v>
      </c>
      <c r="F24" s="41" t="s">
        <v>80</v>
      </c>
      <c r="G24" s="41" t="s">
        <v>132</v>
      </c>
      <c r="H24" s="74">
        <v>2.8500000000000001E-2</v>
      </c>
      <c r="I24" s="54">
        <v>3.85E-2</v>
      </c>
      <c r="J24" s="54">
        <v>4.1000000000000002E-2</v>
      </c>
      <c r="K24" s="54">
        <v>3.85E-2</v>
      </c>
      <c r="L24" s="55">
        <v>3.6499999999999998E-2</v>
      </c>
      <c r="M24" s="75" t="s">
        <v>69</v>
      </c>
      <c r="N24" s="58">
        <v>9.9999999999999985E-3</v>
      </c>
      <c r="O24" s="58">
        <v>1.2500000000000001E-2</v>
      </c>
      <c r="P24" s="58">
        <v>9.9999999999999985E-3</v>
      </c>
      <c r="Q24" s="58">
        <v>7.9999999999999967E-3</v>
      </c>
    </row>
    <row r="25" spans="1:17" x14ac:dyDescent="0.2">
      <c r="A25" s="43">
        <v>15</v>
      </c>
      <c r="B25" s="53" t="s">
        <v>6</v>
      </c>
      <c r="C25" s="53" t="s">
        <v>120</v>
      </c>
      <c r="D25" s="53" t="s">
        <v>12</v>
      </c>
      <c r="E25" s="41" t="s">
        <v>67</v>
      </c>
      <c r="F25" s="41" t="s">
        <v>70</v>
      </c>
      <c r="G25" s="41" t="s">
        <v>133</v>
      </c>
      <c r="H25" s="54">
        <v>3.04E-2</v>
      </c>
      <c r="I25" s="54" t="s">
        <v>69</v>
      </c>
      <c r="J25" s="54">
        <v>3.2899999999999999E-2</v>
      </c>
      <c r="K25" s="54">
        <v>2.9899999999999999E-2</v>
      </c>
      <c r="L25" s="55">
        <v>2.9399999999999999E-2</v>
      </c>
      <c r="M25" s="54" t="s">
        <v>69</v>
      </c>
      <c r="N25" s="56" t="s">
        <v>69</v>
      </c>
      <c r="O25" s="57">
        <v>2.4999999999999988E-3</v>
      </c>
      <c r="P25" s="57">
        <v>-5.0000000000000044E-4</v>
      </c>
      <c r="Q25" s="57">
        <v>-1.0000000000000009E-3</v>
      </c>
    </row>
    <row r="26" spans="1:17" x14ac:dyDescent="0.2">
      <c r="A26" s="43">
        <v>16</v>
      </c>
      <c r="B26" s="53" t="s">
        <v>6</v>
      </c>
      <c r="C26" s="53" t="s">
        <v>120</v>
      </c>
      <c r="D26" s="53" t="s">
        <v>12</v>
      </c>
      <c r="E26" s="41" t="s">
        <v>67</v>
      </c>
      <c r="F26" s="41" t="s">
        <v>71</v>
      </c>
      <c r="G26" s="41" t="s">
        <v>134</v>
      </c>
      <c r="H26" s="54">
        <v>2.8400000000000002E-2</v>
      </c>
      <c r="I26" s="54" t="s">
        <v>69</v>
      </c>
      <c r="J26" s="54">
        <v>2.8400000000000002E-2</v>
      </c>
      <c r="K26" s="54">
        <v>2.29E-2</v>
      </c>
      <c r="L26" s="55">
        <v>2.24E-2</v>
      </c>
      <c r="M26" s="54" t="s">
        <v>69</v>
      </c>
      <c r="N26" s="56" t="s">
        <v>69</v>
      </c>
      <c r="O26" s="57">
        <v>0</v>
      </c>
      <c r="P26" s="57">
        <v>-5.5000000000000014E-3</v>
      </c>
      <c r="Q26" s="57">
        <v>-6.0000000000000019E-3</v>
      </c>
    </row>
    <row r="27" spans="1:17" x14ac:dyDescent="0.2">
      <c r="A27" s="43">
        <v>17</v>
      </c>
      <c r="B27" s="53" t="s">
        <v>6</v>
      </c>
      <c r="C27" s="53" t="s">
        <v>120</v>
      </c>
      <c r="D27" s="53" t="s">
        <v>12</v>
      </c>
      <c r="E27" s="41" t="s">
        <v>67</v>
      </c>
      <c r="F27" s="41" t="s">
        <v>72</v>
      </c>
      <c r="G27" s="41" t="s">
        <v>135</v>
      </c>
      <c r="H27" s="54">
        <v>3.44E-2</v>
      </c>
      <c r="I27" s="54" t="s">
        <v>69</v>
      </c>
      <c r="J27" s="54">
        <v>3.44E-2</v>
      </c>
      <c r="K27" s="54">
        <v>2.4899999999999999E-2</v>
      </c>
      <c r="L27" s="55">
        <v>2.4400000000000002E-2</v>
      </c>
      <c r="M27" s="54" t="s">
        <v>69</v>
      </c>
      <c r="N27" s="56" t="s">
        <v>69</v>
      </c>
      <c r="O27" s="57">
        <v>0</v>
      </c>
      <c r="P27" s="57">
        <v>-9.5000000000000015E-3</v>
      </c>
      <c r="Q27" s="57">
        <v>-9.9999999999999985E-3</v>
      </c>
    </row>
    <row r="28" spans="1:17" x14ac:dyDescent="0.2">
      <c r="A28" s="43">
        <v>18</v>
      </c>
      <c r="B28" s="53" t="s">
        <v>6</v>
      </c>
      <c r="C28" s="53" t="s">
        <v>120</v>
      </c>
      <c r="D28" s="53" t="s">
        <v>12</v>
      </c>
      <c r="E28" s="41" t="s">
        <v>67</v>
      </c>
      <c r="F28" s="41" t="s">
        <v>73</v>
      </c>
      <c r="G28" s="41" t="s">
        <v>136</v>
      </c>
      <c r="H28" s="54">
        <v>3.8899999999999997E-2</v>
      </c>
      <c r="I28" s="54" t="s">
        <v>69</v>
      </c>
      <c r="J28" s="54">
        <v>3.5900000000000001E-2</v>
      </c>
      <c r="K28" s="54">
        <v>2.5399999999999999E-2</v>
      </c>
      <c r="L28" s="55">
        <v>2.4899999999999999E-2</v>
      </c>
      <c r="M28" s="54" t="s">
        <v>69</v>
      </c>
      <c r="N28" s="56" t="s">
        <v>69</v>
      </c>
      <c r="O28" s="57">
        <v>-2.9999999999999957E-3</v>
      </c>
      <c r="P28" s="57">
        <v>-1.3499999999999998E-2</v>
      </c>
      <c r="Q28" s="57">
        <v>-1.3999999999999999E-2</v>
      </c>
    </row>
    <row r="29" spans="1:17" x14ac:dyDescent="0.2">
      <c r="A29" s="43">
        <v>19</v>
      </c>
      <c r="B29" s="53" t="s">
        <v>6</v>
      </c>
      <c r="C29" s="53" t="s">
        <v>120</v>
      </c>
      <c r="D29" s="53" t="s">
        <v>12</v>
      </c>
      <c r="E29" s="41" t="s">
        <v>67</v>
      </c>
      <c r="F29" s="41" t="s">
        <v>74</v>
      </c>
      <c r="G29" s="41" t="s">
        <v>137</v>
      </c>
      <c r="H29" s="54">
        <v>4.6399999999999997E-2</v>
      </c>
      <c r="I29" s="54" t="s">
        <v>69</v>
      </c>
      <c r="J29" s="54">
        <v>4.1399999999999999E-2</v>
      </c>
      <c r="K29" s="54">
        <v>2.69E-2</v>
      </c>
      <c r="L29" s="55">
        <v>2.5899999999999999E-2</v>
      </c>
      <c r="M29" s="54" t="s">
        <v>69</v>
      </c>
      <c r="N29" s="56" t="s">
        <v>69</v>
      </c>
      <c r="O29" s="57">
        <v>-4.9999999999999975E-3</v>
      </c>
      <c r="P29" s="57">
        <v>-1.9499999999999997E-2</v>
      </c>
      <c r="Q29" s="57">
        <v>-2.0499999999999997E-2</v>
      </c>
    </row>
    <row r="30" spans="1:17" x14ac:dyDescent="0.2">
      <c r="A30" s="43">
        <v>20</v>
      </c>
      <c r="B30" s="53" t="s">
        <v>6</v>
      </c>
      <c r="C30" s="53" t="s">
        <v>120</v>
      </c>
      <c r="D30" s="53" t="s">
        <v>12</v>
      </c>
      <c r="E30" s="41" t="s">
        <v>67</v>
      </c>
      <c r="F30" s="41" t="s">
        <v>78</v>
      </c>
      <c r="G30" s="41" t="s">
        <v>138</v>
      </c>
      <c r="H30" s="54">
        <v>0.04</v>
      </c>
      <c r="I30" s="54" t="s">
        <v>69</v>
      </c>
      <c r="J30" s="54">
        <v>4.2500000000000003E-2</v>
      </c>
      <c r="K30" s="54">
        <v>0.04</v>
      </c>
      <c r="L30" s="55">
        <v>3.95E-2</v>
      </c>
      <c r="M30" s="54" t="s">
        <v>69</v>
      </c>
      <c r="N30" s="56" t="s">
        <v>69</v>
      </c>
      <c r="O30" s="57">
        <v>2.5000000000000022E-3</v>
      </c>
      <c r="P30" s="57">
        <v>0</v>
      </c>
      <c r="Q30" s="57">
        <v>-5.0000000000000044E-4</v>
      </c>
    </row>
    <row r="31" spans="1:17" x14ac:dyDescent="0.2">
      <c r="A31" s="43">
        <v>21</v>
      </c>
      <c r="B31" s="53" t="s">
        <v>6</v>
      </c>
      <c r="C31" s="53" t="s">
        <v>120</v>
      </c>
      <c r="D31" s="53" t="s">
        <v>12</v>
      </c>
      <c r="E31" s="41" t="s">
        <v>67</v>
      </c>
      <c r="F31" s="41" t="s">
        <v>82</v>
      </c>
      <c r="G31" s="41" t="s">
        <v>139</v>
      </c>
      <c r="H31" s="74">
        <v>2.7E-2</v>
      </c>
      <c r="I31" s="54" t="s">
        <v>69</v>
      </c>
      <c r="J31" s="54">
        <v>2.9000000000000001E-2</v>
      </c>
      <c r="K31" s="54">
        <v>2.1499999999999998E-2</v>
      </c>
      <c r="L31" s="55">
        <v>2.1000000000000001E-2</v>
      </c>
      <c r="M31" s="75" t="s">
        <v>69</v>
      </c>
      <c r="N31" s="59" t="s">
        <v>69</v>
      </c>
      <c r="O31" s="58">
        <v>2.0000000000000018E-3</v>
      </c>
      <c r="P31" s="58">
        <v>-5.5000000000000014E-3</v>
      </c>
      <c r="Q31" s="58">
        <v>-5.9999999999999984E-3</v>
      </c>
    </row>
    <row r="32" spans="1:17" x14ac:dyDescent="0.2">
      <c r="A32" s="43">
        <v>22</v>
      </c>
      <c r="B32" s="53" t="s">
        <v>6</v>
      </c>
      <c r="C32" s="53" t="s">
        <v>120</v>
      </c>
      <c r="D32" s="53" t="s">
        <v>12</v>
      </c>
      <c r="E32" s="41" t="s">
        <v>67</v>
      </c>
      <c r="F32" s="41" t="s">
        <v>79</v>
      </c>
      <c r="G32" s="41" t="s">
        <v>140</v>
      </c>
      <c r="H32" s="74">
        <v>2.7E-2</v>
      </c>
      <c r="I32" s="54" t="s">
        <v>69</v>
      </c>
      <c r="J32" s="54">
        <v>2.9499999999999998E-2</v>
      </c>
      <c r="K32" s="54">
        <v>2.3E-2</v>
      </c>
      <c r="L32" s="55">
        <v>2.1999999999999999E-2</v>
      </c>
      <c r="M32" s="75" t="s">
        <v>69</v>
      </c>
      <c r="N32" s="59" t="s">
        <v>69</v>
      </c>
      <c r="O32" s="58">
        <v>2.4999999999999988E-3</v>
      </c>
      <c r="P32" s="58">
        <v>-4.0000000000000001E-3</v>
      </c>
      <c r="Q32" s="58">
        <v>-5.000000000000001E-3</v>
      </c>
    </row>
    <row r="33" spans="1:17" x14ac:dyDescent="0.2">
      <c r="A33" s="43">
        <v>23</v>
      </c>
      <c r="B33" s="53" t="s">
        <v>5</v>
      </c>
      <c r="C33" s="53" t="s">
        <v>10</v>
      </c>
      <c r="D33" s="53" t="s">
        <v>12</v>
      </c>
      <c r="E33" s="41" t="s">
        <v>67</v>
      </c>
      <c r="F33" s="41" t="s">
        <v>68</v>
      </c>
      <c r="G33" s="41" t="s">
        <v>141</v>
      </c>
      <c r="H33" s="54">
        <v>3.1399999999999997E-2</v>
      </c>
      <c r="I33" s="54" t="s">
        <v>69</v>
      </c>
      <c r="J33" s="54">
        <v>3.1399999999999997E-2</v>
      </c>
      <c r="K33" s="54">
        <v>3.1E-2</v>
      </c>
      <c r="L33" s="55">
        <v>0.03</v>
      </c>
      <c r="M33" s="54" t="s">
        <v>69</v>
      </c>
      <c r="N33" s="56" t="s">
        <v>69</v>
      </c>
      <c r="O33" s="57">
        <v>0</v>
      </c>
      <c r="P33" s="57">
        <v>-3.9999999999999758E-4</v>
      </c>
      <c r="Q33" s="57">
        <v>-1.3999999999999985E-3</v>
      </c>
    </row>
    <row r="34" spans="1:17" x14ac:dyDescent="0.2">
      <c r="A34" s="43">
        <v>24</v>
      </c>
      <c r="B34" s="53" t="s">
        <v>5</v>
      </c>
      <c r="C34" s="53" t="s">
        <v>10</v>
      </c>
      <c r="D34" s="53" t="s">
        <v>12</v>
      </c>
      <c r="E34" s="41" t="s">
        <v>67</v>
      </c>
      <c r="F34" s="41" t="s">
        <v>70</v>
      </c>
      <c r="G34" s="41" t="s">
        <v>142</v>
      </c>
      <c r="H34" s="54">
        <v>3.04E-2</v>
      </c>
      <c r="I34" s="54" t="s">
        <v>69</v>
      </c>
      <c r="J34" s="54">
        <v>3.04E-2</v>
      </c>
      <c r="K34" s="54">
        <v>2.9899999999999999E-2</v>
      </c>
      <c r="L34" s="55">
        <v>2.9399999999999999E-2</v>
      </c>
      <c r="M34" s="54" t="s">
        <v>69</v>
      </c>
      <c r="N34" s="56" t="s">
        <v>69</v>
      </c>
      <c r="O34" s="57">
        <v>0</v>
      </c>
      <c r="P34" s="57">
        <v>-5.0000000000000044E-4</v>
      </c>
      <c r="Q34" s="57">
        <v>-1.0000000000000009E-3</v>
      </c>
    </row>
    <row r="35" spans="1:17" x14ac:dyDescent="0.2">
      <c r="A35" s="43">
        <v>25</v>
      </c>
      <c r="B35" s="53" t="s">
        <v>5</v>
      </c>
      <c r="C35" s="53" t="s">
        <v>10</v>
      </c>
      <c r="D35" s="53" t="s">
        <v>12</v>
      </c>
      <c r="E35" s="41" t="s">
        <v>67</v>
      </c>
      <c r="F35" s="41" t="s">
        <v>71</v>
      </c>
      <c r="G35" s="41" t="s">
        <v>143</v>
      </c>
      <c r="H35" s="54">
        <v>2.8400000000000002E-2</v>
      </c>
      <c r="I35" s="54" t="s">
        <v>69</v>
      </c>
      <c r="J35" s="54">
        <v>2.8400000000000002E-2</v>
      </c>
      <c r="K35" s="54">
        <v>2.3400000000000001E-2</v>
      </c>
      <c r="L35" s="55">
        <v>2.24E-2</v>
      </c>
      <c r="M35" s="54" t="s">
        <v>69</v>
      </c>
      <c r="N35" s="56" t="s">
        <v>69</v>
      </c>
      <c r="O35" s="57">
        <v>0</v>
      </c>
      <c r="P35" s="57">
        <v>-5.000000000000001E-3</v>
      </c>
      <c r="Q35" s="57">
        <v>-6.0000000000000019E-3</v>
      </c>
    </row>
    <row r="36" spans="1:17" x14ac:dyDescent="0.2">
      <c r="A36" s="43">
        <v>26</v>
      </c>
      <c r="B36" s="53" t="s">
        <v>5</v>
      </c>
      <c r="C36" s="53" t="s">
        <v>10</v>
      </c>
      <c r="D36" s="53" t="s">
        <v>12</v>
      </c>
      <c r="E36" s="41" t="s">
        <v>67</v>
      </c>
      <c r="F36" s="41" t="s">
        <v>72</v>
      </c>
      <c r="G36" s="41" t="s">
        <v>144</v>
      </c>
      <c r="H36" s="54">
        <v>3.44E-2</v>
      </c>
      <c r="I36" s="54">
        <v>2.5399999999999999E-2</v>
      </c>
      <c r="J36" s="54">
        <v>3.44E-2</v>
      </c>
      <c r="K36" s="54">
        <v>2.5399999999999999E-2</v>
      </c>
      <c r="L36" s="55">
        <v>2.4400000000000002E-2</v>
      </c>
      <c r="M36" s="54" t="s">
        <v>69</v>
      </c>
      <c r="N36" s="56">
        <v>-9.0000000000000011E-3</v>
      </c>
      <c r="O36" s="57">
        <v>0</v>
      </c>
      <c r="P36" s="57">
        <v>-9.0000000000000011E-3</v>
      </c>
      <c r="Q36" s="57">
        <v>-9.9999999999999985E-3</v>
      </c>
    </row>
    <row r="37" spans="1:17" x14ac:dyDescent="0.2">
      <c r="A37" s="43">
        <v>27</v>
      </c>
      <c r="B37" s="53" t="s">
        <v>5</v>
      </c>
      <c r="C37" s="53" t="s">
        <v>10</v>
      </c>
      <c r="D37" s="53" t="s">
        <v>12</v>
      </c>
      <c r="E37" s="41" t="s">
        <v>67</v>
      </c>
      <c r="F37" s="41" t="s">
        <v>73</v>
      </c>
      <c r="G37" s="41" t="s">
        <v>145</v>
      </c>
      <c r="H37" s="54">
        <v>3.8899999999999997E-2</v>
      </c>
      <c r="I37" s="54">
        <v>2.5700000000000001E-2</v>
      </c>
      <c r="J37" s="54">
        <v>3.5900000000000001E-2</v>
      </c>
      <c r="K37" s="54">
        <v>2.5700000000000001E-2</v>
      </c>
      <c r="L37" s="55">
        <v>2.4899999999999999E-2</v>
      </c>
      <c r="M37" s="54" t="s">
        <v>69</v>
      </c>
      <c r="N37" s="56">
        <v>-1.3199999999999996E-2</v>
      </c>
      <c r="O37" s="57">
        <v>-2.9999999999999957E-3</v>
      </c>
      <c r="P37" s="57">
        <v>-1.3199999999999996E-2</v>
      </c>
      <c r="Q37" s="57">
        <v>-1.3999999999999999E-2</v>
      </c>
    </row>
    <row r="38" spans="1:17" x14ac:dyDescent="0.2">
      <c r="A38" s="43">
        <v>28</v>
      </c>
      <c r="B38" s="53" t="s">
        <v>5</v>
      </c>
      <c r="C38" s="53" t="s">
        <v>10</v>
      </c>
      <c r="D38" s="53" t="s">
        <v>12</v>
      </c>
      <c r="E38" s="41" t="s">
        <v>67</v>
      </c>
      <c r="F38" s="41" t="s">
        <v>74</v>
      </c>
      <c r="G38" s="41" t="s">
        <v>146</v>
      </c>
      <c r="H38" s="54">
        <v>4.6399999999999997E-2</v>
      </c>
      <c r="I38" s="54" t="s">
        <v>69</v>
      </c>
      <c r="J38" s="54">
        <v>4.1399999999999999E-2</v>
      </c>
      <c r="K38" s="54">
        <v>2.7400000000000001E-2</v>
      </c>
      <c r="L38" s="55">
        <v>2.5899999999999999E-2</v>
      </c>
      <c r="M38" s="54" t="s">
        <v>69</v>
      </c>
      <c r="N38" s="56" t="s">
        <v>69</v>
      </c>
      <c r="O38" s="57">
        <v>-4.9999999999999975E-3</v>
      </c>
      <c r="P38" s="57">
        <v>-1.8999999999999996E-2</v>
      </c>
      <c r="Q38" s="57">
        <v>-2.0499999999999997E-2</v>
      </c>
    </row>
    <row r="39" spans="1:17" x14ac:dyDescent="0.2">
      <c r="A39" s="43">
        <v>29</v>
      </c>
      <c r="B39" s="53" t="s">
        <v>5</v>
      </c>
      <c r="C39" s="53" t="s">
        <v>10</v>
      </c>
      <c r="D39" s="53" t="s">
        <v>12</v>
      </c>
      <c r="E39" s="41" t="s">
        <v>67</v>
      </c>
      <c r="F39" s="41" t="s">
        <v>75</v>
      </c>
      <c r="G39" s="41" t="s">
        <v>147</v>
      </c>
      <c r="H39" s="54">
        <v>5.1400000000000001E-2</v>
      </c>
      <c r="I39" s="54" t="s">
        <v>69</v>
      </c>
      <c r="J39" s="54">
        <v>4.6399999999999997E-2</v>
      </c>
      <c r="K39" s="54">
        <v>3.8399999999999997E-2</v>
      </c>
      <c r="L39" s="55">
        <v>3.6900000000000002E-2</v>
      </c>
      <c r="M39" s="54" t="s">
        <v>69</v>
      </c>
      <c r="N39" s="56" t="s">
        <v>69</v>
      </c>
      <c r="O39" s="57">
        <v>-5.0000000000000044E-3</v>
      </c>
      <c r="P39" s="57">
        <v>-1.3000000000000005E-2</v>
      </c>
      <c r="Q39" s="57">
        <v>-1.4499999999999999E-2</v>
      </c>
    </row>
    <row r="40" spans="1:17" x14ac:dyDescent="0.2">
      <c r="A40" s="43">
        <v>30</v>
      </c>
      <c r="B40" s="53" t="s">
        <v>5</v>
      </c>
      <c r="C40" s="53" t="s">
        <v>10</v>
      </c>
      <c r="D40" s="53" t="s">
        <v>12</v>
      </c>
      <c r="E40" s="41" t="s">
        <v>67</v>
      </c>
      <c r="F40" s="41" t="s">
        <v>76</v>
      </c>
      <c r="G40" s="41" t="s">
        <v>148</v>
      </c>
      <c r="H40" s="54">
        <v>5.2999999999999999E-2</v>
      </c>
      <c r="I40" s="54" t="s">
        <v>69</v>
      </c>
      <c r="J40" s="54">
        <v>4.8000000000000001E-2</v>
      </c>
      <c r="K40" s="54">
        <v>3.49E-2</v>
      </c>
      <c r="L40" s="55">
        <v>3.3399999999999999E-2</v>
      </c>
      <c r="M40" s="54" t="s">
        <v>69</v>
      </c>
      <c r="N40" s="56" t="s">
        <v>69</v>
      </c>
      <c r="O40" s="57">
        <v>-4.9999999999999975E-3</v>
      </c>
      <c r="P40" s="57">
        <v>-1.8099999999999998E-2</v>
      </c>
      <c r="Q40" s="57">
        <v>-1.9599999999999999E-2</v>
      </c>
    </row>
    <row r="41" spans="1:17" x14ac:dyDescent="0.2">
      <c r="A41" s="43">
        <v>31</v>
      </c>
      <c r="B41" s="53" t="s">
        <v>5</v>
      </c>
      <c r="C41" s="53" t="s">
        <v>10</v>
      </c>
      <c r="D41" s="53" t="s">
        <v>12</v>
      </c>
      <c r="E41" s="41" t="s">
        <v>67</v>
      </c>
      <c r="F41" s="41" t="s">
        <v>77</v>
      </c>
      <c r="G41" s="41" t="s">
        <v>149</v>
      </c>
      <c r="H41" s="54">
        <v>6.0999999999999999E-2</v>
      </c>
      <c r="I41" s="54" t="s">
        <v>69</v>
      </c>
      <c r="J41" s="54">
        <v>5.6000000000000001E-2</v>
      </c>
      <c r="K41" s="54">
        <v>3.8899999999999997E-2</v>
      </c>
      <c r="L41" s="55">
        <v>3.7400000000000003E-2</v>
      </c>
      <c r="M41" s="54" t="s">
        <v>69</v>
      </c>
      <c r="N41" s="56" t="s">
        <v>69</v>
      </c>
      <c r="O41" s="57">
        <v>-4.9999999999999975E-3</v>
      </c>
      <c r="P41" s="57">
        <v>-2.2100000000000002E-2</v>
      </c>
      <c r="Q41" s="57">
        <v>-2.3599999999999996E-2</v>
      </c>
    </row>
    <row r="42" spans="1:17" x14ac:dyDescent="0.2">
      <c r="A42" s="43">
        <v>32</v>
      </c>
      <c r="B42" s="53" t="s">
        <v>5</v>
      </c>
      <c r="C42" s="53" t="s">
        <v>10</v>
      </c>
      <c r="D42" s="53" t="s">
        <v>12</v>
      </c>
      <c r="E42" s="41" t="s">
        <v>67</v>
      </c>
      <c r="F42" s="41" t="s">
        <v>78</v>
      </c>
      <c r="G42" s="41" t="s">
        <v>150</v>
      </c>
      <c r="H42" s="54">
        <v>0.04</v>
      </c>
      <c r="I42" s="54" t="s">
        <v>69</v>
      </c>
      <c r="J42" s="54">
        <v>0.04</v>
      </c>
      <c r="K42" s="54">
        <v>0.04</v>
      </c>
      <c r="L42" s="55">
        <v>3.95E-2</v>
      </c>
      <c r="M42" s="54" t="s">
        <v>69</v>
      </c>
      <c r="N42" s="56" t="s">
        <v>69</v>
      </c>
      <c r="O42" s="57">
        <v>0</v>
      </c>
      <c r="P42" s="57">
        <v>0</v>
      </c>
      <c r="Q42" s="57">
        <v>-5.0000000000000044E-4</v>
      </c>
    </row>
    <row r="43" spans="1:17" x14ac:dyDescent="0.2">
      <c r="A43" s="43">
        <v>33</v>
      </c>
      <c r="B43" s="53" t="s">
        <v>5</v>
      </c>
      <c r="C43" s="53" t="s">
        <v>10</v>
      </c>
      <c r="D43" s="53" t="s">
        <v>12</v>
      </c>
      <c r="E43" s="41" t="s">
        <v>67</v>
      </c>
      <c r="F43" s="41" t="s">
        <v>79</v>
      </c>
      <c r="G43" s="41" t="s">
        <v>151</v>
      </c>
      <c r="H43" s="74">
        <v>2.8500000000000001E-2</v>
      </c>
      <c r="I43" s="54">
        <v>2.5999999999999999E-2</v>
      </c>
      <c r="J43" s="54">
        <v>2.9499999999999998E-2</v>
      </c>
      <c r="K43" s="54">
        <v>2.35E-2</v>
      </c>
      <c r="L43" s="55">
        <v>2.1999999999999999E-2</v>
      </c>
      <c r="M43" s="75" t="s">
        <v>69</v>
      </c>
      <c r="N43" s="58">
        <v>-2.5000000000000022E-3</v>
      </c>
      <c r="O43" s="58">
        <v>9.9999999999999742E-4</v>
      </c>
      <c r="P43" s="58">
        <v>-5.000000000000001E-3</v>
      </c>
      <c r="Q43" s="58">
        <v>-6.5000000000000023E-3</v>
      </c>
    </row>
    <row r="44" spans="1:17" x14ac:dyDescent="0.2">
      <c r="A44" s="43">
        <v>34</v>
      </c>
      <c r="B44" s="53" t="s">
        <v>5</v>
      </c>
      <c r="C44" s="53" t="s">
        <v>10</v>
      </c>
      <c r="D44" s="53" t="s">
        <v>12</v>
      </c>
      <c r="E44" s="41" t="s">
        <v>67</v>
      </c>
      <c r="F44" s="41" t="s">
        <v>80</v>
      </c>
      <c r="G44" s="41" t="s">
        <v>152</v>
      </c>
      <c r="H44" s="74">
        <v>2.8500000000000001E-2</v>
      </c>
      <c r="I44" s="54">
        <v>3.85E-2</v>
      </c>
      <c r="J44" s="54">
        <v>4.1000000000000002E-2</v>
      </c>
      <c r="K44" s="54">
        <v>3.85E-2</v>
      </c>
      <c r="L44" s="55">
        <v>3.6499999999999998E-2</v>
      </c>
      <c r="M44" s="75" t="s">
        <v>69</v>
      </c>
      <c r="N44" s="58">
        <v>9.9999999999999985E-3</v>
      </c>
      <c r="O44" s="58">
        <v>1.2500000000000001E-2</v>
      </c>
      <c r="P44" s="58">
        <v>9.9999999999999985E-3</v>
      </c>
      <c r="Q44" s="58">
        <v>7.9999999999999967E-3</v>
      </c>
    </row>
    <row r="45" spans="1:17" x14ac:dyDescent="0.2">
      <c r="A45" s="43">
        <v>35</v>
      </c>
      <c r="B45" s="53" t="s">
        <v>5</v>
      </c>
      <c r="C45" s="53" t="s">
        <v>120</v>
      </c>
      <c r="D45" s="53" t="s">
        <v>12</v>
      </c>
      <c r="E45" s="41" t="s">
        <v>67</v>
      </c>
      <c r="F45" s="41" t="s">
        <v>70</v>
      </c>
      <c r="G45" s="41" t="s">
        <v>153</v>
      </c>
      <c r="H45" s="54">
        <v>3.04E-2</v>
      </c>
      <c r="I45" s="54" t="s">
        <v>69</v>
      </c>
      <c r="J45" s="54">
        <v>3.04E-2</v>
      </c>
      <c r="K45" s="54">
        <v>2.9899999999999999E-2</v>
      </c>
      <c r="L45" s="55">
        <v>2.9399999999999999E-2</v>
      </c>
      <c r="M45" s="54" t="s">
        <v>69</v>
      </c>
      <c r="N45" s="56" t="s">
        <v>69</v>
      </c>
      <c r="O45" s="57">
        <v>0</v>
      </c>
      <c r="P45" s="57">
        <v>-5.0000000000000044E-4</v>
      </c>
      <c r="Q45" s="57">
        <v>-1.0000000000000009E-3</v>
      </c>
    </row>
    <row r="46" spans="1:17" x14ac:dyDescent="0.2">
      <c r="A46" s="43">
        <v>36</v>
      </c>
      <c r="B46" s="53" t="s">
        <v>5</v>
      </c>
      <c r="C46" s="53" t="s">
        <v>120</v>
      </c>
      <c r="D46" s="53" t="s">
        <v>12</v>
      </c>
      <c r="E46" s="41" t="s">
        <v>67</v>
      </c>
      <c r="F46" s="41" t="s">
        <v>71</v>
      </c>
      <c r="G46" s="41" t="s">
        <v>154</v>
      </c>
      <c r="H46" s="54">
        <v>2.8400000000000002E-2</v>
      </c>
      <c r="I46" s="54" t="s">
        <v>69</v>
      </c>
      <c r="J46" s="54">
        <v>2.8400000000000002E-2</v>
      </c>
      <c r="K46" s="54">
        <v>2.3400000000000001E-2</v>
      </c>
      <c r="L46" s="55">
        <v>2.24E-2</v>
      </c>
      <c r="M46" s="54" t="s">
        <v>69</v>
      </c>
      <c r="N46" s="56" t="s">
        <v>69</v>
      </c>
      <c r="O46" s="57">
        <v>0</v>
      </c>
      <c r="P46" s="57">
        <v>-5.000000000000001E-3</v>
      </c>
      <c r="Q46" s="57">
        <v>-6.0000000000000019E-3</v>
      </c>
    </row>
    <row r="47" spans="1:17" x14ac:dyDescent="0.2">
      <c r="A47" s="43">
        <v>37</v>
      </c>
      <c r="B47" s="53" t="s">
        <v>5</v>
      </c>
      <c r="C47" s="53" t="s">
        <v>120</v>
      </c>
      <c r="D47" s="53" t="s">
        <v>12</v>
      </c>
      <c r="E47" s="41" t="s">
        <v>67</v>
      </c>
      <c r="F47" s="41" t="s">
        <v>72</v>
      </c>
      <c r="G47" s="41" t="s">
        <v>155</v>
      </c>
      <c r="H47" s="54">
        <v>3.44E-2</v>
      </c>
      <c r="I47" s="54" t="s">
        <v>69</v>
      </c>
      <c r="J47" s="54">
        <v>3.44E-2</v>
      </c>
      <c r="K47" s="54">
        <v>2.5399999999999999E-2</v>
      </c>
      <c r="L47" s="55">
        <v>2.4400000000000002E-2</v>
      </c>
      <c r="M47" s="54" t="s">
        <v>69</v>
      </c>
      <c r="N47" s="56" t="s">
        <v>69</v>
      </c>
      <c r="O47" s="57">
        <v>0</v>
      </c>
      <c r="P47" s="57">
        <v>-9.0000000000000011E-3</v>
      </c>
      <c r="Q47" s="57">
        <v>-9.9999999999999985E-3</v>
      </c>
    </row>
    <row r="48" spans="1:17" x14ac:dyDescent="0.2">
      <c r="A48" s="43">
        <v>38</v>
      </c>
      <c r="B48" s="53" t="s">
        <v>5</v>
      </c>
      <c r="C48" s="53" t="s">
        <v>120</v>
      </c>
      <c r="D48" s="53" t="s">
        <v>12</v>
      </c>
      <c r="E48" s="41" t="s">
        <v>67</v>
      </c>
      <c r="F48" s="41" t="s">
        <v>73</v>
      </c>
      <c r="G48" s="41" t="s">
        <v>156</v>
      </c>
      <c r="H48" s="54">
        <v>3.8899999999999997E-2</v>
      </c>
      <c r="I48" s="54" t="s">
        <v>69</v>
      </c>
      <c r="J48" s="54">
        <v>3.5900000000000001E-2</v>
      </c>
      <c r="K48" s="54">
        <v>2.5700000000000001E-2</v>
      </c>
      <c r="L48" s="55">
        <v>2.4899999999999999E-2</v>
      </c>
      <c r="M48" s="54" t="s">
        <v>69</v>
      </c>
      <c r="N48" s="56" t="s">
        <v>69</v>
      </c>
      <c r="O48" s="57">
        <v>-2.9999999999999957E-3</v>
      </c>
      <c r="P48" s="57">
        <v>-1.3199999999999996E-2</v>
      </c>
      <c r="Q48" s="57">
        <v>-1.3999999999999999E-2</v>
      </c>
    </row>
    <row r="49" spans="1:17" x14ac:dyDescent="0.2">
      <c r="A49" s="43">
        <v>39</v>
      </c>
      <c r="B49" s="53" t="s">
        <v>5</v>
      </c>
      <c r="C49" s="53" t="s">
        <v>120</v>
      </c>
      <c r="D49" s="53" t="s">
        <v>12</v>
      </c>
      <c r="E49" s="41" t="s">
        <v>67</v>
      </c>
      <c r="F49" s="41" t="s">
        <v>74</v>
      </c>
      <c r="G49" s="41" t="s">
        <v>157</v>
      </c>
      <c r="H49" s="54">
        <v>4.6399999999999997E-2</v>
      </c>
      <c r="I49" s="54" t="s">
        <v>69</v>
      </c>
      <c r="J49" s="54">
        <v>4.1399999999999999E-2</v>
      </c>
      <c r="K49" s="54">
        <v>2.7400000000000001E-2</v>
      </c>
      <c r="L49" s="55">
        <v>2.5899999999999999E-2</v>
      </c>
      <c r="M49" s="54" t="s">
        <v>69</v>
      </c>
      <c r="N49" s="56" t="s">
        <v>69</v>
      </c>
      <c r="O49" s="57">
        <v>-4.9999999999999975E-3</v>
      </c>
      <c r="P49" s="57">
        <v>-1.8999999999999996E-2</v>
      </c>
      <c r="Q49" s="57">
        <v>-2.0499999999999997E-2</v>
      </c>
    </row>
    <row r="50" spans="1:17" x14ac:dyDescent="0.2">
      <c r="A50" s="43">
        <v>40</v>
      </c>
      <c r="B50" s="53" t="s">
        <v>5</v>
      </c>
      <c r="C50" s="53" t="s">
        <v>120</v>
      </c>
      <c r="D50" s="53" t="s">
        <v>12</v>
      </c>
      <c r="E50" s="41" t="s">
        <v>67</v>
      </c>
      <c r="F50" s="41" t="s">
        <v>78</v>
      </c>
      <c r="G50" s="41" t="s">
        <v>158</v>
      </c>
      <c r="H50" s="54">
        <v>0.04</v>
      </c>
      <c r="I50" s="54" t="s">
        <v>69</v>
      </c>
      <c r="J50" s="54">
        <v>0.04</v>
      </c>
      <c r="K50" s="54">
        <v>0.04</v>
      </c>
      <c r="L50" s="55">
        <v>3.95E-2</v>
      </c>
      <c r="M50" s="54" t="s">
        <v>69</v>
      </c>
      <c r="N50" s="56" t="s">
        <v>69</v>
      </c>
      <c r="O50" s="57">
        <v>0</v>
      </c>
      <c r="P50" s="57">
        <v>0</v>
      </c>
      <c r="Q50" s="57">
        <v>-5.0000000000000044E-4</v>
      </c>
    </row>
    <row r="51" spans="1:17" x14ac:dyDescent="0.2">
      <c r="A51" s="43">
        <v>41</v>
      </c>
      <c r="B51" s="53" t="s">
        <v>5</v>
      </c>
      <c r="C51" s="53" t="s">
        <v>120</v>
      </c>
      <c r="D51" s="53" t="s">
        <v>12</v>
      </c>
      <c r="E51" s="41" t="s">
        <v>67</v>
      </c>
      <c r="F51" s="41" t="s">
        <v>82</v>
      </c>
      <c r="G51" s="41" t="s">
        <v>159</v>
      </c>
      <c r="H51" s="74">
        <v>2.7E-2</v>
      </c>
      <c r="I51" s="54" t="s">
        <v>69</v>
      </c>
      <c r="J51" s="54">
        <v>2.9000000000000001E-2</v>
      </c>
      <c r="K51" s="54">
        <v>2.1999999999999999E-2</v>
      </c>
      <c r="L51" s="55">
        <v>2.1000000000000001E-2</v>
      </c>
      <c r="M51" s="75" t="s">
        <v>69</v>
      </c>
      <c r="N51" s="59" t="s">
        <v>69</v>
      </c>
      <c r="O51" s="58">
        <v>2.0000000000000018E-3</v>
      </c>
      <c r="P51" s="58">
        <v>-5.000000000000001E-3</v>
      </c>
      <c r="Q51" s="58">
        <v>-5.9999999999999984E-3</v>
      </c>
    </row>
    <row r="52" spans="1:17" x14ac:dyDescent="0.2">
      <c r="A52" s="43">
        <v>42</v>
      </c>
      <c r="B52" s="53" t="s">
        <v>5</v>
      </c>
      <c r="C52" s="53" t="s">
        <v>120</v>
      </c>
      <c r="D52" s="53" t="s">
        <v>12</v>
      </c>
      <c r="E52" s="41" t="s">
        <v>67</v>
      </c>
      <c r="F52" s="41" t="s">
        <v>79</v>
      </c>
      <c r="G52" s="41" t="s">
        <v>160</v>
      </c>
      <c r="H52" s="74">
        <v>2.7E-2</v>
      </c>
      <c r="I52" s="54" t="s">
        <v>69</v>
      </c>
      <c r="J52" s="54">
        <v>2.9499999999999998E-2</v>
      </c>
      <c r="K52" s="54">
        <v>2.35E-2</v>
      </c>
      <c r="L52" s="55">
        <v>2.1999999999999999E-2</v>
      </c>
      <c r="M52" s="75" t="s">
        <v>69</v>
      </c>
      <c r="N52" s="59" t="s">
        <v>69</v>
      </c>
      <c r="O52" s="58">
        <v>2.4999999999999988E-3</v>
      </c>
      <c r="P52" s="58">
        <v>-3.4999999999999996E-3</v>
      </c>
      <c r="Q52" s="58">
        <v>-5.000000000000001E-3</v>
      </c>
    </row>
    <row r="53" spans="1:17" x14ac:dyDescent="0.2">
      <c r="A53" s="43">
        <v>43</v>
      </c>
      <c r="B53" s="53" t="s">
        <v>6</v>
      </c>
      <c r="C53" s="53" t="s">
        <v>10</v>
      </c>
      <c r="D53" s="53" t="s">
        <v>12</v>
      </c>
      <c r="E53" s="41" t="s">
        <v>14</v>
      </c>
      <c r="F53" s="41" t="s">
        <v>68</v>
      </c>
      <c r="G53" s="41" t="s">
        <v>161</v>
      </c>
      <c r="H53" s="54">
        <v>3.1399999999999997E-2</v>
      </c>
      <c r="I53" s="54" t="s">
        <v>69</v>
      </c>
      <c r="J53" s="54">
        <v>3.39E-2</v>
      </c>
      <c r="K53" s="54">
        <v>3.2000000000000001E-2</v>
      </c>
      <c r="L53" s="55">
        <v>3.0499999999999999E-2</v>
      </c>
      <c r="M53" s="54" t="s">
        <v>69</v>
      </c>
      <c r="N53" s="56" t="s">
        <v>69</v>
      </c>
      <c r="O53" s="57">
        <v>2.5000000000000022E-3</v>
      </c>
      <c r="P53" s="57">
        <v>6.0000000000000331E-4</v>
      </c>
      <c r="Q53" s="57">
        <v>-8.9999999999999802E-4</v>
      </c>
    </row>
    <row r="54" spans="1:17" x14ac:dyDescent="0.2">
      <c r="A54" s="43">
        <v>44</v>
      </c>
      <c r="B54" s="53" t="s">
        <v>6</v>
      </c>
      <c r="C54" s="53" t="s">
        <v>10</v>
      </c>
      <c r="D54" s="53" t="s">
        <v>12</v>
      </c>
      <c r="E54" s="41" t="s">
        <v>14</v>
      </c>
      <c r="F54" s="41" t="s">
        <v>70</v>
      </c>
      <c r="G54" s="41" t="s">
        <v>162</v>
      </c>
      <c r="H54" s="54">
        <v>3.04E-2</v>
      </c>
      <c r="I54" s="54" t="s">
        <v>69</v>
      </c>
      <c r="J54" s="54">
        <v>3.2899999999999999E-2</v>
      </c>
      <c r="K54" s="54">
        <v>3.09E-2</v>
      </c>
      <c r="L54" s="55">
        <v>2.9899999999999999E-2</v>
      </c>
      <c r="M54" s="54" t="s">
        <v>69</v>
      </c>
      <c r="N54" s="56" t="s">
        <v>69</v>
      </c>
      <c r="O54" s="57">
        <v>2.4999999999999988E-3</v>
      </c>
      <c r="P54" s="57">
        <v>5.0000000000000044E-4</v>
      </c>
      <c r="Q54" s="57">
        <v>-5.0000000000000044E-4</v>
      </c>
    </row>
    <row r="55" spans="1:17" x14ac:dyDescent="0.2">
      <c r="A55" s="43">
        <v>45</v>
      </c>
      <c r="B55" s="53" t="s">
        <v>6</v>
      </c>
      <c r="C55" s="53" t="s">
        <v>10</v>
      </c>
      <c r="D55" s="53" t="s">
        <v>12</v>
      </c>
      <c r="E55" s="41" t="s">
        <v>14</v>
      </c>
      <c r="F55" s="41" t="s">
        <v>71</v>
      </c>
      <c r="G55" s="41" t="s">
        <v>163</v>
      </c>
      <c r="H55" s="54">
        <v>2.8400000000000002E-2</v>
      </c>
      <c r="I55" s="54" t="s">
        <v>69</v>
      </c>
      <c r="J55" s="54">
        <v>2.8400000000000002E-2</v>
      </c>
      <c r="K55" s="54">
        <v>2.3900000000000001E-2</v>
      </c>
      <c r="L55" s="55">
        <v>2.29E-2</v>
      </c>
      <c r="M55" s="54" t="s">
        <v>69</v>
      </c>
      <c r="N55" s="56" t="s">
        <v>69</v>
      </c>
      <c r="O55" s="57">
        <v>0</v>
      </c>
      <c r="P55" s="57">
        <v>-4.5000000000000005E-3</v>
      </c>
      <c r="Q55" s="57">
        <v>-5.5000000000000014E-3</v>
      </c>
    </row>
    <row r="56" spans="1:17" x14ac:dyDescent="0.2">
      <c r="A56" s="43">
        <v>46</v>
      </c>
      <c r="B56" s="53" t="s">
        <v>6</v>
      </c>
      <c r="C56" s="53" t="s">
        <v>10</v>
      </c>
      <c r="D56" s="53" t="s">
        <v>12</v>
      </c>
      <c r="E56" s="41" t="s">
        <v>14</v>
      </c>
      <c r="F56" s="41" t="s">
        <v>72</v>
      </c>
      <c r="G56" s="41" t="s">
        <v>164</v>
      </c>
      <c r="H56" s="54">
        <v>3.44E-2</v>
      </c>
      <c r="I56" s="54">
        <v>2.5399999999999999E-2</v>
      </c>
      <c r="J56" s="54">
        <v>3.44E-2</v>
      </c>
      <c r="K56" s="54">
        <v>2.5899999999999999E-2</v>
      </c>
      <c r="L56" s="55">
        <v>2.4900000000000002E-2</v>
      </c>
      <c r="M56" s="54" t="s">
        <v>69</v>
      </c>
      <c r="N56" s="56">
        <v>-9.0000000000000011E-3</v>
      </c>
      <c r="O56" s="57">
        <v>0</v>
      </c>
      <c r="P56" s="57">
        <v>-8.5000000000000006E-3</v>
      </c>
      <c r="Q56" s="57">
        <v>-9.499999999999998E-3</v>
      </c>
    </row>
    <row r="57" spans="1:17" x14ac:dyDescent="0.2">
      <c r="A57" s="43">
        <v>47</v>
      </c>
      <c r="B57" s="53" t="s">
        <v>6</v>
      </c>
      <c r="C57" s="53" t="s">
        <v>10</v>
      </c>
      <c r="D57" s="53" t="s">
        <v>12</v>
      </c>
      <c r="E57" s="41" t="s">
        <v>14</v>
      </c>
      <c r="F57" s="41" t="s">
        <v>73</v>
      </c>
      <c r="G57" s="41" t="s">
        <v>165</v>
      </c>
      <c r="H57" s="54">
        <v>3.8899999999999997E-2</v>
      </c>
      <c r="I57" s="54">
        <v>2.5700000000000001E-2</v>
      </c>
      <c r="J57" s="54">
        <v>3.5900000000000001E-2</v>
      </c>
      <c r="K57" s="54">
        <v>2.64E-2</v>
      </c>
      <c r="L57" s="55">
        <v>2.5399999999999999E-2</v>
      </c>
      <c r="M57" s="54" t="s">
        <v>69</v>
      </c>
      <c r="N57" s="56">
        <v>-1.3199999999999996E-2</v>
      </c>
      <c r="O57" s="57">
        <v>-2.9999999999999957E-3</v>
      </c>
      <c r="P57" s="57">
        <v>-1.2499999999999997E-2</v>
      </c>
      <c r="Q57" s="57">
        <v>-1.3499999999999998E-2</v>
      </c>
    </row>
    <row r="58" spans="1:17" x14ac:dyDescent="0.2">
      <c r="A58" s="43">
        <v>48</v>
      </c>
      <c r="B58" s="53" t="s">
        <v>6</v>
      </c>
      <c r="C58" s="53" t="s">
        <v>10</v>
      </c>
      <c r="D58" s="53" t="s">
        <v>12</v>
      </c>
      <c r="E58" s="41" t="s">
        <v>14</v>
      </c>
      <c r="F58" s="41" t="s">
        <v>74</v>
      </c>
      <c r="G58" s="41" t="s">
        <v>166</v>
      </c>
      <c r="H58" s="54">
        <v>4.6399999999999997E-2</v>
      </c>
      <c r="I58" s="54" t="s">
        <v>69</v>
      </c>
      <c r="J58" s="54">
        <v>4.1399999999999999E-2</v>
      </c>
      <c r="K58" s="54">
        <v>2.7900000000000001E-2</v>
      </c>
      <c r="L58" s="55">
        <v>2.64E-2</v>
      </c>
      <c r="M58" s="54" t="s">
        <v>69</v>
      </c>
      <c r="N58" s="56" t="s">
        <v>69</v>
      </c>
      <c r="O58" s="57">
        <v>-4.9999999999999975E-3</v>
      </c>
      <c r="P58" s="57">
        <v>-1.8499999999999996E-2</v>
      </c>
      <c r="Q58" s="57">
        <v>-1.9999999999999997E-2</v>
      </c>
    </row>
    <row r="59" spans="1:17" x14ac:dyDescent="0.2">
      <c r="A59" s="43">
        <v>49</v>
      </c>
      <c r="B59" s="53" t="s">
        <v>6</v>
      </c>
      <c r="C59" s="53" t="s">
        <v>10</v>
      </c>
      <c r="D59" s="53" t="s">
        <v>12</v>
      </c>
      <c r="E59" s="41" t="s">
        <v>14</v>
      </c>
      <c r="F59" s="41" t="s">
        <v>75</v>
      </c>
      <c r="G59" s="41" t="s">
        <v>167</v>
      </c>
      <c r="H59" s="54">
        <v>5.1400000000000001E-2</v>
      </c>
      <c r="I59" s="54" t="s">
        <v>69</v>
      </c>
      <c r="J59" s="54">
        <v>4.6399999999999997E-2</v>
      </c>
      <c r="K59" s="54">
        <v>3.8900000000000004E-2</v>
      </c>
      <c r="L59" s="55">
        <v>3.7400000000000003E-2</v>
      </c>
      <c r="M59" s="54" t="s">
        <v>69</v>
      </c>
      <c r="N59" s="56" t="s">
        <v>69</v>
      </c>
      <c r="O59" s="57">
        <v>-5.0000000000000044E-3</v>
      </c>
      <c r="P59" s="57">
        <v>-1.2499999999999997E-2</v>
      </c>
      <c r="Q59" s="57">
        <v>-1.3999999999999999E-2</v>
      </c>
    </row>
    <row r="60" spans="1:17" x14ac:dyDescent="0.2">
      <c r="A60" s="43">
        <v>50</v>
      </c>
      <c r="B60" s="53" t="s">
        <v>6</v>
      </c>
      <c r="C60" s="53" t="s">
        <v>10</v>
      </c>
      <c r="D60" s="53" t="s">
        <v>12</v>
      </c>
      <c r="E60" s="41" t="s">
        <v>14</v>
      </c>
      <c r="F60" s="41" t="s">
        <v>76</v>
      </c>
      <c r="G60" s="41" t="s">
        <v>168</v>
      </c>
      <c r="H60" s="54">
        <v>5.2999999999999999E-2</v>
      </c>
      <c r="I60" s="54" t="s">
        <v>69</v>
      </c>
      <c r="J60" s="54">
        <v>4.8000000000000001E-2</v>
      </c>
      <c r="K60" s="54">
        <v>3.5400000000000001E-2</v>
      </c>
      <c r="L60" s="55">
        <v>3.39E-2</v>
      </c>
      <c r="M60" s="54" t="s">
        <v>69</v>
      </c>
      <c r="N60" s="56" t="s">
        <v>69</v>
      </c>
      <c r="O60" s="57">
        <v>-4.9999999999999975E-3</v>
      </c>
      <c r="P60" s="57">
        <v>-1.7599999999999998E-2</v>
      </c>
      <c r="Q60" s="57">
        <v>-1.9099999999999999E-2</v>
      </c>
    </row>
    <row r="61" spans="1:17" x14ac:dyDescent="0.2">
      <c r="A61" s="43">
        <v>51</v>
      </c>
      <c r="B61" s="53" t="s">
        <v>6</v>
      </c>
      <c r="C61" s="53" t="s">
        <v>10</v>
      </c>
      <c r="D61" s="53" t="s">
        <v>12</v>
      </c>
      <c r="E61" s="41" t="s">
        <v>14</v>
      </c>
      <c r="F61" s="41" t="s">
        <v>77</v>
      </c>
      <c r="G61" s="41" t="s">
        <v>169</v>
      </c>
      <c r="H61" s="54">
        <v>6.0999999999999999E-2</v>
      </c>
      <c r="I61" s="54" t="s">
        <v>69</v>
      </c>
      <c r="J61" s="54">
        <v>5.6000000000000001E-2</v>
      </c>
      <c r="K61" s="54">
        <v>3.9399999999999998E-2</v>
      </c>
      <c r="L61" s="55">
        <v>3.7900000000000003E-2</v>
      </c>
      <c r="M61" s="54" t="s">
        <v>69</v>
      </c>
      <c r="N61" s="56" t="s">
        <v>69</v>
      </c>
      <c r="O61" s="57">
        <v>-4.9999999999999975E-3</v>
      </c>
      <c r="P61" s="57">
        <v>-2.1600000000000001E-2</v>
      </c>
      <c r="Q61" s="57">
        <v>-2.3099999999999996E-2</v>
      </c>
    </row>
    <row r="62" spans="1:17" x14ac:dyDescent="0.2">
      <c r="A62" s="43">
        <v>52</v>
      </c>
      <c r="B62" s="53" t="s">
        <v>6</v>
      </c>
      <c r="C62" s="53" t="s">
        <v>10</v>
      </c>
      <c r="D62" s="53" t="s">
        <v>12</v>
      </c>
      <c r="E62" s="41" t="s">
        <v>14</v>
      </c>
      <c r="F62" s="41" t="s">
        <v>78</v>
      </c>
      <c r="G62" s="41" t="s">
        <v>170</v>
      </c>
      <c r="H62" s="54">
        <v>0.04</v>
      </c>
      <c r="I62" s="54" t="s">
        <v>69</v>
      </c>
      <c r="J62" s="54">
        <v>4.2500000000000003E-2</v>
      </c>
      <c r="K62" s="54">
        <v>4.1000000000000002E-2</v>
      </c>
      <c r="L62" s="55">
        <v>0.04</v>
      </c>
      <c r="M62" s="54" t="s">
        <v>69</v>
      </c>
      <c r="N62" s="56" t="s">
        <v>69</v>
      </c>
      <c r="O62" s="57">
        <v>2.5000000000000022E-3</v>
      </c>
      <c r="P62" s="57">
        <v>1.0000000000000009E-3</v>
      </c>
      <c r="Q62" s="57">
        <v>0</v>
      </c>
    </row>
    <row r="63" spans="1:17" x14ac:dyDescent="0.2">
      <c r="A63" s="43">
        <v>53</v>
      </c>
      <c r="B63" s="53" t="s">
        <v>6</v>
      </c>
      <c r="C63" s="53" t="s">
        <v>10</v>
      </c>
      <c r="D63" s="53" t="s">
        <v>12</v>
      </c>
      <c r="E63" s="41" t="s">
        <v>14</v>
      </c>
      <c r="F63" s="41" t="s">
        <v>79</v>
      </c>
      <c r="G63" s="41" t="s">
        <v>171</v>
      </c>
      <c r="H63" s="74">
        <v>2.8500000000000001E-2</v>
      </c>
      <c r="I63" s="54">
        <v>2.5999999999999999E-2</v>
      </c>
      <c r="J63" s="54">
        <v>2.9499999999999998E-2</v>
      </c>
      <c r="K63" s="54">
        <v>2.4E-2</v>
      </c>
      <c r="L63" s="55">
        <v>2.2499999999999999E-2</v>
      </c>
      <c r="M63" s="75" t="s">
        <v>69</v>
      </c>
      <c r="N63" s="58">
        <v>-2.5000000000000022E-3</v>
      </c>
      <c r="O63" s="58">
        <v>9.9999999999999742E-4</v>
      </c>
      <c r="P63" s="58">
        <v>-4.5000000000000005E-3</v>
      </c>
      <c r="Q63" s="58">
        <v>-6.0000000000000019E-3</v>
      </c>
    </row>
    <row r="64" spans="1:17" x14ac:dyDescent="0.2">
      <c r="A64" s="43">
        <v>54</v>
      </c>
      <c r="B64" s="53" t="s">
        <v>6</v>
      </c>
      <c r="C64" s="53" t="s">
        <v>10</v>
      </c>
      <c r="D64" s="53" t="s">
        <v>12</v>
      </c>
      <c r="E64" s="41" t="s">
        <v>14</v>
      </c>
      <c r="F64" s="41" t="s">
        <v>80</v>
      </c>
      <c r="G64" s="41" t="s">
        <v>172</v>
      </c>
      <c r="H64" s="74">
        <v>2.8500000000000001E-2</v>
      </c>
      <c r="I64" s="54">
        <v>3.85E-2</v>
      </c>
      <c r="J64" s="54">
        <v>4.1000000000000002E-2</v>
      </c>
      <c r="K64" s="54">
        <v>3.95E-2</v>
      </c>
      <c r="L64" s="55">
        <v>3.6999999999999998E-2</v>
      </c>
      <c r="M64" s="75" t="s">
        <v>69</v>
      </c>
      <c r="N64" s="58">
        <v>9.9999999999999985E-3</v>
      </c>
      <c r="O64" s="58">
        <v>1.2500000000000001E-2</v>
      </c>
      <c r="P64" s="58">
        <v>1.0999999999999999E-2</v>
      </c>
      <c r="Q64" s="58">
        <v>8.4999999999999971E-3</v>
      </c>
    </row>
    <row r="65" spans="1:17" x14ac:dyDescent="0.2">
      <c r="A65" s="43">
        <v>55</v>
      </c>
      <c r="B65" s="53" t="s">
        <v>6</v>
      </c>
      <c r="C65" s="53" t="s">
        <v>120</v>
      </c>
      <c r="D65" s="53" t="s">
        <v>12</v>
      </c>
      <c r="E65" s="41" t="s">
        <v>14</v>
      </c>
      <c r="F65" s="41" t="s">
        <v>70</v>
      </c>
      <c r="G65" s="41" t="s">
        <v>173</v>
      </c>
      <c r="H65" s="54">
        <v>3.04E-2</v>
      </c>
      <c r="I65" s="54" t="s">
        <v>69</v>
      </c>
      <c r="J65" s="54">
        <v>3.2899999999999999E-2</v>
      </c>
      <c r="K65" s="54">
        <v>3.09E-2</v>
      </c>
      <c r="L65" s="55">
        <v>2.9899999999999999E-2</v>
      </c>
      <c r="M65" s="54" t="s">
        <v>69</v>
      </c>
      <c r="N65" s="56" t="s">
        <v>69</v>
      </c>
      <c r="O65" s="57">
        <v>2.4999999999999988E-3</v>
      </c>
      <c r="P65" s="57">
        <v>5.0000000000000044E-4</v>
      </c>
      <c r="Q65" s="57">
        <v>-5.0000000000000044E-4</v>
      </c>
    </row>
    <row r="66" spans="1:17" x14ac:dyDescent="0.2">
      <c r="A66" s="43">
        <v>56</v>
      </c>
      <c r="B66" s="53" t="s">
        <v>6</v>
      </c>
      <c r="C66" s="53" t="s">
        <v>120</v>
      </c>
      <c r="D66" s="53" t="s">
        <v>12</v>
      </c>
      <c r="E66" s="41" t="s">
        <v>14</v>
      </c>
      <c r="F66" s="41" t="s">
        <v>71</v>
      </c>
      <c r="G66" s="41" t="s">
        <v>174</v>
      </c>
      <c r="H66" s="54">
        <v>2.8400000000000002E-2</v>
      </c>
      <c r="I66" s="54" t="s">
        <v>69</v>
      </c>
      <c r="J66" s="54">
        <v>2.8400000000000002E-2</v>
      </c>
      <c r="K66" s="54">
        <v>2.3900000000000001E-2</v>
      </c>
      <c r="L66" s="55">
        <v>2.29E-2</v>
      </c>
      <c r="M66" s="54" t="s">
        <v>69</v>
      </c>
      <c r="N66" s="56" t="s">
        <v>69</v>
      </c>
      <c r="O66" s="57">
        <v>0</v>
      </c>
      <c r="P66" s="57">
        <v>-4.5000000000000005E-3</v>
      </c>
      <c r="Q66" s="57">
        <v>-5.5000000000000014E-3</v>
      </c>
    </row>
    <row r="67" spans="1:17" x14ac:dyDescent="0.2">
      <c r="A67" s="43">
        <v>57</v>
      </c>
      <c r="B67" s="53" t="s">
        <v>6</v>
      </c>
      <c r="C67" s="53" t="s">
        <v>120</v>
      </c>
      <c r="D67" s="53" t="s">
        <v>12</v>
      </c>
      <c r="E67" s="41" t="s">
        <v>14</v>
      </c>
      <c r="F67" s="41" t="s">
        <v>72</v>
      </c>
      <c r="G67" s="41" t="s">
        <v>175</v>
      </c>
      <c r="H67" s="54">
        <v>3.44E-2</v>
      </c>
      <c r="I67" s="54" t="s">
        <v>69</v>
      </c>
      <c r="J67" s="54">
        <v>3.44E-2</v>
      </c>
      <c r="K67" s="54">
        <v>2.5899999999999999E-2</v>
      </c>
      <c r="L67" s="55">
        <v>2.4900000000000002E-2</v>
      </c>
      <c r="M67" s="54" t="s">
        <v>69</v>
      </c>
      <c r="N67" s="56" t="s">
        <v>69</v>
      </c>
      <c r="O67" s="57">
        <v>0</v>
      </c>
      <c r="P67" s="57">
        <v>-8.5000000000000006E-3</v>
      </c>
      <c r="Q67" s="57">
        <v>-9.499999999999998E-3</v>
      </c>
    </row>
    <row r="68" spans="1:17" x14ac:dyDescent="0.2">
      <c r="A68" s="43">
        <v>58</v>
      </c>
      <c r="B68" s="53" t="s">
        <v>6</v>
      </c>
      <c r="C68" s="53" t="s">
        <v>120</v>
      </c>
      <c r="D68" s="53" t="s">
        <v>12</v>
      </c>
      <c r="E68" s="41" t="s">
        <v>14</v>
      </c>
      <c r="F68" s="41" t="s">
        <v>73</v>
      </c>
      <c r="G68" s="41" t="s">
        <v>176</v>
      </c>
      <c r="H68" s="54">
        <v>3.8899999999999997E-2</v>
      </c>
      <c r="I68" s="54" t="s">
        <v>69</v>
      </c>
      <c r="J68" s="54">
        <v>3.5900000000000001E-2</v>
      </c>
      <c r="K68" s="54">
        <v>2.64E-2</v>
      </c>
      <c r="L68" s="55">
        <v>2.5399999999999999E-2</v>
      </c>
      <c r="M68" s="54" t="s">
        <v>69</v>
      </c>
      <c r="N68" s="56" t="s">
        <v>69</v>
      </c>
      <c r="O68" s="57">
        <v>-2.9999999999999957E-3</v>
      </c>
      <c r="P68" s="57">
        <v>-1.2499999999999997E-2</v>
      </c>
      <c r="Q68" s="57">
        <v>-1.3499999999999998E-2</v>
      </c>
    </row>
    <row r="69" spans="1:17" x14ac:dyDescent="0.2">
      <c r="A69" s="43">
        <v>59</v>
      </c>
      <c r="B69" s="53" t="s">
        <v>6</v>
      </c>
      <c r="C69" s="53" t="s">
        <v>120</v>
      </c>
      <c r="D69" s="53" t="s">
        <v>12</v>
      </c>
      <c r="E69" s="41" t="s">
        <v>14</v>
      </c>
      <c r="F69" s="41" t="s">
        <v>74</v>
      </c>
      <c r="G69" s="41" t="s">
        <v>177</v>
      </c>
      <c r="H69" s="54">
        <v>4.6399999999999997E-2</v>
      </c>
      <c r="I69" s="54" t="s">
        <v>69</v>
      </c>
      <c r="J69" s="54">
        <v>4.1399999999999999E-2</v>
      </c>
      <c r="K69" s="54">
        <v>2.7900000000000001E-2</v>
      </c>
      <c r="L69" s="55">
        <v>2.64E-2</v>
      </c>
      <c r="M69" s="54" t="s">
        <v>69</v>
      </c>
      <c r="N69" s="56" t="s">
        <v>69</v>
      </c>
      <c r="O69" s="57">
        <v>-4.9999999999999975E-3</v>
      </c>
      <c r="P69" s="57">
        <v>-1.8499999999999996E-2</v>
      </c>
      <c r="Q69" s="57">
        <v>-1.9999999999999997E-2</v>
      </c>
    </row>
    <row r="70" spans="1:17" x14ac:dyDescent="0.2">
      <c r="A70" s="43">
        <v>60</v>
      </c>
      <c r="B70" s="53" t="s">
        <v>6</v>
      </c>
      <c r="C70" s="53" t="s">
        <v>120</v>
      </c>
      <c r="D70" s="53" t="s">
        <v>12</v>
      </c>
      <c r="E70" s="41" t="s">
        <v>14</v>
      </c>
      <c r="F70" s="41" t="s">
        <v>78</v>
      </c>
      <c r="G70" s="41" t="s">
        <v>178</v>
      </c>
      <c r="H70" s="54">
        <v>0.04</v>
      </c>
      <c r="I70" s="54" t="s">
        <v>69</v>
      </c>
      <c r="J70" s="54">
        <v>4.2500000000000003E-2</v>
      </c>
      <c r="K70" s="54">
        <v>4.1000000000000002E-2</v>
      </c>
      <c r="L70" s="55">
        <v>0.04</v>
      </c>
      <c r="M70" s="54" t="s">
        <v>69</v>
      </c>
      <c r="N70" s="56" t="s">
        <v>69</v>
      </c>
      <c r="O70" s="57">
        <v>2.5000000000000022E-3</v>
      </c>
      <c r="P70" s="57">
        <v>1.0000000000000009E-3</v>
      </c>
      <c r="Q70" s="57">
        <v>0</v>
      </c>
    </row>
    <row r="71" spans="1:17" x14ac:dyDescent="0.2">
      <c r="A71" s="43">
        <v>61</v>
      </c>
      <c r="B71" s="53" t="s">
        <v>6</v>
      </c>
      <c r="C71" s="53" t="s">
        <v>120</v>
      </c>
      <c r="D71" s="53" t="s">
        <v>12</v>
      </c>
      <c r="E71" s="41" t="s">
        <v>14</v>
      </c>
      <c r="F71" s="41" t="s">
        <v>82</v>
      </c>
      <c r="G71" s="41" t="s">
        <v>179</v>
      </c>
      <c r="H71" s="74">
        <v>2.7E-2</v>
      </c>
      <c r="I71" s="54" t="s">
        <v>69</v>
      </c>
      <c r="J71" s="54">
        <v>2.9000000000000001E-2</v>
      </c>
      <c r="K71" s="54">
        <v>2.2499999999999999E-2</v>
      </c>
      <c r="L71" s="55">
        <v>2.1500000000000002E-2</v>
      </c>
      <c r="M71" s="75" t="s">
        <v>69</v>
      </c>
      <c r="N71" s="59" t="s">
        <v>69</v>
      </c>
      <c r="O71" s="58">
        <v>2.0000000000000018E-3</v>
      </c>
      <c r="P71" s="58">
        <v>-4.5000000000000005E-3</v>
      </c>
      <c r="Q71" s="58">
        <v>-5.4999999999999979E-3</v>
      </c>
    </row>
    <row r="72" spans="1:17" x14ac:dyDescent="0.2">
      <c r="A72" s="43">
        <v>62</v>
      </c>
      <c r="B72" s="53" t="s">
        <v>6</v>
      </c>
      <c r="C72" s="53" t="s">
        <v>120</v>
      </c>
      <c r="D72" s="53" t="s">
        <v>12</v>
      </c>
      <c r="E72" s="41" t="s">
        <v>14</v>
      </c>
      <c r="F72" s="41" t="s">
        <v>79</v>
      </c>
      <c r="G72" s="41" t="s">
        <v>180</v>
      </c>
      <c r="H72" s="74">
        <v>2.7E-2</v>
      </c>
      <c r="I72" s="54" t="s">
        <v>69</v>
      </c>
      <c r="J72" s="54">
        <v>2.9499999999999998E-2</v>
      </c>
      <c r="K72" s="54">
        <v>2.4E-2</v>
      </c>
      <c r="L72" s="55">
        <v>2.2499999999999999E-2</v>
      </c>
      <c r="M72" s="75" t="s">
        <v>69</v>
      </c>
      <c r="N72" s="59" t="s">
        <v>69</v>
      </c>
      <c r="O72" s="58">
        <v>2.4999999999999988E-3</v>
      </c>
      <c r="P72" s="58">
        <v>-2.9999999999999992E-3</v>
      </c>
      <c r="Q72" s="58">
        <v>-4.5000000000000005E-3</v>
      </c>
    </row>
    <row r="73" spans="1:17" x14ac:dyDescent="0.2">
      <c r="A73" s="43">
        <v>63</v>
      </c>
      <c r="B73" s="53" t="s">
        <v>5</v>
      </c>
      <c r="C73" s="53" t="s">
        <v>10</v>
      </c>
      <c r="D73" s="53" t="s">
        <v>12</v>
      </c>
      <c r="E73" s="41" t="s">
        <v>14</v>
      </c>
      <c r="F73" s="41" t="s">
        <v>68</v>
      </c>
      <c r="G73" s="41" t="s">
        <v>181</v>
      </c>
      <c r="H73" s="54">
        <v>3.1399999999999997E-2</v>
      </c>
      <c r="I73" s="54" t="s">
        <v>69</v>
      </c>
      <c r="J73" s="54">
        <v>3.1399999999999997E-2</v>
      </c>
      <c r="K73" s="54">
        <v>3.1E-2</v>
      </c>
      <c r="L73" s="55">
        <v>0.03</v>
      </c>
      <c r="M73" s="54" t="s">
        <v>69</v>
      </c>
      <c r="N73" s="56" t="s">
        <v>69</v>
      </c>
      <c r="O73" s="57">
        <v>0</v>
      </c>
      <c r="P73" s="57">
        <v>-3.9999999999999758E-4</v>
      </c>
      <c r="Q73" s="57">
        <v>-1.3999999999999985E-3</v>
      </c>
    </row>
    <row r="74" spans="1:17" x14ac:dyDescent="0.2">
      <c r="A74" s="43">
        <v>64</v>
      </c>
      <c r="B74" s="53" t="s">
        <v>5</v>
      </c>
      <c r="C74" s="53" t="s">
        <v>10</v>
      </c>
      <c r="D74" s="53" t="s">
        <v>12</v>
      </c>
      <c r="E74" s="41" t="s">
        <v>14</v>
      </c>
      <c r="F74" s="41" t="s">
        <v>70</v>
      </c>
      <c r="G74" s="41" t="s">
        <v>182</v>
      </c>
      <c r="H74" s="54">
        <v>3.04E-2</v>
      </c>
      <c r="I74" s="54" t="s">
        <v>69</v>
      </c>
      <c r="J74" s="54">
        <v>3.04E-2</v>
      </c>
      <c r="K74" s="54">
        <v>2.9899999999999999E-2</v>
      </c>
      <c r="L74" s="55">
        <v>2.9399999999999999E-2</v>
      </c>
      <c r="M74" s="54" t="s">
        <v>69</v>
      </c>
      <c r="N74" s="56" t="s">
        <v>69</v>
      </c>
      <c r="O74" s="57">
        <v>0</v>
      </c>
      <c r="P74" s="57">
        <v>-5.0000000000000044E-4</v>
      </c>
      <c r="Q74" s="57">
        <v>-1.0000000000000009E-3</v>
      </c>
    </row>
    <row r="75" spans="1:17" x14ac:dyDescent="0.2">
      <c r="A75" s="43">
        <v>65</v>
      </c>
      <c r="B75" s="53" t="s">
        <v>5</v>
      </c>
      <c r="C75" s="53" t="s">
        <v>10</v>
      </c>
      <c r="D75" s="53" t="s">
        <v>12</v>
      </c>
      <c r="E75" s="41" t="s">
        <v>14</v>
      </c>
      <c r="F75" s="41" t="s">
        <v>71</v>
      </c>
      <c r="G75" s="41" t="s">
        <v>183</v>
      </c>
      <c r="H75" s="54">
        <v>2.8400000000000002E-2</v>
      </c>
      <c r="I75" s="54" t="s">
        <v>69</v>
      </c>
      <c r="J75" s="54">
        <v>2.8400000000000002E-2</v>
      </c>
      <c r="K75" s="54">
        <v>2.3400000000000001E-2</v>
      </c>
      <c r="L75" s="55">
        <v>2.24E-2</v>
      </c>
      <c r="M75" s="54" t="s">
        <v>69</v>
      </c>
      <c r="N75" s="56" t="s">
        <v>69</v>
      </c>
      <c r="O75" s="57">
        <v>0</v>
      </c>
      <c r="P75" s="57">
        <v>-5.000000000000001E-3</v>
      </c>
      <c r="Q75" s="57">
        <v>-6.0000000000000019E-3</v>
      </c>
    </row>
    <row r="76" spans="1:17" x14ac:dyDescent="0.2">
      <c r="A76" s="43">
        <v>66</v>
      </c>
      <c r="B76" s="53" t="s">
        <v>5</v>
      </c>
      <c r="C76" s="53" t="s">
        <v>10</v>
      </c>
      <c r="D76" s="53" t="s">
        <v>12</v>
      </c>
      <c r="E76" s="41" t="s">
        <v>14</v>
      </c>
      <c r="F76" s="41" t="s">
        <v>72</v>
      </c>
      <c r="G76" s="41" t="s">
        <v>184</v>
      </c>
      <c r="H76" s="54">
        <v>3.44E-2</v>
      </c>
      <c r="I76" s="54">
        <v>2.5399999999999999E-2</v>
      </c>
      <c r="J76" s="54">
        <v>3.44E-2</v>
      </c>
      <c r="K76" s="54">
        <v>2.5399999999999999E-2</v>
      </c>
      <c r="L76" s="55">
        <v>2.4400000000000002E-2</v>
      </c>
      <c r="M76" s="54" t="s">
        <v>69</v>
      </c>
      <c r="N76" s="56">
        <v>-9.0000000000000011E-3</v>
      </c>
      <c r="O76" s="57">
        <v>0</v>
      </c>
      <c r="P76" s="57">
        <v>-9.0000000000000011E-3</v>
      </c>
      <c r="Q76" s="57">
        <v>-9.9999999999999985E-3</v>
      </c>
    </row>
    <row r="77" spans="1:17" x14ac:dyDescent="0.2">
      <c r="A77" s="43">
        <v>67</v>
      </c>
      <c r="B77" s="53" t="s">
        <v>5</v>
      </c>
      <c r="C77" s="53" t="s">
        <v>10</v>
      </c>
      <c r="D77" s="53" t="s">
        <v>12</v>
      </c>
      <c r="E77" s="41" t="s">
        <v>14</v>
      </c>
      <c r="F77" s="41" t="s">
        <v>73</v>
      </c>
      <c r="G77" s="41" t="s">
        <v>185</v>
      </c>
      <c r="H77" s="54">
        <v>3.8899999999999997E-2</v>
      </c>
      <c r="I77" s="54">
        <v>2.5700000000000001E-2</v>
      </c>
      <c r="J77" s="54">
        <v>3.5900000000000001E-2</v>
      </c>
      <c r="K77" s="54">
        <v>2.5700000000000001E-2</v>
      </c>
      <c r="L77" s="55">
        <v>2.4899999999999999E-2</v>
      </c>
      <c r="M77" s="54" t="s">
        <v>69</v>
      </c>
      <c r="N77" s="56">
        <v>-1.3199999999999996E-2</v>
      </c>
      <c r="O77" s="57">
        <v>-2.9999999999999957E-3</v>
      </c>
      <c r="P77" s="57">
        <v>-1.3199999999999996E-2</v>
      </c>
      <c r="Q77" s="57">
        <v>-1.3999999999999999E-2</v>
      </c>
    </row>
    <row r="78" spans="1:17" x14ac:dyDescent="0.2">
      <c r="A78" s="43">
        <v>68</v>
      </c>
      <c r="B78" s="53" t="s">
        <v>5</v>
      </c>
      <c r="C78" s="53" t="s">
        <v>10</v>
      </c>
      <c r="D78" s="53" t="s">
        <v>12</v>
      </c>
      <c r="E78" s="41" t="s">
        <v>14</v>
      </c>
      <c r="F78" s="41" t="s">
        <v>74</v>
      </c>
      <c r="G78" s="41" t="s">
        <v>186</v>
      </c>
      <c r="H78" s="54">
        <v>4.6399999999999997E-2</v>
      </c>
      <c r="I78" s="54" t="s">
        <v>69</v>
      </c>
      <c r="J78" s="54">
        <v>4.1399999999999999E-2</v>
      </c>
      <c r="K78" s="54">
        <v>2.7400000000000001E-2</v>
      </c>
      <c r="L78" s="55">
        <v>2.5899999999999999E-2</v>
      </c>
      <c r="M78" s="54" t="s">
        <v>69</v>
      </c>
      <c r="N78" s="56" t="s">
        <v>69</v>
      </c>
      <c r="O78" s="57">
        <v>-4.9999999999999975E-3</v>
      </c>
      <c r="P78" s="57">
        <v>-1.8999999999999996E-2</v>
      </c>
      <c r="Q78" s="57">
        <v>-2.0499999999999997E-2</v>
      </c>
    </row>
    <row r="79" spans="1:17" x14ac:dyDescent="0.2">
      <c r="A79" s="43">
        <v>69</v>
      </c>
      <c r="B79" s="53" t="s">
        <v>5</v>
      </c>
      <c r="C79" s="53" t="s">
        <v>10</v>
      </c>
      <c r="D79" s="53" t="s">
        <v>12</v>
      </c>
      <c r="E79" s="41" t="s">
        <v>14</v>
      </c>
      <c r="F79" s="41" t="s">
        <v>75</v>
      </c>
      <c r="G79" s="41" t="s">
        <v>187</v>
      </c>
      <c r="H79" s="54">
        <v>5.1400000000000001E-2</v>
      </c>
      <c r="I79" s="54" t="s">
        <v>69</v>
      </c>
      <c r="J79" s="54">
        <v>4.6399999999999997E-2</v>
      </c>
      <c r="K79" s="54">
        <v>3.8399999999999997E-2</v>
      </c>
      <c r="L79" s="55">
        <v>3.6900000000000002E-2</v>
      </c>
      <c r="M79" s="54" t="s">
        <v>69</v>
      </c>
      <c r="N79" s="56" t="s">
        <v>69</v>
      </c>
      <c r="O79" s="57">
        <v>-5.0000000000000044E-3</v>
      </c>
      <c r="P79" s="57">
        <v>-1.3000000000000005E-2</v>
      </c>
      <c r="Q79" s="57">
        <v>-1.4499999999999999E-2</v>
      </c>
    </row>
    <row r="80" spans="1:17" x14ac:dyDescent="0.2">
      <c r="A80" s="43">
        <v>70</v>
      </c>
      <c r="B80" s="53" t="s">
        <v>5</v>
      </c>
      <c r="C80" s="53" t="s">
        <v>10</v>
      </c>
      <c r="D80" s="53" t="s">
        <v>12</v>
      </c>
      <c r="E80" s="41" t="s">
        <v>14</v>
      </c>
      <c r="F80" s="41" t="s">
        <v>76</v>
      </c>
      <c r="G80" s="41" t="s">
        <v>188</v>
      </c>
      <c r="H80" s="54">
        <v>5.2999999999999999E-2</v>
      </c>
      <c r="I80" s="54" t="s">
        <v>69</v>
      </c>
      <c r="J80" s="54">
        <v>4.8000000000000001E-2</v>
      </c>
      <c r="K80" s="54">
        <v>3.49E-2</v>
      </c>
      <c r="L80" s="55">
        <v>3.3399999999999999E-2</v>
      </c>
      <c r="M80" s="54" t="s">
        <v>69</v>
      </c>
      <c r="N80" s="56" t="s">
        <v>69</v>
      </c>
      <c r="O80" s="57">
        <v>-4.9999999999999975E-3</v>
      </c>
      <c r="P80" s="57">
        <v>-1.8099999999999998E-2</v>
      </c>
      <c r="Q80" s="57">
        <v>-1.9599999999999999E-2</v>
      </c>
    </row>
    <row r="81" spans="1:17" x14ac:dyDescent="0.2">
      <c r="A81" s="43">
        <v>71</v>
      </c>
      <c r="B81" s="53" t="s">
        <v>5</v>
      </c>
      <c r="C81" s="53" t="s">
        <v>10</v>
      </c>
      <c r="D81" s="53" t="s">
        <v>12</v>
      </c>
      <c r="E81" s="41" t="s">
        <v>14</v>
      </c>
      <c r="F81" s="41" t="s">
        <v>77</v>
      </c>
      <c r="G81" s="41" t="s">
        <v>189</v>
      </c>
      <c r="H81" s="54">
        <v>6.0999999999999999E-2</v>
      </c>
      <c r="I81" s="54" t="s">
        <v>69</v>
      </c>
      <c r="J81" s="54">
        <v>5.6000000000000001E-2</v>
      </c>
      <c r="K81" s="54">
        <v>3.8899999999999997E-2</v>
      </c>
      <c r="L81" s="55">
        <v>3.7400000000000003E-2</v>
      </c>
      <c r="M81" s="54" t="s">
        <v>69</v>
      </c>
      <c r="N81" s="56" t="s">
        <v>69</v>
      </c>
      <c r="O81" s="57">
        <v>-4.9999999999999975E-3</v>
      </c>
      <c r="P81" s="57">
        <v>-2.2100000000000002E-2</v>
      </c>
      <c r="Q81" s="57">
        <v>-2.3599999999999996E-2</v>
      </c>
    </row>
    <row r="82" spans="1:17" x14ac:dyDescent="0.2">
      <c r="A82" s="43">
        <v>72</v>
      </c>
      <c r="B82" s="53" t="s">
        <v>5</v>
      </c>
      <c r="C82" s="53" t="s">
        <v>10</v>
      </c>
      <c r="D82" s="53" t="s">
        <v>12</v>
      </c>
      <c r="E82" s="41" t="s">
        <v>14</v>
      </c>
      <c r="F82" s="41" t="s">
        <v>78</v>
      </c>
      <c r="G82" s="41" t="s">
        <v>190</v>
      </c>
      <c r="H82" s="54">
        <v>0.04</v>
      </c>
      <c r="I82" s="54" t="s">
        <v>69</v>
      </c>
      <c r="J82" s="54">
        <v>0.04</v>
      </c>
      <c r="K82" s="54">
        <v>0.04</v>
      </c>
      <c r="L82" s="55">
        <v>3.95E-2</v>
      </c>
      <c r="M82" s="54" t="s">
        <v>69</v>
      </c>
      <c r="N82" s="56" t="s">
        <v>69</v>
      </c>
      <c r="O82" s="57">
        <v>0</v>
      </c>
      <c r="P82" s="57">
        <v>0</v>
      </c>
      <c r="Q82" s="57">
        <v>-5.0000000000000044E-4</v>
      </c>
    </row>
    <row r="83" spans="1:17" x14ac:dyDescent="0.2">
      <c r="A83" s="43">
        <v>73</v>
      </c>
      <c r="B83" s="53" t="s">
        <v>5</v>
      </c>
      <c r="C83" s="53" t="s">
        <v>10</v>
      </c>
      <c r="D83" s="53" t="s">
        <v>12</v>
      </c>
      <c r="E83" s="41" t="s">
        <v>14</v>
      </c>
      <c r="F83" s="41" t="s">
        <v>79</v>
      </c>
      <c r="G83" s="41" t="s">
        <v>191</v>
      </c>
      <c r="H83" s="74">
        <v>2.8500000000000001E-2</v>
      </c>
      <c r="I83" s="54">
        <v>2.5999999999999999E-2</v>
      </c>
      <c r="J83" s="54">
        <v>2.9499999999999998E-2</v>
      </c>
      <c r="K83" s="54">
        <v>2.35E-2</v>
      </c>
      <c r="L83" s="55">
        <v>2.1999999999999999E-2</v>
      </c>
      <c r="M83" s="75" t="s">
        <v>69</v>
      </c>
      <c r="N83" s="58">
        <v>-2.5000000000000022E-3</v>
      </c>
      <c r="O83" s="58">
        <v>9.9999999999999742E-4</v>
      </c>
      <c r="P83" s="58">
        <v>-5.000000000000001E-3</v>
      </c>
      <c r="Q83" s="58">
        <v>-6.5000000000000023E-3</v>
      </c>
    </row>
    <row r="84" spans="1:17" x14ac:dyDescent="0.2">
      <c r="A84" s="43">
        <v>74</v>
      </c>
      <c r="B84" s="53" t="s">
        <v>5</v>
      </c>
      <c r="C84" s="53" t="s">
        <v>10</v>
      </c>
      <c r="D84" s="53" t="s">
        <v>12</v>
      </c>
      <c r="E84" s="41" t="s">
        <v>14</v>
      </c>
      <c r="F84" s="41" t="s">
        <v>80</v>
      </c>
      <c r="G84" s="41" t="s">
        <v>192</v>
      </c>
      <c r="H84" s="74">
        <v>2.8500000000000001E-2</v>
      </c>
      <c r="I84" s="54">
        <v>3.85E-2</v>
      </c>
      <c r="J84" s="54">
        <v>4.1000000000000002E-2</v>
      </c>
      <c r="K84" s="54">
        <v>3.85E-2</v>
      </c>
      <c r="L84" s="55">
        <v>3.6499999999999998E-2</v>
      </c>
      <c r="M84" s="75" t="s">
        <v>69</v>
      </c>
      <c r="N84" s="58">
        <v>9.9999999999999985E-3</v>
      </c>
      <c r="O84" s="58">
        <v>1.2500000000000001E-2</v>
      </c>
      <c r="P84" s="58">
        <v>9.9999999999999985E-3</v>
      </c>
      <c r="Q84" s="58">
        <v>7.9999999999999967E-3</v>
      </c>
    </row>
    <row r="85" spans="1:17" x14ac:dyDescent="0.2">
      <c r="A85" s="43">
        <v>75</v>
      </c>
      <c r="B85" s="53" t="s">
        <v>5</v>
      </c>
      <c r="C85" s="53" t="s">
        <v>120</v>
      </c>
      <c r="D85" s="53" t="s">
        <v>12</v>
      </c>
      <c r="E85" s="41" t="s">
        <v>14</v>
      </c>
      <c r="F85" s="41" t="s">
        <v>70</v>
      </c>
      <c r="G85" s="41" t="s">
        <v>193</v>
      </c>
      <c r="H85" s="54">
        <v>3.04E-2</v>
      </c>
      <c r="I85" s="54" t="s">
        <v>69</v>
      </c>
      <c r="J85" s="54">
        <v>3.04E-2</v>
      </c>
      <c r="K85" s="54">
        <v>2.9899999999999999E-2</v>
      </c>
      <c r="L85" s="55">
        <v>2.9399999999999999E-2</v>
      </c>
      <c r="M85" s="54" t="s">
        <v>69</v>
      </c>
      <c r="N85" s="56" t="s">
        <v>69</v>
      </c>
      <c r="O85" s="57">
        <v>0</v>
      </c>
      <c r="P85" s="57">
        <v>-5.0000000000000044E-4</v>
      </c>
      <c r="Q85" s="57">
        <v>-1.0000000000000009E-3</v>
      </c>
    </row>
    <row r="86" spans="1:17" x14ac:dyDescent="0.2">
      <c r="A86" s="43">
        <v>76</v>
      </c>
      <c r="B86" s="53" t="s">
        <v>5</v>
      </c>
      <c r="C86" s="53" t="s">
        <v>120</v>
      </c>
      <c r="D86" s="53" t="s">
        <v>12</v>
      </c>
      <c r="E86" s="41" t="s">
        <v>14</v>
      </c>
      <c r="F86" s="41" t="s">
        <v>71</v>
      </c>
      <c r="G86" s="41" t="s">
        <v>194</v>
      </c>
      <c r="H86" s="54">
        <v>2.8400000000000002E-2</v>
      </c>
      <c r="I86" s="54" t="s">
        <v>69</v>
      </c>
      <c r="J86" s="54">
        <v>2.8400000000000002E-2</v>
      </c>
      <c r="K86" s="54">
        <v>2.3400000000000001E-2</v>
      </c>
      <c r="L86" s="55">
        <v>2.24E-2</v>
      </c>
      <c r="M86" s="54" t="s">
        <v>69</v>
      </c>
      <c r="N86" s="56" t="s">
        <v>69</v>
      </c>
      <c r="O86" s="57">
        <v>0</v>
      </c>
      <c r="P86" s="57">
        <v>-5.000000000000001E-3</v>
      </c>
      <c r="Q86" s="57">
        <v>-6.0000000000000019E-3</v>
      </c>
    </row>
    <row r="87" spans="1:17" x14ac:dyDescent="0.2">
      <c r="A87" s="43">
        <v>77</v>
      </c>
      <c r="B87" s="53" t="s">
        <v>5</v>
      </c>
      <c r="C87" s="53" t="s">
        <v>120</v>
      </c>
      <c r="D87" s="53" t="s">
        <v>12</v>
      </c>
      <c r="E87" s="41" t="s">
        <v>14</v>
      </c>
      <c r="F87" s="41" t="s">
        <v>72</v>
      </c>
      <c r="G87" s="41" t="s">
        <v>195</v>
      </c>
      <c r="H87" s="54">
        <v>3.44E-2</v>
      </c>
      <c r="I87" s="54" t="s">
        <v>69</v>
      </c>
      <c r="J87" s="54">
        <v>3.44E-2</v>
      </c>
      <c r="K87" s="54">
        <v>2.5399999999999999E-2</v>
      </c>
      <c r="L87" s="55">
        <v>2.4400000000000002E-2</v>
      </c>
      <c r="M87" s="54" t="s">
        <v>69</v>
      </c>
      <c r="N87" s="56" t="s">
        <v>69</v>
      </c>
      <c r="O87" s="57">
        <v>0</v>
      </c>
      <c r="P87" s="57">
        <v>-9.0000000000000011E-3</v>
      </c>
      <c r="Q87" s="57">
        <v>-9.9999999999999985E-3</v>
      </c>
    </row>
    <row r="88" spans="1:17" x14ac:dyDescent="0.2">
      <c r="A88" s="43">
        <v>78</v>
      </c>
      <c r="B88" s="53" t="s">
        <v>5</v>
      </c>
      <c r="C88" s="53" t="s">
        <v>120</v>
      </c>
      <c r="D88" s="53" t="s">
        <v>12</v>
      </c>
      <c r="E88" s="41" t="s">
        <v>14</v>
      </c>
      <c r="F88" s="41" t="s">
        <v>73</v>
      </c>
      <c r="G88" s="41" t="s">
        <v>196</v>
      </c>
      <c r="H88" s="54">
        <v>3.8899999999999997E-2</v>
      </c>
      <c r="I88" s="54" t="s">
        <v>69</v>
      </c>
      <c r="J88" s="54">
        <v>3.5900000000000001E-2</v>
      </c>
      <c r="K88" s="54">
        <v>2.5700000000000001E-2</v>
      </c>
      <c r="L88" s="55">
        <v>2.4899999999999999E-2</v>
      </c>
      <c r="M88" s="54" t="s">
        <v>69</v>
      </c>
      <c r="N88" s="56" t="s">
        <v>69</v>
      </c>
      <c r="O88" s="57">
        <v>-2.9999999999999957E-3</v>
      </c>
      <c r="P88" s="57">
        <v>-1.3199999999999996E-2</v>
      </c>
      <c r="Q88" s="57">
        <v>-1.3999999999999999E-2</v>
      </c>
    </row>
    <row r="89" spans="1:17" x14ac:dyDescent="0.2">
      <c r="A89" s="43">
        <v>79</v>
      </c>
      <c r="B89" s="53" t="s">
        <v>5</v>
      </c>
      <c r="C89" s="53" t="s">
        <v>120</v>
      </c>
      <c r="D89" s="53" t="s">
        <v>12</v>
      </c>
      <c r="E89" s="41" t="s">
        <v>14</v>
      </c>
      <c r="F89" s="41" t="s">
        <v>74</v>
      </c>
      <c r="G89" s="41" t="s">
        <v>197</v>
      </c>
      <c r="H89" s="54">
        <v>4.6399999999999997E-2</v>
      </c>
      <c r="I89" s="54" t="s">
        <v>69</v>
      </c>
      <c r="J89" s="54">
        <v>4.1399999999999999E-2</v>
      </c>
      <c r="K89" s="54">
        <v>2.7400000000000001E-2</v>
      </c>
      <c r="L89" s="55">
        <v>2.5899999999999999E-2</v>
      </c>
      <c r="M89" s="54" t="s">
        <v>69</v>
      </c>
      <c r="N89" s="56" t="s">
        <v>69</v>
      </c>
      <c r="O89" s="57">
        <v>-4.9999999999999975E-3</v>
      </c>
      <c r="P89" s="57">
        <v>-1.8999999999999996E-2</v>
      </c>
      <c r="Q89" s="57">
        <v>-2.0499999999999997E-2</v>
      </c>
    </row>
    <row r="90" spans="1:17" x14ac:dyDescent="0.2">
      <c r="A90" s="43">
        <v>80</v>
      </c>
      <c r="B90" s="53" t="s">
        <v>5</v>
      </c>
      <c r="C90" s="53" t="s">
        <v>120</v>
      </c>
      <c r="D90" s="53" t="s">
        <v>12</v>
      </c>
      <c r="E90" s="41" t="s">
        <v>14</v>
      </c>
      <c r="F90" s="41" t="s">
        <v>78</v>
      </c>
      <c r="G90" s="41" t="s">
        <v>198</v>
      </c>
      <c r="H90" s="54">
        <v>0.04</v>
      </c>
      <c r="I90" s="54" t="s">
        <v>69</v>
      </c>
      <c r="J90" s="54">
        <v>0.04</v>
      </c>
      <c r="K90" s="54">
        <v>0.04</v>
      </c>
      <c r="L90" s="55">
        <v>3.95E-2</v>
      </c>
      <c r="M90" s="54" t="s">
        <v>69</v>
      </c>
      <c r="N90" s="56" t="s">
        <v>69</v>
      </c>
      <c r="O90" s="57">
        <v>0</v>
      </c>
      <c r="P90" s="57">
        <v>0</v>
      </c>
      <c r="Q90" s="57">
        <v>-5.0000000000000044E-4</v>
      </c>
    </row>
    <row r="91" spans="1:17" x14ac:dyDescent="0.2">
      <c r="A91" s="43">
        <v>81</v>
      </c>
      <c r="B91" s="53" t="s">
        <v>5</v>
      </c>
      <c r="C91" s="53" t="s">
        <v>120</v>
      </c>
      <c r="D91" s="53" t="s">
        <v>12</v>
      </c>
      <c r="E91" s="41" t="s">
        <v>14</v>
      </c>
      <c r="F91" s="41" t="s">
        <v>82</v>
      </c>
      <c r="G91" s="41" t="s">
        <v>199</v>
      </c>
      <c r="H91" s="74">
        <v>2.7E-2</v>
      </c>
      <c r="I91" s="54" t="s">
        <v>69</v>
      </c>
      <c r="J91" s="54">
        <v>2.9000000000000001E-2</v>
      </c>
      <c r="K91" s="54">
        <v>2.1999999999999999E-2</v>
      </c>
      <c r="L91" s="55">
        <v>2.1000000000000001E-2</v>
      </c>
      <c r="M91" s="75" t="s">
        <v>69</v>
      </c>
      <c r="N91" s="59" t="s">
        <v>69</v>
      </c>
      <c r="O91" s="58">
        <v>2.0000000000000018E-3</v>
      </c>
      <c r="P91" s="58">
        <v>-5.000000000000001E-3</v>
      </c>
      <c r="Q91" s="58">
        <v>-5.9999999999999984E-3</v>
      </c>
    </row>
    <row r="92" spans="1:17" x14ac:dyDescent="0.2">
      <c r="A92" s="43">
        <v>82</v>
      </c>
      <c r="B92" s="53" t="s">
        <v>5</v>
      </c>
      <c r="C92" s="53" t="s">
        <v>120</v>
      </c>
      <c r="D92" s="53" t="s">
        <v>12</v>
      </c>
      <c r="E92" s="41" t="s">
        <v>14</v>
      </c>
      <c r="F92" s="41" t="s">
        <v>79</v>
      </c>
      <c r="G92" s="41" t="s">
        <v>200</v>
      </c>
      <c r="H92" s="74">
        <v>2.7E-2</v>
      </c>
      <c r="I92" s="54" t="s">
        <v>69</v>
      </c>
      <c r="J92" s="54">
        <v>2.9499999999999998E-2</v>
      </c>
      <c r="K92" s="54">
        <v>2.35E-2</v>
      </c>
      <c r="L92" s="55">
        <v>2.1999999999999999E-2</v>
      </c>
      <c r="M92" s="75" t="s">
        <v>69</v>
      </c>
      <c r="N92" s="59" t="s">
        <v>69</v>
      </c>
      <c r="O92" s="58">
        <v>2.4999999999999988E-3</v>
      </c>
      <c r="P92" s="58">
        <v>-3.4999999999999996E-3</v>
      </c>
      <c r="Q92" s="58">
        <v>-5.000000000000001E-3</v>
      </c>
    </row>
    <row r="93" spans="1:17" x14ac:dyDescent="0.2">
      <c r="A93" s="43">
        <v>83</v>
      </c>
      <c r="B93" s="53" t="s">
        <v>6</v>
      </c>
      <c r="C93" s="53" t="s">
        <v>10</v>
      </c>
      <c r="D93" s="53" t="s">
        <v>46</v>
      </c>
      <c r="E93" s="41" t="s">
        <v>67</v>
      </c>
      <c r="F93" s="41" t="s">
        <v>68</v>
      </c>
      <c r="G93" s="41" t="s">
        <v>201</v>
      </c>
      <c r="H93" s="54">
        <v>3.1399999999999997E-2</v>
      </c>
      <c r="I93" s="54" t="s">
        <v>69</v>
      </c>
      <c r="J93" s="54">
        <v>3.39E-2</v>
      </c>
      <c r="K93" s="54">
        <v>3.1E-2</v>
      </c>
      <c r="L93" s="55">
        <v>0.03</v>
      </c>
      <c r="M93" s="54" t="s">
        <v>69</v>
      </c>
      <c r="N93" s="56" t="s">
        <v>69</v>
      </c>
      <c r="O93" s="57">
        <v>2.5000000000000022E-3</v>
      </c>
      <c r="P93" s="57">
        <v>-3.9999999999999758E-4</v>
      </c>
      <c r="Q93" s="57">
        <v>-1.3999999999999985E-3</v>
      </c>
    </row>
    <row r="94" spans="1:17" x14ac:dyDescent="0.2">
      <c r="A94" s="43">
        <v>84</v>
      </c>
      <c r="B94" s="53" t="s">
        <v>6</v>
      </c>
      <c r="C94" s="53" t="s">
        <v>10</v>
      </c>
      <c r="D94" s="53" t="s">
        <v>46</v>
      </c>
      <c r="E94" s="41" t="s">
        <v>67</v>
      </c>
      <c r="F94" s="41" t="s">
        <v>70</v>
      </c>
      <c r="G94" s="41" t="s">
        <v>202</v>
      </c>
      <c r="H94" s="54">
        <v>3.04E-2</v>
      </c>
      <c r="I94" s="54" t="s">
        <v>69</v>
      </c>
      <c r="J94" s="54">
        <v>3.2899999999999999E-2</v>
      </c>
      <c r="K94" s="54">
        <v>2.9899999999999999E-2</v>
      </c>
      <c r="L94" s="55">
        <v>2.9399999999999999E-2</v>
      </c>
      <c r="M94" s="54" t="s">
        <v>69</v>
      </c>
      <c r="N94" s="56" t="s">
        <v>69</v>
      </c>
      <c r="O94" s="57">
        <v>2.4999999999999988E-3</v>
      </c>
      <c r="P94" s="57">
        <v>-5.0000000000000044E-4</v>
      </c>
      <c r="Q94" s="57">
        <v>-1.0000000000000009E-3</v>
      </c>
    </row>
    <row r="95" spans="1:17" x14ac:dyDescent="0.2">
      <c r="A95" s="43">
        <v>85</v>
      </c>
      <c r="B95" s="53" t="s">
        <v>6</v>
      </c>
      <c r="C95" s="53" t="s">
        <v>10</v>
      </c>
      <c r="D95" s="53" t="s">
        <v>46</v>
      </c>
      <c r="E95" s="41" t="s">
        <v>67</v>
      </c>
      <c r="F95" s="41" t="s">
        <v>71</v>
      </c>
      <c r="G95" s="41" t="s">
        <v>203</v>
      </c>
      <c r="H95" s="54">
        <v>2.8400000000000002E-2</v>
      </c>
      <c r="I95" s="54" t="s">
        <v>69</v>
      </c>
      <c r="J95" s="54">
        <v>2.8400000000000002E-2</v>
      </c>
      <c r="K95" s="54">
        <v>2.29E-2</v>
      </c>
      <c r="L95" s="55">
        <v>2.24E-2</v>
      </c>
      <c r="M95" s="54" t="s">
        <v>69</v>
      </c>
      <c r="N95" s="56" t="s">
        <v>69</v>
      </c>
      <c r="O95" s="57">
        <v>0</v>
      </c>
      <c r="P95" s="57">
        <v>-5.5000000000000014E-3</v>
      </c>
      <c r="Q95" s="57">
        <v>-6.0000000000000019E-3</v>
      </c>
    </row>
    <row r="96" spans="1:17" x14ac:dyDescent="0.2">
      <c r="A96" s="43">
        <v>86</v>
      </c>
      <c r="B96" s="53" t="s">
        <v>6</v>
      </c>
      <c r="C96" s="53" t="s">
        <v>10</v>
      </c>
      <c r="D96" s="53" t="s">
        <v>46</v>
      </c>
      <c r="E96" s="41" t="s">
        <v>67</v>
      </c>
      <c r="F96" s="41" t="s">
        <v>72</v>
      </c>
      <c r="G96" s="41" t="s">
        <v>204</v>
      </c>
      <c r="H96" s="54">
        <v>3.44E-2</v>
      </c>
      <c r="I96" s="54">
        <v>2.5399999999999999E-2</v>
      </c>
      <c r="J96" s="54">
        <v>3.44E-2</v>
      </c>
      <c r="K96" s="54">
        <v>2.4899999999999999E-2</v>
      </c>
      <c r="L96" s="55">
        <v>2.4400000000000002E-2</v>
      </c>
      <c r="M96" s="54" t="s">
        <v>69</v>
      </c>
      <c r="N96" s="56">
        <v>-9.0000000000000011E-3</v>
      </c>
      <c r="O96" s="57">
        <v>0</v>
      </c>
      <c r="P96" s="57">
        <v>-9.5000000000000015E-3</v>
      </c>
      <c r="Q96" s="57">
        <v>-9.9999999999999985E-3</v>
      </c>
    </row>
    <row r="97" spans="1:17" x14ac:dyDescent="0.2">
      <c r="A97" s="43">
        <v>87</v>
      </c>
      <c r="B97" s="53" t="s">
        <v>6</v>
      </c>
      <c r="C97" s="53" t="s">
        <v>10</v>
      </c>
      <c r="D97" s="53" t="s">
        <v>46</v>
      </c>
      <c r="E97" s="41" t="s">
        <v>67</v>
      </c>
      <c r="F97" s="41" t="s">
        <v>73</v>
      </c>
      <c r="G97" s="41" t="s">
        <v>205</v>
      </c>
      <c r="H97" s="54">
        <v>3.8899999999999997E-2</v>
      </c>
      <c r="I97" s="54">
        <v>2.5700000000000001E-2</v>
      </c>
      <c r="J97" s="54">
        <v>3.5900000000000001E-2</v>
      </c>
      <c r="K97" s="54">
        <v>2.5399999999999999E-2</v>
      </c>
      <c r="L97" s="55">
        <v>2.4899999999999999E-2</v>
      </c>
      <c r="M97" s="54" t="s">
        <v>69</v>
      </c>
      <c r="N97" s="56">
        <v>-1.3199999999999996E-2</v>
      </c>
      <c r="O97" s="57">
        <v>-2.9999999999999957E-3</v>
      </c>
      <c r="P97" s="57">
        <v>-1.3499999999999998E-2</v>
      </c>
      <c r="Q97" s="57">
        <v>-1.3999999999999999E-2</v>
      </c>
    </row>
    <row r="98" spans="1:17" x14ac:dyDescent="0.2">
      <c r="A98" s="43">
        <v>88</v>
      </c>
      <c r="B98" s="53" t="s">
        <v>6</v>
      </c>
      <c r="C98" s="53" t="s">
        <v>10</v>
      </c>
      <c r="D98" s="53" t="s">
        <v>46</v>
      </c>
      <c r="E98" s="41" t="s">
        <v>67</v>
      </c>
      <c r="F98" s="41" t="s">
        <v>74</v>
      </c>
      <c r="G98" s="41" t="s">
        <v>206</v>
      </c>
      <c r="H98" s="54">
        <v>4.6399999999999997E-2</v>
      </c>
      <c r="I98" s="54" t="s">
        <v>69</v>
      </c>
      <c r="J98" s="54">
        <v>4.1399999999999999E-2</v>
      </c>
      <c r="K98" s="54">
        <v>2.69E-2</v>
      </c>
      <c r="L98" s="55">
        <v>2.5899999999999999E-2</v>
      </c>
      <c r="M98" s="54" t="s">
        <v>69</v>
      </c>
      <c r="N98" s="56" t="s">
        <v>69</v>
      </c>
      <c r="O98" s="57">
        <v>-4.9999999999999975E-3</v>
      </c>
      <c r="P98" s="57">
        <v>-1.9499999999999997E-2</v>
      </c>
      <c r="Q98" s="57">
        <v>-2.0499999999999997E-2</v>
      </c>
    </row>
    <row r="99" spans="1:17" x14ac:dyDescent="0.2">
      <c r="A99" s="43">
        <v>89</v>
      </c>
      <c r="B99" s="53" t="s">
        <v>6</v>
      </c>
      <c r="C99" s="53" t="s">
        <v>10</v>
      </c>
      <c r="D99" s="53" t="s">
        <v>46</v>
      </c>
      <c r="E99" s="41" t="s">
        <v>67</v>
      </c>
      <c r="F99" s="41" t="s">
        <v>75</v>
      </c>
      <c r="G99" s="41" t="s">
        <v>207</v>
      </c>
      <c r="H99" s="54">
        <v>5.1400000000000001E-2</v>
      </c>
      <c r="I99" s="54" t="s">
        <v>69</v>
      </c>
      <c r="J99" s="54">
        <v>4.6399999999999997E-2</v>
      </c>
      <c r="K99" s="54">
        <v>3.7900000000000003E-2</v>
      </c>
      <c r="L99" s="55">
        <v>3.6900000000000002E-2</v>
      </c>
      <c r="M99" s="54" t="s">
        <v>69</v>
      </c>
      <c r="N99" s="56" t="s">
        <v>69</v>
      </c>
      <c r="O99" s="57">
        <v>-5.0000000000000044E-3</v>
      </c>
      <c r="P99" s="57">
        <v>-1.3499999999999998E-2</v>
      </c>
      <c r="Q99" s="57">
        <v>-1.4499999999999999E-2</v>
      </c>
    </row>
    <row r="100" spans="1:17" x14ac:dyDescent="0.2">
      <c r="A100" s="43">
        <v>90</v>
      </c>
      <c r="B100" s="53" t="s">
        <v>6</v>
      </c>
      <c r="C100" s="53" t="s">
        <v>10</v>
      </c>
      <c r="D100" s="53" t="s">
        <v>46</v>
      </c>
      <c r="E100" s="41" t="s">
        <v>67</v>
      </c>
      <c r="F100" s="41" t="s">
        <v>76</v>
      </c>
      <c r="G100" s="41" t="s">
        <v>208</v>
      </c>
      <c r="H100" s="54">
        <v>5.2999999999999999E-2</v>
      </c>
      <c r="I100" s="54" t="s">
        <v>69</v>
      </c>
      <c r="J100" s="54">
        <v>4.8000000000000001E-2</v>
      </c>
      <c r="K100" s="54">
        <v>3.44E-2</v>
      </c>
      <c r="L100" s="55">
        <v>3.3399999999999999E-2</v>
      </c>
      <c r="M100" s="54" t="s">
        <v>69</v>
      </c>
      <c r="N100" s="56" t="s">
        <v>69</v>
      </c>
      <c r="O100" s="57">
        <v>-4.9999999999999975E-3</v>
      </c>
      <c r="P100" s="57">
        <v>-1.8599999999999998E-2</v>
      </c>
      <c r="Q100" s="57">
        <v>-1.9599999999999999E-2</v>
      </c>
    </row>
    <row r="101" spans="1:17" x14ac:dyDescent="0.2">
      <c r="A101" s="43">
        <v>91</v>
      </c>
      <c r="B101" s="53" t="s">
        <v>6</v>
      </c>
      <c r="C101" s="53" t="s">
        <v>10</v>
      </c>
      <c r="D101" s="53" t="s">
        <v>46</v>
      </c>
      <c r="E101" s="41" t="s">
        <v>67</v>
      </c>
      <c r="F101" s="41" t="s">
        <v>77</v>
      </c>
      <c r="G101" s="41" t="s">
        <v>209</v>
      </c>
      <c r="H101" s="54">
        <v>6.0999999999999999E-2</v>
      </c>
      <c r="I101" s="54" t="s">
        <v>69</v>
      </c>
      <c r="J101" s="54">
        <v>5.6000000000000001E-2</v>
      </c>
      <c r="K101" s="54">
        <v>3.8399999999999997E-2</v>
      </c>
      <c r="L101" s="55">
        <v>3.7400000000000003E-2</v>
      </c>
      <c r="M101" s="54" t="s">
        <v>69</v>
      </c>
      <c r="N101" s="56" t="s">
        <v>69</v>
      </c>
      <c r="O101" s="57">
        <v>-4.9999999999999975E-3</v>
      </c>
      <c r="P101" s="57">
        <v>-2.2600000000000002E-2</v>
      </c>
      <c r="Q101" s="57">
        <v>-2.3599999999999996E-2</v>
      </c>
    </row>
    <row r="102" spans="1:17" x14ac:dyDescent="0.2">
      <c r="A102" s="43">
        <v>92</v>
      </c>
      <c r="B102" s="53" t="s">
        <v>6</v>
      </c>
      <c r="C102" s="53" t="s">
        <v>10</v>
      </c>
      <c r="D102" s="53" t="s">
        <v>46</v>
      </c>
      <c r="E102" s="41" t="s">
        <v>67</v>
      </c>
      <c r="F102" s="41" t="s">
        <v>78</v>
      </c>
      <c r="G102" s="41" t="s">
        <v>210</v>
      </c>
      <c r="H102" s="54">
        <v>0.04</v>
      </c>
      <c r="I102" s="54" t="s">
        <v>69</v>
      </c>
      <c r="J102" s="54">
        <v>4.2500000000000003E-2</v>
      </c>
      <c r="K102" s="54">
        <v>0.04</v>
      </c>
      <c r="L102" s="55">
        <v>3.95E-2</v>
      </c>
      <c r="M102" s="54" t="s">
        <v>69</v>
      </c>
      <c r="N102" s="56" t="s">
        <v>69</v>
      </c>
      <c r="O102" s="57">
        <v>2.5000000000000022E-3</v>
      </c>
      <c r="P102" s="57">
        <v>0</v>
      </c>
      <c r="Q102" s="57">
        <v>-5.0000000000000044E-4</v>
      </c>
    </row>
    <row r="103" spans="1:17" x14ac:dyDescent="0.2">
      <c r="A103" s="43">
        <v>93</v>
      </c>
      <c r="B103" s="53" t="s">
        <v>6</v>
      </c>
      <c r="C103" s="53" t="s">
        <v>10</v>
      </c>
      <c r="D103" s="53" t="s">
        <v>46</v>
      </c>
      <c r="E103" s="41" t="s">
        <v>67</v>
      </c>
      <c r="F103" s="41" t="s">
        <v>79</v>
      </c>
      <c r="G103" s="41" t="s">
        <v>211</v>
      </c>
      <c r="H103" s="74">
        <v>2.8500000000000001E-2</v>
      </c>
      <c r="I103" s="54">
        <v>2.5999999999999999E-2</v>
      </c>
      <c r="J103" s="54">
        <v>2.9499999999999998E-2</v>
      </c>
      <c r="K103" s="54">
        <v>2.3E-2</v>
      </c>
      <c r="L103" s="55">
        <v>2.1999999999999999E-2</v>
      </c>
      <c r="M103" s="75" t="s">
        <v>69</v>
      </c>
      <c r="N103" s="58">
        <v>-2.5000000000000022E-3</v>
      </c>
      <c r="O103" s="58">
        <v>9.9999999999999742E-4</v>
      </c>
      <c r="P103" s="58">
        <v>-5.5000000000000014E-3</v>
      </c>
      <c r="Q103" s="58">
        <v>-6.5000000000000023E-3</v>
      </c>
    </row>
    <row r="104" spans="1:17" x14ac:dyDescent="0.2">
      <c r="A104" s="43">
        <v>94</v>
      </c>
      <c r="B104" s="53" t="s">
        <v>6</v>
      </c>
      <c r="C104" s="53" t="s">
        <v>10</v>
      </c>
      <c r="D104" s="53" t="s">
        <v>46</v>
      </c>
      <c r="E104" s="41" t="s">
        <v>67</v>
      </c>
      <c r="F104" s="41" t="s">
        <v>80</v>
      </c>
      <c r="G104" s="41" t="s">
        <v>212</v>
      </c>
      <c r="H104" s="74">
        <v>2.8500000000000001E-2</v>
      </c>
      <c r="I104" s="54">
        <v>3.85E-2</v>
      </c>
      <c r="J104" s="54">
        <v>4.1000000000000002E-2</v>
      </c>
      <c r="K104" s="54">
        <v>3.85E-2</v>
      </c>
      <c r="L104" s="55">
        <v>3.6499999999999998E-2</v>
      </c>
      <c r="M104" s="75" t="s">
        <v>69</v>
      </c>
      <c r="N104" s="58">
        <v>9.9999999999999985E-3</v>
      </c>
      <c r="O104" s="58">
        <v>1.2500000000000001E-2</v>
      </c>
      <c r="P104" s="58">
        <v>9.9999999999999985E-3</v>
      </c>
      <c r="Q104" s="58">
        <v>7.9999999999999967E-3</v>
      </c>
    </row>
    <row r="105" spans="1:17" x14ac:dyDescent="0.2">
      <c r="A105" s="43">
        <v>95</v>
      </c>
      <c r="B105" s="53" t="s">
        <v>6</v>
      </c>
      <c r="C105" s="53" t="s">
        <v>120</v>
      </c>
      <c r="D105" s="53" t="s">
        <v>46</v>
      </c>
      <c r="E105" s="41" t="s">
        <v>67</v>
      </c>
      <c r="F105" s="41" t="s">
        <v>70</v>
      </c>
      <c r="G105" s="41" t="s">
        <v>213</v>
      </c>
      <c r="H105" s="54">
        <v>3.04E-2</v>
      </c>
      <c r="I105" s="54" t="s">
        <v>69</v>
      </c>
      <c r="J105" s="54">
        <v>3.2899999999999999E-2</v>
      </c>
      <c r="K105" s="54">
        <v>2.9899999999999999E-2</v>
      </c>
      <c r="L105" s="55">
        <v>2.9399999999999999E-2</v>
      </c>
      <c r="M105" s="54" t="s">
        <v>69</v>
      </c>
      <c r="N105" s="56" t="s">
        <v>69</v>
      </c>
      <c r="O105" s="57">
        <v>2.4999999999999988E-3</v>
      </c>
      <c r="P105" s="57">
        <v>-5.0000000000000044E-4</v>
      </c>
      <c r="Q105" s="57">
        <v>-1.0000000000000009E-3</v>
      </c>
    </row>
    <row r="106" spans="1:17" x14ac:dyDescent="0.2">
      <c r="A106" s="43">
        <v>96</v>
      </c>
      <c r="B106" s="53" t="s">
        <v>6</v>
      </c>
      <c r="C106" s="53" t="s">
        <v>120</v>
      </c>
      <c r="D106" s="53" t="s">
        <v>46</v>
      </c>
      <c r="E106" s="41" t="s">
        <v>67</v>
      </c>
      <c r="F106" s="41" t="s">
        <v>71</v>
      </c>
      <c r="G106" s="41" t="s">
        <v>214</v>
      </c>
      <c r="H106" s="54">
        <v>2.8400000000000002E-2</v>
      </c>
      <c r="I106" s="54" t="s">
        <v>69</v>
      </c>
      <c r="J106" s="54">
        <v>2.8400000000000002E-2</v>
      </c>
      <c r="K106" s="54">
        <v>2.29E-2</v>
      </c>
      <c r="L106" s="55">
        <v>2.24E-2</v>
      </c>
      <c r="M106" s="54" t="s">
        <v>69</v>
      </c>
      <c r="N106" s="56" t="s">
        <v>69</v>
      </c>
      <c r="O106" s="57">
        <v>0</v>
      </c>
      <c r="P106" s="57">
        <v>-5.5000000000000014E-3</v>
      </c>
      <c r="Q106" s="57">
        <v>-6.0000000000000019E-3</v>
      </c>
    </row>
    <row r="107" spans="1:17" x14ac:dyDescent="0.2">
      <c r="A107" s="43">
        <v>97</v>
      </c>
      <c r="B107" s="53" t="s">
        <v>6</v>
      </c>
      <c r="C107" s="53" t="s">
        <v>120</v>
      </c>
      <c r="D107" s="53" t="s">
        <v>46</v>
      </c>
      <c r="E107" s="41" t="s">
        <v>67</v>
      </c>
      <c r="F107" s="41" t="s">
        <v>72</v>
      </c>
      <c r="G107" s="41" t="s">
        <v>215</v>
      </c>
      <c r="H107" s="54">
        <v>3.44E-2</v>
      </c>
      <c r="I107" s="54" t="s">
        <v>69</v>
      </c>
      <c r="J107" s="54">
        <v>3.44E-2</v>
      </c>
      <c r="K107" s="54">
        <v>2.4899999999999999E-2</v>
      </c>
      <c r="L107" s="55">
        <v>2.4400000000000002E-2</v>
      </c>
      <c r="M107" s="54" t="s">
        <v>69</v>
      </c>
      <c r="N107" s="56" t="s">
        <v>69</v>
      </c>
      <c r="O107" s="57">
        <v>0</v>
      </c>
      <c r="P107" s="57">
        <v>-9.5000000000000015E-3</v>
      </c>
      <c r="Q107" s="57">
        <v>-9.9999999999999985E-3</v>
      </c>
    </row>
    <row r="108" spans="1:17" x14ac:dyDescent="0.2">
      <c r="A108" s="43">
        <v>98</v>
      </c>
      <c r="B108" s="53" t="s">
        <v>6</v>
      </c>
      <c r="C108" s="53" t="s">
        <v>120</v>
      </c>
      <c r="D108" s="53" t="s">
        <v>46</v>
      </c>
      <c r="E108" s="41" t="s">
        <v>67</v>
      </c>
      <c r="F108" s="41" t="s">
        <v>73</v>
      </c>
      <c r="G108" s="41" t="s">
        <v>216</v>
      </c>
      <c r="H108" s="54">
        <v>3.8899999999999997E-2</v>
      </c>
      <c r="I108" s="54" t="s">
        <v>69</v>
      </c>
      <c r="J108" s="54">
        <v>3.5900000000000001E-2</v>
      </c>
      <c r="K108" s="54">
        <v>2.5399999999999999E-2</v>
      </c>
      <c r="L108" s="55">
        <v>2.4899999999999999E-2</v>
      </c>
      <c r="M108" s="54" t="s">
        <v>69</v>
      </c>
      <c r="N108" s="56" t="s">
        <v>69</v>
      </c>
      <c r="O108" s="57">
        <v>-2.9999999999999957E-3</v>
      </c>
      <c r="P108" s="57">
        <v>-1.3499999999999998E-2</v>
      </c>
      <c r="Q108" s="57">
        <v>-1.3999999999999999E-2</v>
      </c>
    </row>
    <row r="109" spans="1:17" x14ac:dyDescent="0.2">
      <c r="A109" s="43">
        <v>99</v>
      </c>
      <c r="B109" s="53" t="s">
        <v>6</v>
      </c>
      <c r="C109" s="53" t="s">
        <v>120</v>
      </c>
      <c r="D109" s="53" t="s">
        <v>46</v>
      </c>
      <c r="E109" s="41" t="s">
        <v>67</v>
      </c>
      <c r="F109" s="41" t="s">
        <v>74</v>
      </c>
      <c r="G109" s="41" t="s">
        <v>217</v>
      </c>
      <c r="H109" s="54">
        <v>4.6399999999999997E-2</v>
      </c>
      <c r="I109" s="54" t="s">
        <v>69</v>
      </c>
      <c r="J109" s="54">
        <v>4.1399999999999999E-2</v>
      </c>
      <c r="K109" s="54">
        <v>2.69E-2</v>
      </c>
      <c r="L109" s="55">
        <v>2.5899999999999999E-2</v>
      </c>
      <c r="M109" s="54" t="s">
        <v>69</v>
      </c>
      <c r="N109" s="56" t="s">
        <v>69</v>
      </c>
      <c r="O109" s="57">
        <v>-4.9999999999999975E-3</v>
      </c>
      <c r="P109" s="57">
        <v>-1.9499999999999997E-2</v>
      </c>
      <c r="Q109" s="57">
        <v>-2.0499999999999997E-2</v>
      </c>
    </row>
    <row r="110" spans="1:17" x14ac:dyDescent="0.2">
      <c r="A110" s="43">
        <v>100</v>
      </c>
      <c r="B110" s="53" t="s">
        <v>6</v>
      </c>
      <c r="C110" s="53" t="s">
        <v>120</v>
      </c>
      <c r="D110" s="53" t="s">
        <v>46</v>
      </c>
      <c r="E110" s="41" t="s">
        <v>67</v>
      </c>
      <c r="F110" s="41" t="s">
        <v>78</v>
      </c>
      <c r="G110" s="41" t="s">
        <v>218</v>
      </c>
      <c r="H110" s="54">
        <v>0.04</v>
      </c>
      <c r="I110" s="54" t="s">
        <v>69</v>
      </c>
      <c r="J110" s="54">
        <v>4.2500000000000003E-2</v>
      </c>
      <c r="K110" s="54">
        <v>0.04</v>
      </c>
      <c r="L110" s="55">
        <v>3.95E-2</v>
      </c>
      <c r="M110" s="54" t="s">
        <v>69</v>
      </c>
      <c r="N110" s="56" t="s">
        <v>69</v>
      </c>
      <c r="O110" s="57">
        <v>2.5000000000000022E-3</v>
      </c>
      <c r="P110" s="57">
        <v>0</v>
      </c>
      <c r="Q110" s="57">
        <v>-5.0000000000000044E-4</v>
      </c>
    </row>
    <row r="111" spans="1:17" x14ac:dyDescent="0.2">
      <c r="A111" s="43">
        <v>101</v>
      </c>
      <c r="B111" s="53" t="s">
        <v>6</v>
      </c>
      <c r="C111" s="53" t="s">
        <v>120</v>
      </c>
      <c r="D111" s="53" t="s">
        <v>46</v>
      </c>
      <c r="E111" s="41" t="s">
        <v>67</v>
      </c>
      <c r="F111" s="41" t="s">
        <v>82</v>
      </c>
      <c r="G111" s="41" t="s">
        <v>219</v>
      </c>
      <c r="H111" s="74">
        <v>2.7E-2</v>
      </c>
      <c r="I111" s="54" t="s">
        <v>69</v>
      </c>
      <c r="J111" s="54">
        <v>2.9000000000000001E-2</v>
      </c>
      <c r="K111" s="54">
        <v>2.1499999999999998E-2</v>
      </c>
      <c r="L111" s="55">
        <v>2.1000000000000001E-2</v>
      </c>
      <c r="M111" s="75" t="s">
        <v>69</v>
      </c>
      <c r="N111" s="59" t="s">
        <v>69</v>
      </c>
      <c r="O111" s="58">
        <v>2.0000000000000018E-3</v>
      </c>
      <c r="P111" s="58">
        <v>-5.5000000000000014E-3</v>
      </c>
      <c r="Q111" s="58">
        <v>-5.9999999999999984E-3</v>
      </c>
    </row>
    <row r="112" spans="1:17" x14ac:dyDescent="0.2">
      <c r="A112" s="43">
        <v>102</v>
      </c>
      <c r="B112" s="53" t="s">
        <v>6</v>
      </c>
      <c r="C112" s="53" t="s">
        <v>120</v>
      </c>
      <c r="D112" s="53" t="s">
        <v>46</v>
      </c>
      <c r="E112" s="41" t="s">
        <v>67</v>
      </c>
      <c r="F112" s="41" t="s">
        <v>79</v>
      </c>
      <c r="G112" s="41" t="s">
        <v>220</v>
      </c>
      <c r="H112" s="74">
        <v>2.7E-2</v>
      </c>
      <c r="I112" s="54" t="s">
        <v>69</v>
      </c>
      <c r="J112" s="54">
        <v>2.9499999999999998E-2</v>
      </c>
      <c r="K112" s="54">
        <v>2.3E-2</v>
      </c>
      <c r="L112" s="55">
        <v>2.1999999999999999E-2</v>
      </c>
      <c r="M112" s="75" t="s">
        <v>69</v>
      </c>
      <c r="N112" s="59" t="s">
        <v>69</v>
      </c>
      <c r="O112" s="58">
        <v>2.4999999999999988E-3</v>
      </c>
      <c r="P112" s="58">
        <v>-4.0000000000000001E-3</v>
      </c>
      <c r="Q112" s="58">
        <v>-5.000000000000001E-3</v>
      </c>
    </row>
    <row r="113" spans="1:17" x14ac:dyDescent="0.2">
      <c r="A113" s="43">
        <v>103</v>
      </c>
      <c r="B113" s="53" t="s">
        <v>5</v>
      </c>
      <c r="C113" s="53" t="s">
        <v>10</v>
      </c>
      <c r="D113" s="53" t="s">
        <v>46</v>
      </c>
      <c r="E113" s="41" t="s">
        <v>67</v>
      </c>
      <c r="F113" s="41" t="s">
        <v>68</v>
      </c>
      <c r="G113" s="41" t="s">
        <v>221</v>
      </c>
      <c r="H113" s="54">
        <v>3.1399999999999997E-2</v>
      </c>
      <c r="I113" s="54" t="s">
        <v>69</v>
      </c>
      <c r="J113" s="54">
        <v>3.1399999999999997E-2</v>
      </c>
      <c r="K113" s="54">
        <v>3.1E-2</v>
      </c>
      <c r="L113" s="55">
        <v>0.03</v>
      </c>
      <c r="M113" s="54" t="s">
        <v>69</v>
      </c>
      <c r="N113" s="56" t="s">
        <v>69</v>
      </c>
      <c r="O113" s="57">
        <v>0</v>
      </c>
      <c r="P113" s="57">
        <v>-3.9999999999999758E-4</v>
      </c>
      <c r="Q113" s="57">
        <v>-1.3999999999999985E-3</v>
      </c>
    </row>
    <row r="114" spans="1:17" x14ac:dyDescent="0.2">
      <c r="A114" s="43">
        <v>104</v>
      </c>
      <c r="B114" s="53" t="s">
        <v>5</v>
      </c>
      <c r="C114" s="53" t="s">
        <v>10</v>
      </c>
      <c r="D114" s="53" t="s">
        <v>46</v>
      </c>
      <c r="E114" s="41" t="s">
        <v>67</v>
      </c>
      <c r="F114" s="41" t="s">
        <v>70</v>
      </c>
      <c r="G114" s="41" t="s">
        <v>222</v>
      </c>
      <c r="H114" s="54">
        <v>3.04E-2</v>
      </c>
      <c r="I114" s="54" t="s">
        <v>69</v>
      </c>
      <c r="J114" s="54">
        <v>3.04E-2</v>
      </c>
      <c r="K114" s="54">
        <v>2.9899999999999999E-2</v>
      </c>
      <c r="L114" s="55">
        <v>2.9399999999999999E-2</v>
      </c>
      <c r="M114" s="54" t="s">
        <v>69</v>
      </c>
      <c r="N114" s="56" t="s">
        <v>69</v>
      </c>
      <c r="O114" s="57">
        <v>0</v>
      </c>
      <c r="P114" s="57">
        <v>-5.0000000000000044E-4</v>
      </c>
      <c r="Q114" s="57">
        <v>-1.0000000000000009E-3</v>
      </c>
    </row>
    <row r="115" spans="1:17" x14ac:dyDescent="0.2">
      <c r="A115" s="43">
        <v>105</v>
      </c>
      <c r="B115" s="53" t="s">
        <v>5</v>
      </c>
      <c r="C115" s="53" t="s">
        <v>10</v>
      </c>
      <c r="D115" s="53" t="s">
        <v>46</v>
      </c>
      <c r="E115" s="41" t="s">
        <v>67</v>
      </c>
      <c r="F115" s="41" t="s">
        <v>71</v>
      </c>
      <c r="G115" s="41" t="s">
        <v>223</v>
      </c>
      <c r="H115" s="54">
        <v>2.8400000000000002E-2</v>
      </c>
      <c r="I115" s="54" t="s">
        <v>69</v>
      </c>
      <c r="J115" s="54">
        <v>2.8400000000000002E-2</v>
      </c>
      <c r="K115" s="54">
        <v>2.3400000000000001E-2</v>
      </c>
      <c r="L115" s="55">
        <v>2.24E-2</v>
      </c>
      <c r="M115" s="54" t="s">
        <v>69</v>
      </c>
      <c r="N115" s="56" t="s">
        <v>69</v>
      </c>
      <c r="O115" s="57">
        <v>0</v>
      </c>
      <c r="P115" s="57">
        <v>-5.000000000000001E-3</v>
      </c>
      <c r="Q115" s="57">
        <v>-6.0000000000000019E-3</v>
      </c>
    </row>
    <row r="116" spans="1:17" x14ac:dyDescent="0.2">
      <c r="A116" s="43">
        <v>106</v>
      </c>
      <c r="B116" s="53" t="s">
        <v>5</v>
      </c>
      <c r="C116" s="53" t="s">
        <v>10</v>
      </c>
      <c r="D116" s="53" t="s">
        <v>46</v>
      </c>
      <c r="E116" s="41" t="s">
        <v>67</v>
      </c>
      <c r="F116" s="41" t="s">
        <v>72</v>
      </c>
      <c r="G116" s="41" t="s">
        <v>224</v>
      </c>
      <c r="H116" s="54">
        <v>3.44E-2</v>
      </c>
      <c r="I116" s="54">
        <v>2.5399999999999999E-2</v>
      </c>
      <c r="J116" s="54">
        <v>3.44E-2</v>
      </c>
      <c r="K116" s="54">
        <v>2.5399999999999999E-2</v>
      </c>
      <c r="L116" s="55">
        <v>2.4400000000000002E-2</v>
      </c>
      <c r="M116" s="54" t="s">
        <v>69</v>
      </c>
      <c r="N116" s="56">
        <v>-9.0000000000000011E-3</v>
      </c>
      <c r="O116" s="57">
        <v>0</v>
      </c>
      <c r="P116" s="57">
        <v>-9.0000000000000011E-3</v>
      </c>
      <c r="Q116" s="57">
        <v>-9.9999999999999985E-3</v>
      </c>
    </row>
    <row r="117" spans="1:17" x14ac:dyDescent="0.2">
      <c r="A117" s="43">
        <v>107</v>
      </c>
      <c r="B117" s="53" t="s">
        <v>5</v>
      </c>
      <c r="C117" s="53" t="s">
        <v>10</v>
      </c>
      <c r="D117" s="53" t="s">
        <v>46</v>
      </c>
      <c r="E117" s="41" t="s">
        <v>67</v>
      </c>
      <c r="F117" s="41" t="s">
        <v>73</v>
      </c>
      <c r="G117" s="41" t="s">
        <v>225</v>
      </c>
      <c r="H117" s="54">
        <v>3.8899999999999997E-2</v>
      </c>
      <c r="I117" s="54">
        <v>2.5700000000000001E-2</v>
      </c>
      <c r="J117" s="54">
        <v>3.5900000000000001E-2</v>
      </c>
      <c r="K117" s="54">
        <v>2.5700000000000001E-2</v>
      </c>
      <c r="L117" s="55">
        <v>2.4899999999999999E-2</v>
      </c>
      <c r="M117" s="54" t="s">
        <v>69</v>
      </c>
      <c r="N117" s="56">
        <v>-1.3199999999999996E-2</v>
      </c>
      <c r="O117" s="57">
        <v>-2.9999999999999957E-3</v>
      </c>
      <c r="P117" s="57">
        <v>-1.3199999999999996E-2</v>
      </c>
      <c r="Q117" s="57">
        <v>-1.3999999999999999E-2</v>
      </c>
    </row>
    <row r="118" spans="1:17" x14ac:dyDescent="0.2">
      <c r="A118" s="43">
        <v>108</v>
      </c>
      <c r="B118" s="53" t="s">
        <v>5</v>
      </c>
      <c r="C118" s="53" t="s">
        <v>10</v>
      </c>
      <c r="D118" s="53" t="s">
        <v>46</v>
      </c>
      <c r="E118" s="41" t="s">
        <v>67</v>
      </c>
      <c r="F118" s="41" t="s">
        <v>74</v>
      </c>
      <c r="G118" s="41" t="s">
        <v>226</v>
      </c>
      <c r="H118" s="54">
        <v>4.6399999999999997E-2</v>
      </c>
      <c r="I118" s="54" t="s">
        <v>69</v>
      </c>
      <c r="J118" s="54">
        <v>4.1399999999999999E-2</v>
      </c>
      <c r="K118" s="54">
        <v>2.7400000000000001E-2</v>
      </c>
      <c r="L118" s="55">
        <v>2.5899999999999999E-2</v>
      </c>
      <c r="M118" s="54" t="s">
        <v>69</v>
      </c>
      <c r="N118" s="56" t="s">
        <v>69</v>
      </c>
      <c r="O118" s="57">
        <v>-4.9999999999999975E-3</v>
      </c>
      <c r="P118" s="57">
        <v>-1.8999999999999996E-2</v>
      </c>
      <c r="Q118" s="57">
        <v>-2.0499999999999997E-2</v>
      </c>
    </row>
    <row r="119" spans="1:17" x14ac:dyDescent="0.2">
      <c r="A119" s="43">
        <v>109</v>
      </c>
      <c r="B119" s="53" t="s">
        <v>5</v>
      </c>
      <c r="C119" s="53" t="s">
        <v>10</v>
      </c>
      <c r="D119" s="53" t="s">
        <v>46</v>
      </c>
      <c r="E119" s="41" t="s">
        <v>67</v>
      </c>
      <c r="F119" s="41" t="s">
        <v>75</v>
      </c>
      <c r="G119" s="41" t="s">
        <v>227</v>
      </c>
      <c r="H119" s="54">
        <v>5.1400000000000001E-2</v>
      </c>
      <c r="I119" s="54" t="s">
        <v>69</v>
      </c>
      <c r="J119" s="54">
        <v>4.6399999999999997E-2</v>
      </c>
      <c r="K119" s="54">
        <v>3.8399999999999997E-2</v>
      </c>
      <c r="L119" s="55">
        <v>3.6900000000000002E-2</v>
      </c>
      <c r="M119" s="54" t="s">
        <v>69</v>
      </c>
      <c r="N119" s="56" t="s">
        <v>69</v>
      </c>
      <c r="O119" s="57">
        <v>-5.0000000000000044E-3</v>
      </c>
      <c r="P119" s="57">
        <v>-1.3000000000000005E-2</v>
      </c>
      <c r="Q119" s="57">
        <v>-1.4499999999999999E-2</v>
      </c>
    </row>
    <row r="120" spans="1:17" x14ac:dyDescent="0.2">
      <c r="A120" s="43">
        <v>110</v>
      </c>
      <c r="B120" s="53" t="s">
        <v>5</v>
      </c>
      <c r="C120" s="53" t="s">
        <v>10</v>
      </c>
      <c r="D120" s="53" t="s">
        <v>46</v>
      </c>
      <c r="E120" s="41" t="s">
        <v>67</v>
      </c>
      <c r="F120" s="41" t="s">
        <v>76</v>
      </c>
      <c r="G120" s="41" t="s">
        <v>228</v>
      </c>
      <c r="H120" s="54">
        <v>5.2999999999999999E-2</v>
      </c>
      <c r="I120" s="54" t="s">
        <v>69</v>
      </c>
      <c r="J120" s="54">
        <v>4.8000000000000001E-2</v>
      </c>
      <c r="K120" s="54">
        <v>3.49E-2</v>
      </c>
      <c r="L120" s="55">
        <v>3.3399999999999999E-2</v>
      </c>
      <c r="M120" s="54" t="s">
        <v>69</v>
      </c>
      <c r="N120" s="56" t="s">
        <v>69</v>
      </c>
      <c r="O120" s="57">
        <v>-4.9999999999999975E-3</v>
      </c>
      <c r="P120" s="57">
        <v>-1.8099999999999998E-2</v>
      </c>
      <c r="Q120" s="57">
        <v>-1.9599999999999999E-2</v>
      </c>
    </row>
    <row r="121" spans="1:17" x14ac:dyDescent="0.2">
      <c r="A121" s="43">
        <v>111</v>
      </c>
      <c r="B121" s="53" t="s">
        <v>5</v>
      </c>
      <c r="C121" s="53" t="s">
        <v>10</v>
      </c>
      <c r="D121" s="53" t="s">
        <v>46</v>
      </c>
      <c r="E121" s="41" t="s">
        <v>67</v>
      </c>
      <c r="F121" s="41" t="s">
        <v>77</v>
      </c>
      <c r="G121" s="41" t="s">
        <v>229</v>
      </c>
      <c r="H121" s="54">
        <v>6.0999999999999999E-2</v>
      </c>
      <c r="I121" s="54" t="s">
        <v>69</v>
      </c>
      <c r="J121" s="54">
        <v>5.6000000000000001E-2</v>
      </c>
      <c r="K121" s="54">
        <v>3.8899999999999997E-2</v>
      </c>
      <c r="L121" s="55">
        <v>3.7400000000000003E-2</v>
      </c>
      <c r="M121" s="54" t="s">
        <v>69</v>
      </c>
      <c r="N121" s="56" t="s">
        <v>69</v>
      </c>
      <c r="O121" s="57">
        <v>-4.9999999999999975E-3</v>
      </c>
      <c r="P121" s="57">
        <v>-2.2100000000000002E-2</v>
      </c>
      <c r="Q121" s="57">
        <v>-2.3599999999999996E-2</v>
      </c>
    </row>
    <row r="122" spans="1:17" x14ac:dyDescent="0.2">
      <c r="A122" s="43">
        <v>112</v>
      </c>
      <c r="B122" s="53" t="s">
        <v>5</v>
      </c>
      <c r="C122" s="53" t="s">
        <v>10</v>
      </c>
      <c r="D122" s="53" t="s">
        <v>46</v>
      </c>
      <c r="E122" s="41" t="s">
        <v>67</v>
      </c>
      <c r="F122" s="41" t="s">
        <v>78</v>
      </c>
      <c r="G122" s="41" t="s">
        <v>230</v>
      </c>
      <c r="H122" s="54">
        <v>0.04</v>
      </c>
      <c r="I122" s="54" t="s">
        <v>69</v>
      </c>
      <c r="J122" s="54">
        <v>0.04</v>
      </c>
      <c r="K122" s="54">
        <v>0.04</v>
      </c>
      <c r="L122" s="55">
        <v>3.95E-2</v>
      </c>
      <c r="M122" s="54" t="s">
        <v>69</v>
      </c>
      <c r="N122" s="56" t="s">
        <v>69</v>
      </c>
      <c r="O122" s="57">
        <v>0</v>
      </c>
      <c r="P122" s="57">
        <v>0</v>
      </c>
      <c r="Q122" s="57">
        <v>-5.0000000000000044E-4</v>
      </c>
    </row>
    <row r="123" spans="1:17" x14ac:dyDescent="0.2">
      <c r="A123" s="43">
        <v>113</v>
      </c>
      <c r="B123" s="53" t="s">
        <v>5</v>
      </c>
      <c r="C123" s="53" t="s">
        <v>10</v>
      </c>
      <c r="D123" s="53" t="s">
        <v>46</v>
      </c>
      <c r="E123" s="41" t="s">
        <v>67</v>
      </c>
      <c r="F123" s="41" t="s">
        <v>79</v>
      </c>
      <c r="G123" s="41" t="s">
        <v>231</v>
      </c>
      <c r="H123" s="74">
        <v>2.8500000000000001E-2</v>
      </c>
      <c r="I123" s="54">
        <v>2.5999999999999999E-2</v>
      </c>
      <c r="J123" s="54">
        <v>2.9499999999999998E-2</v>
      </c>
      <c r="K123" s="54">
        <v>2.35E-2</v>
      </c>
      <c r="L123" s="55">
        <v>2.1999999999999999E-2</v>
      </c>
      <c r="M123" s="75" t="s">
        <v>69</v>
      </c>
      <c r="N123" s="58">
        <v>-2.5000000000000022E-3</v>
      </c>
      <c r="O123" s="58">
        <v>9.9999999999999742E-4</v>
      </c>
      <c r="P123" s="58">
        <v>-5.000000000000001E-3</v>
      </c>
      <c r="Q123" s="58">
        <v>-6.5000000000000023E-3</v>
      </c>
    </row>
    <row r="124" spans="1:17" x14ac:dyDescent="0.2">
      <c r="A124" s="43">
        <v>114</v>
      </c>
      <c r="B124" s="53" t="s">
        <v>5</v>
      </c>
      <c r="C124" s="53" t="s">
        <v>10</v>
      </c>
      <c r="D124" s="53" t="s">
        <v>46</v>
      </c>
      <c r="E124" s="41" t="s">
        <v>67</v>
      </c>
      <c r="F124" s="41" t="s">
        <v>80</v>
      </c>
      <c r="G124" s="41" t="s">
        <v>232</v>
      </c>
      <c r="H124" s="74">
        <v>2.8500000000000001E-2</v>
      </c>
      <c r="I124" s="54">
        <v>3.85E-2</v>
      </c>
      <c r="J124" s="54">
        <v>4.1000000000000002E-2</v>
      </c>
      <c r="K124" s="54">
        <v>3.85E-2</v>
      </c>
      <c r="L124" s="55">
        <v>3.6499999999999998E-2</v>
      </c>
      <c r="M124" s="75" t="s">
        <v>69</v>
      </c>
      <c r="N124" s="58">
        <v>9.9999999999999985E-3</v>
      </c>
      <c r="O124" s="58">
        <v>1.2500000000000001E-2</v>
      </c>
      <c r="P124" s="58">
        <v>9.9999999999999985E-3</v>
      </c>
      <c r="Q124" s="58">
        <v>7.9999999999999967E-3</v>
      </c>
    </row>
    <row r="125" spans="1:17" x14ac:dyDescent="0.2">
      <c r="A125" s="43">
        <v>115</v>
      </c>
      <c r="B125" s="53" t="s">
        <v>5</v>
      </c>
      <c r="C125" s="53" t="s">
        <v>120</v>
      </c>
      <c r="D125" s="53" t="s">
        <v>46</v>
      </c>
      <c r="E125" s="41" t="s">
        <v>67</v>
      </c>
      <c r="F125" s="41" t="s">
        <v>70</v>
      </c>
      <c r="G125" s="41" t="s">
        <v>233</v>
      </c>
      <c r="H125" s="54">
        <v>3.04E-2</v>
      </c>
      <c r="I125" s="54" t="s">
        <v>69</v>
      </c>
      <c r="J125" s="54">
        <v>3.04E-2</v>
      </c>
      <c r="K125" s="54">
        <v>2.9899999999999999E-2</v>
      </c>
      <c r="L125" s="55">
        <v>2.9399999999999999E-2</v>
      </c>
      <c r="M125" s="54" t="s">
        <v>69</v>
      </c>
      <c r="N125" s="56" t="s">
        <v>69</v>
      </c>
      <c r="O125" s="57">
        <v>0</v>
      </c>
      <c r="P125" s="57">
        <v>-5.0000000000000044E-4</v>
      </c>
      <c r="Q125" s="57">
        <v>-1.0000000000000009E-3</v>
      </c>
    </row>
    <row r="126" spans="1:17" x14ac:dyDescent="0.2">
      <c r="A126" s="43">
        <v>116</v>
      </c>
      <c r="B126" s="53" t="s">
        <v>5</v>
      </c>
      <c r="C126" s="53" t="s">
        <v>120</v>
      </c>
      <c r="D126" s="53" t="s">
        <v>46</v>
      </c>
      <c r="E126" s="41" t="s">
        <v>67</v>
      </c>
      <c r="F126" s="41" t="s">
        <v>71</v>
      </c>
      <c r="G126" s="41" t="s">
        <v>234</v>
      </c>
      <c r="H126" s="54">
        <v>2.8400000000000002E-2</v>
      </c>
      <c r="I126" s="54" t="s">
        <v>69</v>
      </c>
      <c r="J126" s="54">
        <v>2.8400000000000002E-2</v>
      </c>
      <c r="K126" s="54">
        <v>2.3400000000000001E-2</v>
      </c>
      <c r="L126" s="55">
        <v>2.24E-2</v>
      </c>
      <c r="M126" s="54" t="s">
        <v>69</v>
      </c>
      <c r="N126" s="56" t="s">
        <v>69</v>
      </c>
      <c r="O126" s="57">
        <v>0</v>
      </c>
      <c r="P126" s="57">
        <v>-5.000000000000001E-3</v>
      </c>
      <c r="Q126" s="57">
        <v>-6.0000000000000019E-3</v>
      </c>
    </row>
    <row r="127" spans="1:17" x14ac:dyDescent="0.2">
      <c r="A127" s="43">
        <v>117</v>
      </c>
      <c r="B127" s="53" t="s">
        <v>5</v>
      </c>
      <c r="C127" s="53" t="s">
        <v>120</v>
      </c>
      <c r="D127" s="53" t="s">
        <v>46</v>
      </c>
      <c r="E127" s="41" t="s">
        <v>67</v>
      </c>
      <c r="F127" s="41" t="s">
        <v>72</v>
      </c>
      <c r="G127" s="41" t="s">
        <v>235</v>
      </c>
      <c r="H127" s="54">
        <v>3.44E-2</v>
      </c>
      <c r="I127" s="54" t="s">
        <v>69</v>
      </c>
      <c r="J127" s="54">
        <v>3.44E-2</v>
      </c>
      <c r="K127" s="54">
        <v>2.5399999999999999E-2</v>
      </c>
      <c r="L127" s="55">
        <v>2.4400000000000002E-2</v>
      </c>
      <c r="M127" s="54" t="s">
        <v>69</v>
      </c>
      <c r="N127" s="56" t="s">
        <v>69</v>
      </c>
      <c r="O127" s="57">
        <v>0</v>
      </c>
      <c r="P127" s="57">
        <v>-9.0000000000000011E-3</v>
      </c>
      <c r="Q127" s="57">
        <v>-9.9999999999999985E-3</v>
      </c>
    </row>
    <row r="128" spans="1:17" x14ac:dyDescent="0.2">
      <c r="A128" s="43">
        <v>118</v>
      </c>
      <c r="B128" s="53" t="s">
        <v>5</v>
      </c>
      <c r="C128" s="53" t="s">
        <v>120</v>
      </c>
      <c r="D128" s="53" t="s">
        <v>46</v>
      </c>
      <c r="E128" s="41" t="s">
        <v>67</v>
      </c>
      <c r="F128" s="41" t="s">
        <v>73</v>
      </c>
      <c r="G128" s="41" t="s">
        <v>236</v>
      </c>
      <c r="H128" s="54">
        <v>3.8899999999999997E-2</v>
      </c>
      <c r="I128" s="54" t="s">
        <v>69</v>
      </c>
      <c r="J128" s="54">
        <v>3.5900000000000001E-2</v>
      </c>
      <c r="K128" s="54">
        <v>2.5700000000000001E-2</v>
      </c>
      <c r="L128" s="55">
        <v>2.4899999999999999E-2</v>
      </c>
      <c r="M128" s="54" t="s">
        <v>69</v>
      </c>
      <c r="N128" s="56" t="s">
        <v>69</v>
      </c>
      <c r="O128" s="57">
        <v>-2.9999999999999957E-3</v>
      </c>
      <c r="P128" s="57">
        <v>-1.3199999999999996E-2</v>
      </c>
      <c r="Q128" s="57">
        <v>-1.3999999999999999E-2</v>
      </c>
    </row>
    <row r="129" spans="1:17" x14ac:dyDescent="0.2">
      <c r="A129" s="43">
        <v>119</v>
      </c>
      <c r="B129" s="53" t="s">
        <v>5</v>
      </c>
      <c r="C129" s="53" t="s">
        <v>120</v>
      </c>
      <c r="D129" s="53" t="s">
        <v>46</v>
      </c>
      <c r="E129" s="41" t="s">
        <v>67</v>
      </c>
      <c r="F129" s="41" t="s">
        <v>74</v>
      </c>
      <c r="G129" s="41" t="s">
        <v>237</v>
      </c>
      <c r="H129" s="54">
        <v>4.6399999999999997E-2</v>
      </c>
      <c r="I129" s="54" t="s">
        <v>69</v>
      </c>
      <c r="J129" s="54">
        <v>4.1399999999999999E-2</v>
      </c>
      <c r="K129" s="54">
        <v>2.7400000000000001E-2</v>
      </c>
      <c r="L129" s="55">
        <v>2.5899999999999999E-2</v>
      </c>
      <c r="M129" s="54" t="s">
        <v>69</v>
      </c>
      <c r="N129" s="56" t="s">
        <v>69</v>
      </c>
      <c r="O129" s="57">
        <v>-4.9999999999999975E-3</v>
      </c>
      <c r="P129" s="57">
        <v>-1.8999999999999996E-2</v>
      </c>
      <c r="Q129" s="57">
        <v>-2.0499999999999997E-2</v>
      </c>
    </row>
    <row r="130" spans="1:17" x14ac:dyDescent="0.2">
      <c r="A130" s="43">
        <v>120</v>
      </c>
      <c r="B130" s="53" t="s">
        <v>5</v>
      </c>
      <c r="C130" s="53" t="s">
        <v>120</v>
      </c>
      <c r="D130" s="53" t="s">
        <v>46</v>
      </c>
      <c r="E130" s="41" t="s">
        <v>67</v>
      </c>
      <c r="F130" s="41" t="s">
        <v>78</v>
      </c>
      <c r="G130" s="41" t="s">
        <v>238</v>
      </c>
      <c r="H130" s="54">
        <v>0.04</v>
      </c>
      <c r="I130" s="54" t="s">
        <v>69</v>
      </c>
      <c r="J130" s="54">
        <v>0.04</v>
      </c>
      <c r="K130" s="54">
        <v>0.04</v>
      </c>
      <c r="L130" s="55">
        <v>3.95E-2</v>
      </c>
      <c r="M130" s="54" t="s">
        <v>69</v>
      </c>
      <c r="N130" s="56" t="s">
        <v>69</v>
      </c>
      <c r="O130" s="57">
        <v>0</v>
      </c>
      <c r="P130" s="57">
        <v>0</v>
      </c>
      <c r="Q130" s="57">
        <v>-5.0000000000000044E-4</v>
      </c>
    </row>
    <row r="131" spans="1:17" x14ac:dyDescent="0.2">
      <c r="A131" s="43">
        <v>121</v>
      </c>
      <c r="B131" s="53" t="s">
        <v>5</v>
      </c>
      <c r="C131" s="53" t="s">
        <v>120</v>
      </c>
      <c r="D131" s="53" t="s">
        <v>46</v>
      </c>
      <c r="E131" s="41" t="s">
        <v>67</v>
      </c>
      <c r="F131" s="41" t="s">
        <v>82</v>
      </c>
      <c r="G131" s="41" t="s">
        <v>239</v>
      </c>
      <c r="H131" s="74">
        <v>2.7E-2</v>
      </c>
      <c r="I131" s="54" t="s">
        <v>69</v>
      </c>
      <c r="J131" s="54">
        <v>2.9000000000000001E-2</v>
      </c>
      <c r="K131" s="54">
        <v>2.1999999999999999E-2</v>
      </c>
      <c r="L131" s="55">
        <v>2.1000000000000001E-2</v>
      </c>
      <c r="M131" s="75" t="s">
        <v>69</v>
      </c>
      <c r="N131" s="59" t="s">
        <v>69</v>
      </c>
      <c r="O131" s="58">
        <v>2.0000000000000018E-3</v>
      </c>
      <c r="P131" s="58">
        <v>-5.000000000000001E-3</v>
      </c>
      <c r="Q131" s="58">
        <v>-5.9999999999999984E-3</v>
      </c>
    </row>
    <row r="132" spans="1:17" x14ac:dyDescent="0.2">
      <c r="A132" s="43">
        <v>122</v>
      </c>
      <c r="B132" s="53" t="s">
        <v>5</v>
      </c>
      <c r="C132" s="53" t="s">
        <v>120</v>
      </c>
      <c r="D132" s="53" t="s">
        <v>46</v>
      </c>
      <c r="E132" s="41" t="s">
        <v>67</v>
      </c>
      <c r="F132" s="41" t="s">
        <v>79</v>
      </c>
      <c r="G132" s="41" t="s">
        <v>240</v>
      </c>
      <c r="H132" s="74">
        <v>2.7E-2</v>
      </c>
      <c r="I132" s="54" t="s">
        <v>69</v>
      </c>
      <c r="J132" s="54">
        <v>2.9499999999999998E-2</v>
      </c>
      <c r="K132" s="54">
        <v>2.35E-2</v>
      </c>
      <c r="L132" s="55">
        <v>2.1999999999999999E-2</v>
      </c>
      <c r="M132" s="75" t="s">
        <v>69</v>
      </c>
      <c r="N132" s="59" t="s">
        <v>69</v>
      </c>
      <c r="O132" s="58">
        <v>2.4999999999999988E-3</v>
      </c>
      <c r="P132" s="58">
        <v>-3.4999999999999996E-3</v>
      </c>
      <c r="Q132" s="58">
        <v>-5.000000000000001E-3</v>
      </c>
    </row>
    <row r="133" spans="1:17" x14ac:dyDescent="0.2">
      <c r="A133" s="43">
        <v>123</v>
      </c>
      <c r="B133" s="53" t="s">
        <v>6</v>
      </c>
      <c r="C133" s="53" t="s">
        <v>10</v>
      </c>
      <c r="D133" s="53" t="s">
        <v>46</v>
      </c>
      <c r="E133" s="41" t="s">
        <v>14</v>
      </c>
      <c r="F133" s="41" t="s">
        <v>68</v>
      </c>
      <c r="G133" s="41" t="s">
        <v>241</v>
      </c>
      <c r="H133" s="54">
        <v>3.1399999999999997E-2</v>
      </c>
      <c r="I133" s="54" t="s">
        <v>69</v>
      </c>
      <c r="J133" s="54">
        <v>3.39E-2</v>
      </c>
      <c r="K133" s="54">
        <v>3.2000000000000001E-2</v>
      </c>
      <c r="L133" s="55">
        <v>3.0499999999999999E-2</v>
      </c>
      <c r="M133" s="54" t="s">
        <v>69</v>
      </c>
      <c r="N133" s="56" t="s">
        <v>69</v>
      </c>
      <c r="O133" s="57">
        <v>2.5000000000000022E-3</v>
      </c>
      <c r="P133" s="57">
        <v>6.0000000000000331E-4</v>
      </c>
      <c r="Q133" s="57">
        <v>-8.9999999999999802E-4</v>
      </c>
    </row>
    <row r="134" spans="1:17" x14ac:dyDescent="0.2">
      <c r="A134" s="43">
        <v>124</v>
      </c>
      <c r="B134" s="53" t="s">
        <v>6</v>
      </c>
      <c r="C134" s="53" t="s">
        <v>10</v>
      </c>
      <c r="D134" s="53" t="s">
        <v>46</v>
      </c>
      <c r="E134" s="41" t="s">
        <v>14</v>
      </c>
      <c r="F134" s="41" t="s">
        <v>70</v>
      </c>
      <c r="G134" s="41" t="s">
        <v>242</v>
      </c>
      <c r="H134" s="54">
        <v>3.04E-2</v>
      </c>
      <c r="I134" s="54" t="s">
        <v>69</v>
      </c>
      <c r="J134" s="54">
        <v>3.2899999999999999E-2</v>
      </c>
      <c r="K134" s="54">
        <v>3.09E-2</v>
      </c>
      <c r="L134" s="55">
        <v>2.9899999999999999E-2</v>
      </c>
      <c r="M134" s="54" t="s">
        <v>69</v>
      </c>
      <c r="N134" s="56" t="s">
        <v>69</v>
      </c>
      <c r="O134" s="57">
        <v>2.4999999999999988E-3</v>
      </c>
      <c r="P134" s="57">
        <v>5.0000000000000044E-4</v>
      </c>
      <c r="Q134" s="57">
        <v>-5.0000000000000044E-4</v>
      </c>
    </row>
    <row r="135" spans="1:17" x14ac:dyDescent="0.2">
      <c r="A135" s="43">
        <v>125</v>
      </c>
      <c r="B135" s="53" t="s">
        <v>6</v>
      </c>
      <c r="C135" s="53" t="s">
        <v>10</v>
      </c>
      <c r="D135" s="53" t="s">
        <v>46</v>
      </c>
      <c r="E135" s="41" t="s">
        <v>14</v>
      </c>
      <c r="F135" s="41" t="s">
        <v>71</v>
      </c>
      <c r="G135" s="41" t="s">
        <v>243</v>
      </c>
      <c r="H135" s="54">
        <v>2.8400000000000002E-2</v>
      </c>
      <c r="I135" s="54" t="s">
        <v>69</v>
      </c>
      <c r="J135" s="54">
        <v>2.8400000000000002E-2</v>
      </c>
      <c r="K135" s="54">
        <v>2.3900000000000001E-2</v>
      </c>
      <c r="L135" s="55">
        <v>2.29E-2</v>
      </c>
      <c r="M135" s="54" t="s">
        <v>69</v>
      </c>
      <c r="N135" s="56" t="s">
        <v>69</v>
      </c>
      <c r="O135" s="57">
        <v>0</v>
      </c>
      <c r="P135" s="57">
        <v>-4.5000000000000005E-3</v>
      </c>
      <c r="Q135" s="57">
        <v>-5.5000000000000014E-3</v>
      </c>
    </row>
    <row r="136" spans="1:17" x14ac:dyDescent="0.2">
      <c r="A136" s="43">
        <v>126</v>
      </c>
      <c r="B136" s="53" t="s">
        <v>6</v>
      </c>
      <c r="C136" s="53" t="s">
        <v>10</v>
      </c>
      <c r="D136" s="53" t="s">
        <v>46</v>
      </c>
      <c r="E136" s="41" t="s">
        <v>14</v>
      </c>
      <c r="F136" s="41" t="s">
        <v>72</v>
      </c>
      <c r="G136" s="41" t="s">
        <v>244</v>
      </c>
      <c r="H136" s="54">
        <v>3.44E-2</v>
      </c>
      <c r="I136" s="54">
        <v>2.5399999999999999E-2</v>
      </c>
      <c r="J136" s="54">
        <v>3.44E-2</v>
      </c>
      <c r="K136" s="54">
        <v>2.5899999999999999E-2</v>
      </c>
      <c r="L136" s="55">
        <v>2.4900000000000002E-2</v>
      </c>
      <c r="M136" s="54" t="s">
        <v>69</v>
      </c>
      <c r="N136" s="56">
        <v>-9.0000000000000011E-3</v>
      </c>
      <c r="O136" s="57">
        <v>0</v>
      </c>
      <c r="P136" s="57">
        <v>-8.5000000000000006E-3</v>
      </c>
      <c r="Q136" s="57">
        <v>-9.499999999999998E-3</v>
      </c>
    </row>
    <row r="137" spans="1:17" x14ac:dyDescent="0.2">
      <c r="A137" s="43">
        <v>127</v>
      </c>
      <c r="B137" s="53" t="s">
        <v>6</v>
      </c>
      <c r="C137" s="53" t="s">
        <v>10</v>
      </c>
      <c r="D137" s="53" t="s">
        <v>46</v>
      </c>
      <c r="E137" s="41" t="s">
        <v>14</v>
      </c>
      <c r="F137" s="41" t="s">
        <v>73</v>
      </c>
      <c r="G137" s="41" t="s">
        <v>245</v>
      </c>
      <c r="H137" s="54">
        <v>3.8899999999999997E-2</v>
      </c>
      <c r="I137" s="54">
        <v>2.5700000000000001E-2</v>
      </c>
      <c r="J137" s="54">
        <v>3.5900000000000001E-2</v>
      </c>
      <c r="K137" s="54">
        <v>2.64E-2</v>
      </c>
      <c r="L137" s="55">
        <v>2.5399999999999999E-2</v>
      </c>
      <c r="M137" s="54" t="s">
        <v>69</v>
      </c>
      <c r="N137" s="56">
        <v>-1.3199999999999996E-2</v>
      </c>
      <c r="O137" s="57">
        <v>-2.9999999999999957E-3</v>
      </c>
      <c r="P137" s="57">
        <v>-1.2499999999999997E-2</v>
      </c>
      <c r="Q137" s="57">
        <v>-1.3499999999999998E-2</v>
      </c>
    </row>
    <row r="138" spans="1:17" x14ac:dyDescent="0.2">
      <c r="A138" s="43">
        <v>128</v>
      </c>
      <c r="B138" s="53" t="s">
        <v>6</v>
      </c>
      <c r="C138" s="53" t="s">
        <v>10</v>
      </c>
      <c r="D138" s="53" t="s">
        <v>46</v>
      </c>
      <c r="E138" s="41" t="s">
        <v>14</v>
      </c>
      <c r="F138" s="41" t="s">
        <v>74</v>
      </c>
      <c r="G138" s="41" t="s">
        <v>246</v>
      </c>
      <c r="H138" s="54">
        <v>4.6399999999999997E-2</v>
      </c>
      <c r="I138" s="54" t="s">
        <v>69</v>
      </c>
      <c r="J138" s="54">
        <v>4.1399999999999999E-2</v>
      </c>
      <c r="K138" s="54">
        <v>2.7900000000000001E-2</v>
      </c>
      <c r="L138" s="55">
        <v>2.64E-2</v>
      </c>
      <c r="M138" s="54" t="s">
        <v>69</v>
      </c>
      <c r="N138" s="56" t="s">
        <v>69</v>
      </c>
      <c r="O138" s="57">
        <v>-4.9999999999999975E-3</v>
      </c>
      <c r="P138" s="57">
        <v>-1.8499999999999996E-2</v>
      </c>
      <c r="Q138" s="57">
        <v>-1.9999999999999997E-2</v>
      </c>
    </row>
    <row r="139" spans="1:17" x14ac:dyDescent="0.2">
      <c r="A139" s="43">
        <v>129</v>
      </c>
      <c r="B139" s="53" t="s">
        <v>6</v>
      </c>
      <c r="C139" s="53" t="s">
        <v>10</v>
      </c>
      <c r="D139" s="53" t="s">
        <v>46</v>
      </c>
      <c r="E139" s="41" t="s">
        <v>14</v>
      </c>
      <c r="F139" s="41" t="s">
        <v>75</v>
      </c>
      <c r="G139" s="41" t="s">
        <v>247</v>
      </c>
      <c r="H139" s="54">
        <v>5.1400000000000001E-2</v>
      </c>
      <c r="I139" s="54" t="s">
        <v>69</v>
      </c>
      <c r="J139" s="54">
        <v>4.6399999999999997E-2</v>
      </c>
      <c r="K139" s="54">
        <v>3.8900000000000004E-2</v>
      </c>
      <c r="L139" s="55">
        <v>3.7400000000000003E-2</v>
      </c>
      <c r="M139" s="54" t="s">
        <v>69</v>
      </c>
      <c r="N139" s="56" t="s">
        <v>69</v>
      </c>
      <c r="O139" s="57">
        <v>-5.0000000000000044E-3</v>
      </c>
      <c r="P139" s="57">
        <v>-1.2499999999999997E-2</v>
      </c>
      <c r="Q139" s="57">
        <v>-1.3999999999999999E-2</v>
      </c>
    </row>
    <row r="140" spans="1:17" x14ac:dyDescent="0.2">
      <c r="A140" s="43">
        <v>130</v>
      </c>
      <c r="B140" s="53" t="s">
        <v>6</v>
      </c>
      <c r="C140" s="53" t="s">
        <v>10</v>
      </c>
      <c r="D140" s="53" t="s">
        <v>46</v>
      </c>
      <c r="E140" s="41" t="s">
        <v>14</v>
      </c>
      <c r="F140" s="41" t="s">
        <v>76</v>
      </c>
      <c r="G140" s="41" t="s">
        <v>248</v>
      </c>
      <c r="H140" s="54">
        <v>5.2999999999999999E-2</v>
      </c>
      <c r="I140" s="54" t="s">
        <v>69</v>
      </c>
      <c r="J140" s="54">
        <v>4.8000000000000001E-2</v>
      </c>
      <c r="K140" s="54">
        <v>3.5400000000000001E-2</v>
      </c>
      <c r="L140" s="55">
        <v>3.39E-2</v>
      </c>
      <c r="M140" s="54" t="s">
        <v>69</v>
      </c>
      <c r="N140" s="56" t="s">
        <v>69</v>
      </c>
      <c r="O140" s="57">
        <v>-4.9999999999999975E-3</v>
      </c>
      <c r="P140" s="57">
        <v>-1.7599999999999998E-2</v>
      </c>
      <c r="Q140" s="57">
        <v>-1.9099999999999999E-2</v>
      </c>
    </row>
    <row r="141" spans="1:17" x14ac:dyDescent="0.2">
      <c r="A141" s="43">
        <v>131</v>
      </c>
      <c r="B141" s="53" t="s">
        <v>6</v>
      </c>
      <c r="C141" s="53" t="s">
        <v>10</v>
      </c>
      <c r="D141" s="53" t="s">
        <v>46</v>
      </c>
      <c r="E141" s="41" t="s">
        <v>14</v>
      </c>
      <c r="F141" s="41" t="s">
        <v>77</v>
      </c>
      <c r="G141" s="41" t="s">
        <v>249</v>
      </c>
      <c r="H141" s="54">
        <v>6.0999999999999999E-2</v>
      </c>
      <c r="I141" s="54" t="s">
        <v>69</v>
      </c>
      <c r="J141" s="54">
        <v>5.6000000000000001E-2</v>
      </c>
      <c r="K141" s="54">
        <v>3.9399999999999998E-2</v>
      </c>
      <c r="L141" s="55">
        <v>3.7900000000000003E-2</v>
      </c>
      <c r="M141" s="54" t="s">
        <v>69</v>
      </c>
      <c r="N141" s="56" t="s">
        <v>69</v>
      </c>
      <c r="O141" s="57">
        <v>-4.9999999999999975E-3</v>
      </c>
      <c r="P141" s="57">
        <v>-2.1600000000000001E-2</v>
      </c>
      <c r="Q141" s="57">
        <v>-2.3099999999999996E-2</v>
      </c>
    </row>
    <row r="142" spans="1:17" x14ac:dyDescent="0.2">
      <c r="A142" s="43">
        <v>132</v>
      </c>
      <c r="B142" s="53" t="s">
        <v>6</v>
      </c>
      <c r="C142" s="53" t="s">
        <v>10</v>
      </c>
      <c r="D142" s="53" t="s">
        <v>46</v>
      </c>
      <c r="E142" s="41" t="s">
        <v>14</v>
      </c>
      <c r="F142" s="41" t="s">
        <v>78</v>
      </c>
      <c r="G142" s="41" t="s">
        <v>250</v>
      </c>
      <c r="H142" s="54">
        <v>0.04</v>
      </c>
      <c r="I142" s="54" t="s">
        <v>69</v>
      </c>
      <c r="J142" s="54">
        <v>4.2500000000000003E-2</v>
      </c>
      <c r="K142" s="54">
        <v>4.1000000000000002E-2</v>
      </c>
      <c r="L142" s="55">
        <v>0.04</v>
      </c>
      <c r="M142" s="54" t="s">
        <v>69</v>
      </c>
      <c r="N142" s="56" t="s">
        <v>69</v>
      </c>
      <c r="O142" s="57">
        <v>2.5000000000000022E-3</v>
      </c>
      <c r="P142" s="57">
        <v>1.0000000000000009E-3</v>
      </c>
      <c r="Q142" s="57">
        <v>0</v>
      </c>
    </row>
    <row r="143" spans="1:17" x14ac:dyDescent="0.2">
      <c r="A143" s="43">
        <v>133</v>
      </c>
      <c r="B143" s="53" t="s">
        <v>6</v>
      </c>
      <c r="C143" s="53" t="s">
        <v>10</v>
      </c>
      <c r="D143" s="53" t="s">
        <v>46</v>
      </c>
      <c r="E143" s="41" t="s">
        <v>14</v>
      </c>
      <c r="F143" s="41" t="s">
        <v>79</v>
      </c>
      <c r="G143" s="41" t="s">
        <v>251</v>
      </c>
      <c r="H143" s="74">
        <v>2.8500000000000001E-2</v>
      </c>
      <c r="I143" s="54">
        <v>2.5999999999999999E-2</v>
      </c>
      <c r="J143" s="54">
        <v>2.9499999999999998E-2</v>
      </c>
      <c r="K143" s="54">
        <v>2.4E-2</v>
      </c>
      <c r="L143" s="55">
        <v>2.2499999999999999E-2</v>
      </c>
      <c r="M143" s="75" t="s">
        <v>69</v>
      </c>
      <c r="N143" s="58">
        <v>-2.5000000000000022E-3</v>
      </c>
      <c r="O143" s="58">
        <v>9.9999999999999742E-4</v>
      </c>
      <c r="P143" s="58">
        <v>-4.5000000000000005E-3</v>
      </c>
      <c r="Q143" s="58">
        <v>-6.0000000000000019E-3</v>
      </c>
    </row>
    <row r="144" spans="1:17" x14ac:dyDescent="0.2">
      <c r="A144" s="43">
        <v>134</v>
      </c>
      <c r="B144" s="53" t="s">
        <v>6</v>
      </c>
      <c r="C144" s="53" t="s">
        <v>10</v>
      </c>
      <c r="D144" s="53" t="s">
        <v>46</v>
      </c>
      <c r="E144" s="41" t="s">
        <v>14</v>
      </c>
      <c r="F144" s="41" t="s">
        <v>80</v>
      </c>
      <c r="G144" s="41" t="s">
        <v>252</v>
      </c>
      <c r="H144" s="74">
        <v>2.8500000000000001E-2</v>
      </c>
      <c r="I144" s="54">
        <v>3.85E-2</v>
      </c>
      <c r="J144" s="54">
        <v>4.1000000000000002E-2</v>
      </c>
      <c r="K144" s="54">
        <v>3.95E-2</v>
      </c>
      <c r="L144" s="55">
        <v>3.6999999999999998E-2</v>
      </c>
      <c r="M144" s="75" t="s">
        <v>69</v>
      </c>
      <c r="N144" s="58">
        <v>9.9999999999999985E-3</v>
      </c>
      <c r="O144" s="58">
        <v>1.2500000000000001E-2</v>
      </c>
      <c r="P144" s="58">
        <v>1.0999999999999999E-2</v>
      </c>
      <c r="Q144" s="58">
        <v>8.4999999999999971E-3</v>
      </c>
    </row>
    <row r="145" spans="1:17" x14ac:dyDescent="0.2">
      <c r="A145" s="43">
        <v>135</v>
      </c>
      <c r="B145" s="53" t="s">
        <v>6</v>
      </c>
      <c r="C145" s="53" t="s">
        <v>120</v>
      </c>
      <c r="D145" s="53" t="s">
        <v>46</v>
      </c>
      <c r="E145" s="41" t="s">
        <v>14</v>
      </c>
      <c r="F145" s="41" t="s">
        <v>70</v>
      </c>
      <c r="G145" s="41" t="s">
        <v>253</v>
      </c>
      <c r="H145" s="54">
        <v>3.04E-2</v>
      </c>
      <c r="I145" s="54" t="s">
        <v>69</v>
      </c>
      <c r="J145" s="54">
        <v>3.2899999999999999E-2</v>
      </c>
      <c r="K145" s="54">
        <v>3.09E-2</v>
      </c>
      <c r="L145" s="55">
        <v>2.9899999999999999E-2</v>
      </c>
      <c r="M145" s="54" t="s">
        <v>69</v>
      </c>
      <c r="N145" s="56" t="s">
        <v>69</v>
      </c>
      <c r="O145" s="57">
        <v>2.4999999999999988E-3</v>
      </c>
      <c r="P145" s="57">
        <v>5.0000000000000044E-4</v>
      </c>
      <c r="Q145" s="57">
        <v>-5.0000000000000044E-4</v>
      </c>
    </row>
    <row r="146" spans="1:17" x14ac:dyDescent="0.2">
      <c r="A146" s="43">
        <v>136</v>
      </c>
      <c r="B146" s="53" t="s">
        <v>6</v>
      </c>
      <c r="C146" s="53" t="s">
        <v>120</v>
      </c>
      <c r="D146" s="53" t="s">
        <v>46</v>
      </c>
      <c r="E146" s="41" t="s">
        <v>14</v>
      </c>
      <c r="F146" s="41" t="s">
        <v>71</v>
      </c>
      <c r="G146" s="41" t="s">
        <v>254</v>
      </c>
      <c r="H146" s="54">
        <v>2.8400000000000002E-2</v>
      </c>
      <c r="I146" s="54" t="s">
        <v>69</v>
      </c>
      <c r="J146" s="54">
        <v>2.8400000000000002E-2</v>
      </c>
      <c r="K146" s="54">
        <v>2.3900000000000001E-2</v>
      </c>
      <c r="L146" s="55">
        <v>2.29E-2</v>
      </c>
      <c r="M146" s="54" t="s">
        <v>69</v>
      </c>
      <c r="N146" s="56" t="s">
        <v>69</v>
      </c>
      <c r="O146" s="57">
        <v>0</v>
      </c>
      <c r="P146" s="57">
        <v>-4.5000000000000005E-3</v>
      </c>
      <c r="Q146" s="57">
        <v>-5.5000000000000014E-3</v>
      </c>
    </row>
    <row r="147" spans="1:17" x14ac:dyDescent="0.2">
      <c r="A147" s="43">
        <v>137</v>
      </c>
      <c r="B147" s="53" t="s">
        <v>6</v>
      </c>
      <c r="C147" s="53" t="s">
        <v>120</v>
      </c>
      <c r="D147" s="53" t="s">
        <v>46</v>
      </c>
      <c r="E147" s="41" t="s">
        <v>14</v>
      </c>
      <c r="F147" s="41" t="s">
        <v>72</v>
      </c>
      <c r="G147" s="41" t="s">
        <v>255</v>
      </c>
      <c r="H147" s="54">
        <v>3.44E-2</v>
      </c>
      <c r="I147" s="54" t="s">
        <v>69</v>
      </c>
      <c r="J147" s="54">
        <v>3.44E-2</v>
      </c>
      <c r="K147" s="54">
        <v>2.5899999999999999E-2</v>
      </c>
      <c r="L147" s="55">
        <v>2.4900000000000002E-2</v>
      </c>
      <c r="M147" s="54" t="s">
        <v>69</v>
      </c>
      <c r="N147" s="56" t="s">
        <v>69</v>
      </c>
      <c r="O147" s="57">
        <v>0</v>
      </c>
      <c r="P147" s="57">
        <v>-8.5000000000000006E-3</v>
      </c>
      <c r="Q147" s="57">
        <v>-9.499999999999998E-3</v>
      </c>
    </row>
    <row r="148" spans="1:17" x14ac:dyDescent="0.2">
      <c r="A148" s="43">
        <v>138</v>
      </c>
      <c r="B148" s="53" t="s">
        <v>6</v>
      </c>
      <c r="C148" s="53" t="s">
        <v>120</v>
      </c>
      <c r="D148" s="53" t="s">
        <v>46</v>
      </c>
      <c r="E148" s="41" t="s">
        <v>14</v>
      </c>
      <c r="F148" s="41" t="s">
        <v>73</v>
      </c>
      <c r="G148" s="41" t="s">
        <v>256</v>
      </c>
      <c r="H148" s="54">
        <v>3.8899999999999997E-2</v>
      </c>
      <c r="I148" s="54" t="s">
        <v>69</v>
      </c>
      <c r="J148" s="54">
        <v>3.5900000000000001E-2</v>
      </c>
      <c r="K148" s="54">
        <v>2.64E-2</v>
      </c>
      <c r="L148" s="55">
        <v>2.5399999999999999E-2</v>
      </c>
      <c r="M148" s="54" t="s">
        <v>69</v>
      </c>
      <c r="N148" s="56" t="s">
        <v>69</v>
      </c>
      <c r="O148" s="57">
        <v>-2.9999999999999957E-3</v>
      </c>
      <c r="P148" s="57">
        <v>-1.2499999999999997E-2</v>
      </c>
      <c r="Q148" s="57">
        <v>-1.3499999999999998E-2</v>
      </c>
    </row>
    <row r="149" spans="1:17" x14ac:dyDescent="0.2">
      <c r="A149" s="43">
        <v>139</v>
      </c>
      <c r="B149" s="53" t="s">
        <v>6</v>
      </c>
      <c r="C149" s="53" t="s">
        <v>120</v>
      </c>
      <c r="D149" s="53" t="s">
        <v>46</v>
      </c>
      <c r="E149" s="41" t="s">
        <v>14</v>
      </c>
      <c r="F149" s="41" t="s">
        <v>74</v>
      </c>
      <c r="G149" s="41" t="s">
        <v>257</v>
      </c>
      <c r="H149" s="54">
        <v>4.6399999999999997E-2</v>
      </c>
      <c r="I149" s="54" t="s">
        <v>69</v>
      </c>
      <c r="J149" s="54">
        <v>4.1399999999999999E-2</v>
      </c>
      <c r="K149" s="54">
        <v>2.7900000000000001E-2</v>
      </c>
      <c r="L149" s="55">
        <v>2.64E-2</v>
      </c>
      <c r="M149" s="54" t="s">
        <v>69</v>
      </c>
      <c r="N149" s="56" t="s">
        <v>69</v>
      </c>
      <c r="O149" s="57">
        <v>-4.9999999999999975E-3</v>
      </c>
      <c r="P149" s="57">
        <v>-1.8499999999999996E-2</v>
      </c>
      <c r="Q149" s="57">
        <v>-1.9999999999999997E-2</v>
      </c>
    </row>
    <row r="150" spans="1:17" x14ac:dyDescent="0.2">
      <c r="A150" s="43">
        <v>140</v>
      </c>
      <c r="B150" s="53" t="s">
        <v>6</v>
      </c>
      <c r="C150" s="53" t="s">
        <v>120</v>
      </c>
      <c r="D150" s="53" t="s">
        <v>46</v>
      </c>
      <c r="E150" s="41" t="s">
        <v>14</v>
      </c>
      <c r="F150" s="41" t="s">
        <v>78</v>
      </c>
      <c r="G150" s="41" t="s">
        <v>258</v>
      </c>
      <c r="H150" s="54">
        <v>0.04</v>
      </c>
      <c r="I150" s="54" t="s">
        <v>69</v>
      </c>
      <c r="J150" s="54">
        <v>4.2500000000000003E-2</v>
      </c>
      <c r="K150" s="54">
        <v>4.1000000000000002E-2</v>
      </c>
      <c r="L150" s="55">
        <v>0.04</v>
      </c>
      <c r="M150" s="54" t="s">
        <v>69</v>
      </c>
      <c r="N150" s="56" t="s">
        <v>69</v>
      </c>
      <c r="O150" s="57">
        <v>2.5000000000000022E-3</v>
      </c>
      <c r="P150" s="57">
        <v>1.0000000000000009E-3</v>
      </c>
      <c r="Q150" s="57">
        <v>0</v>
      </c>
    </row>
    <row r="151" spans="1:17" x14ac:dyDescent="0.2">
      <c r="A151" s="43">
        <v>141</v>
      </c>
      <c r="B151" s="53" t="s">
        <v>6</v>
      </c>
      <c r="C151" s="53" t="s">
        <v>120</v>
      </c>
      <c r="D151" s="53" t="s">
        <v>46</v>
      </c>
      <c r="E151" s="41" t="s">
        <v>14</v>
      </c>
      <c r="F151" s="41" t="s">
        <v>82</v>
      </c>
      <c r="G151" s="41" t="s">
        <v>259</v>
      </c>
      <c r="H151" s="74">
        <v>2.7E-2</v>
      </c>
      <c r="I151" s="54" t="s">
        <v>69</v>
      </c>
      <c r="J151" s="54">
        <v>2.9000000000000001E-2</v>
      </c>
      <c r="K151" s="54">
        <v>2.2499999999999999E-2</v>
      </c>
      <c r="L151" s="55">
        <v>2.1500000000000002E-2</v>
      </c>
      <c r="M151" s="75" t="s">
        <v>69</v>
      </c>
      <c r="N151" s="59" t="s">
        <v>69</v>
      </c>
      <c r="O151" s="58">
        <v>2.0000000000000018E-3</v>
      </c>
      <c r="P151" s="58">
        <v>-4.5000000000000005E-3</v>
      </c>
      <c r="Q151" s="58">
        <v>-5.4999999999999979E-3</v>
      </c>
    </row>
    <row r="152" spans="1:17" x14ac:dyDescent="0.2">
      <c r="A152" s="43">
        <v>142</v>
      </c>
      <c r="B152" s="53" t="s">
        <v>6</v>
      </c>
      <c r="C152" s="53" t="s">
        <v>120</v>
      </c>
      <c r="D152" s="53" t="s">
        <v>46</v>
      </c>
      <c r="E152" s="41" t="s">
        <v>14</v>
      </c>
      <c r="F152" s="41" t="s">
        <v>79</v>
      </c>
      <c r="G152" s="41" t="s">
        <v>260</v>
      </c>
      <c r="H152" s="74">
        <v>2.7E-2</v>
      </c>
      <c r="I152" s="54" t="s">
        <v>69</v>
      </c>
      <c r="J152" s="54">
        <v>2.9499999999999998E-2</v>
      </c>
      <c r="K152" s="54">
        <v>2.4E-2</v>
      </c>
      <c r="L152" s="55">
        <v>2.2499999999999999E-2</v>
      </c>
      <c r="M152" s="75" t="s">
        <v>69</v>
      </c>
      <c r="N152" s="59" t="s">
        <v>69</v>
      </c>
      <c r="O152" s="58">
        <v>2.4999999999999988E-3</v>
      </c>
      <c r="P152" s="58">
        <v>-2.9999999999999992E-3</v>
      </c>
      <c r="Q152" s="58">
        <v>-4.5000000000000005E-3</v>
      </c>
    </row>
    <row r="153" spans="1:17" x14ac:dyDescent="0.2">
      <c r="A153" s="43">
        <v>143</v>
      </c>
      <c r="B153" s="53" t="s">
        <v>5</v>
      </c>
      <c r="C153" s="53" t="s">
        <v>10</v>
      </c>
      <c r="D153" s="53" t="s">
        <v>46</v>
      </c>
      <c r="E153" s="41" t="s">
        <v>14</v>
      </c>
      <c r="F153" s="41" t="s">
        <v>68</v>
      </c>
      <c r="G153" s="41" t="s">
        <v>261</v>
      </c>
      <c r="H153" s="54">
        <v>3.1399999999999997E-2</v>
      </c>
      <c r="I153" s="54" t="s">
        <v>69</v>
      </c>
      <c r="J153" s="54">
        <v>3.1399999999999997E-2</v>
      </c>
      <c r="K153" s="54">
        <v>3.1E-2</v>
      </c>
      <c r="L153" s="55">
        <v>0.03</v>
      </c>
      <c r="M153" s="54" t="s">
        <v>69</v>
      </c>
      <c r="N153" s="56" t="s">
        <v>69</v>
      </c>
      <c r="O153" s="57">
        <v>0</v>
      </c>
      <c r="P153" s="57">
        <v>-3.9999999999999758E-4</v>
      </c>
      <c r="Q153" s="57">
        <v>-1.3999999999999985E-3</v>
      </c>
    </row>
    <row r="154" spans="1:17" x14ac:dyDescent="0.2">
      <c r="A154" s="43">
        <v>144</v>
      </c>
      <c r="B154" s="53" t="s">
        <v>5</v>
      </c>
      <c r="C154" s="53" t="s">
        <v>10</v>
      </c>
      <c r="D154" s="53" t="s">
        <v>46</v>
      </c>
      <c r="E154" s="41" t="s">
        <v>14</v>
      </c>
      <c r="F154" s="41" t="s">
        <v>70</v>
      </c>
      <c r="G154" s="41" t="s">
        <v>262</v>
      </c>
      <c r="H154" s="54">
        <v>3.04E-2</v>
      </c>
      <c r="I154" s="54" t="s">
        <v>69</v>
      </c>
      <c r="J154" s="54">
        <v>3.04E-2</v>
      </c>
      <c r="K154" s="54">
        <v>2.9899999999999999E-2</v>
      </c>
      <c r="L154" s="55">
        <v>2.9399999999999999E-2</v>
      </c>
      <c r="M154" s="54" t="s">
        <v>69</v>
      </c>
      <c r="N154" s="56" t="s">
        <v>69</v>
      </c>
      <c r="O154" s="57">
        <v>0</v>
      </c>
      <c r="P154" s="57">
        <v>-5.0000000000000044E-4</v>
      </c>
      <c r="Q154" s="57">
        <v>-1.0000000000000009E-3</v>
      </c>
    </row>
    <row r="155" spans="1:17" x14ac:dyDescent="0.2">
      <c r="A155" s="43">
        <v>145</v>
      </c>
      <c r="B155" s="53" t="s">
        <v>5</v>
      </c>
      <c r="C155" s="53" t="s">
        <v>10</v>
      </c>
      <c r="D155" s="53" t="s">
        <v>46</v>
      </c>
      <c r="E155" s="41" t="s">
        <v>14</v>
      </c>
      <c r="F155" s="41" t="s">
        <v>71</v>
      </c>
      <c r="G155" s="41" t="s">
        <v>263</v>
      </c>
      <c r="H155" s="54">
        <v>2.8400000000000002E-2</v>
      </c>
      <c r="I155" s="54" t="s">
        <v>69</v>
      </c>
      <c r="J155" s="54">
        <v>2.8400000000000002E-2</v>
      </c>
      <c r="K155" s="54">
        <v>2.3400000000000001E-2</v>
      </c>
      <c r="L155" s="55">
        <v>2.24E-2</v>
      </c>
      <c r="M155" s="54" t="s">
        <v>69</v>
      </c>
      <c r="N155" s="56" t="s">
        <v>69</v>
      </c>
      <c r="O155" s="57">
        <v>0</v>
      </c>
      <c r="P155" s="57">
        <v>-5.000000000000001E-3</v>
      </c>
      <c r="Q155" s="57">
        <v>-6.0000000000000019E-3</v>
      </c>
    </row>
    <row r="156" spans="1:17" x14ac:dyDescent="0.2">
      <c r="A156" s="43">
        <v>146</v>
      </c>
      <c r="B156" s="53" t="s">
        <v>5</v>
      </c>
      <c r="C156" s="53" t="s">
        <v>10</v>
      </c>
      <c r="D156" s="53" t="s">
        <v>46</v>
      </c>
      <c r="E156" s="41" t="s">
        <v>14</v>
      </c>
      <c r="F156" s="41" t="s">
        <v>72</v>
      </c>
      <c r="G156" s="41" t="s">
        <v>264</v>
      </c>
      <c r="H156" s="54">
        <v>3.44E-2</v>
      </c>
      <c r="I156" s="54">
        <v>2.5399999999999999E-2</v>
      </c>
      <c r="J156" s="54">
        <v>3.44E-2</v>
      </c>
      <c r="K156" s="54">
        <v>2.5399999999999999E-2</v>
      </c>
      <c r="L156" s="55">
        <v>2.4400000000000002E-2</v>
      </c>
      <c r="M156" s="54" t="s">
        <v>69</v>
      </c>
      <c r="N156" s="56">
        <v>-9.0000000000000011E-3</v>
      </c>
      <c r="O156" s="57">
        <v>0</v>
      </c>
      <c r="P156" s="57">
        <v>-9.0000000000000011E-3</v>
      </c>
      <c r="Q156" s="57">
        <v>-9.9999999999999985E-3</v>
      </c>
    </row>
    <row r="157" spans="1:17" x14ac:dyDescent="0.2">
      <c r="A157" s="43">
        <v>147</v>
      </c>
      <c r="B157" s="53" t="s">
        <v>5</v>
      </c>
      <c r="C157" s="53" t="s">
        <v>10</v>
      </c>
      <c r="D157" s="53" t="s">
        <v>46</v>
      </c>
      <c r="E157" s="41" t="s">
        <v>14</v>
      </c>
      <c r="F157" s="41" t="s">
        <v>73</v>
      </c>
      <c r="G157" s="41" t="s">
        <v>265</v>
      </c>
      <c r="H157" s="54">
        <v>3.8899999999999997E-2</v>
      </c>
      <c r="I157" s="54">
        <v>2.5700000000000001E-2</v>
      </c>
      <c r="J157" s="54">
        <v>3.5900000000000001E-2</v>
      </c>
      <c r="K157" s="54">
        <v>2.5700000000000001E-2</v>
      </c>
      <c r="L157" s="55">
        <v>2.4899999999999999E-2</v>
      </c>
      <c r="M157" s="54" t="s">
        <v>69</v>
      </c>
      <c r="N157" s="56">
        <v>-1.3199999999999996E-2</v>
      </c>
      <c r="O157" s="57">
        <v>-2.9999999999999957E-3</v>
      </c>
      <c r="P157" s="57">
        <v>-1.3199999999999996E-2</v>
      </c>
      <c r="Q157" s="57">
        <v>-1.3999999999999999E-2</v>
      </c>
    </row>
    <row r="158" spans="1:17" x14ac:dyDescent="0.2">
      <c r="A158" s="43">
        <v>148</v>
      </c>
      <c r="B158" s="53" t="s">
        <v>5</v>
      </c>
      <c r="C158" s="53" t="s">
        <v>10</v>
      </c>
      <c r="D158" s="53" t="s">
        <v>46</v>
      </c>
      <c r="E158" s="41" t="s">
        <v>14</v>
      </c>
      <c r="F158" s="41" t="s">
        <v>74</v>
      </c>
      <c r="G158" s="41" t="s">
        <v>266</v>
      </c>
      <c r="H158" s="54">
        <v>4.6399999999999997E-2</v>
      </c>
      <c r="I158" s="54" t="s">
        <v>69</v>
      </c>
      <c r="J158" s="54">
        <v>4.1399999999999999E-2</v>
      </c>
      <c r="K158" s="54">
        <v>2.7400000000000001E-2</v>
      </c>
      <c r="L158" s="55">
        <v>2.5899999999999999E-2</v>
      </c>
      <c r="M158" s="54" t="s">
        <v>69</v>
      </c>
      <c r="N158" s="56" t="s">
        <v>69</v>
      </c>
      <c r="O158" s="57">
        <v>-4.9999999999999975E-3</v>
      </c>
      <c r="P158" s="57">
        <v>-1.8999999999999996E-2</v>
      </c>
      <c r="Q158" s="57">
        <v>-2.0499999999999997E-2</v>
      </c>
    </row>
    <row r="159" spans="1:17" x14ac:dyDescent="0.2">
      <c r="A159" s="43">
        <v>149</v>
      </c>
      <c r="B159" s="53" t="s">
        <v>5</v>
      </c>
      <c r="C159" s="53" t="s">
        <v>10</v>
      </c>
      <c r="D159" s="53" t="s">
        <v>46</v>
      </c>
      <c r="E159" s="41" t="s">
        <v>14</v>
      </c>
      <c r="F159" s="41" t="s">
        <v>75</v>
      </c>
      <c r="G159" s="41" t="s">
        <v>267</v>
      </c>
      <c r="H159" s="54">
        <v>5.1400000000000001E-2</v>
      </c>
      <c r="I159" s="54" t="s">
        <v>69</v>
      </c>
      <c r="J159" s="54">
        <v>4.6399999999999997E-2</v>
      </c>
      <c r="K159" s="54">
        <v>3.8399999999999997E-2</v>
      </c>
      <c r="L159" s="55">
        <v>3.6900000000000002E-2</v>
      </c>
      <c r="M159" s="54" t="s">
        <v>69</v>
      </c>
      <c r="N159" s="56" t="s">
        <v>69</v>
      </c>
      <c r="O159" s="57">
        <v>-5.0000000000000044E-3</v>
      </c>
      <c r="P159" s="57">
        <v>-1.3000000000000005E-2</v>
      </c>
      <c r="Q159" s="57">
        <v>-1.4499999999999999E-2</v>
      </c>
    </row>
    <row r="160" spans="1:17" x14ac:dyDescent="0.2">
      <c r="A160" s="43">
        <v>150</v>
      </c>
      <c r="B160" s="53" t="s">
        <v>5</v>
      </c>
      <c r="C160" s="53" t="s">
        <v>10</v>
      </c>
      <c r="D160" s="53" t="s">
        <v>46</v>
      </c>
      <c r="E160" s="41" t="s">
        <v>14</v>
      </c>
      <c r="F160" s="41" t="s">
        <v>76</v>
      </c>
      <c r="G160" s="41" t="s">
        <v>268</v>
      </c>
      <c r="H160" s="54">
        <v>5.2999999999999999E-2</v>
      </c>
      <c r="I160" s="54" t="s">
        <v>69</v>
      </c>
      <c r="J160" s="54">
        <v>4.8000000000000001E-2</v>
      </c>
      <c r="K160" s="54">
        <v>3.49E-2</v>
      </c>
      <c r="L160" s="55">
        <v>3.3399999999999999E-2</v>
      </c>
      <c r="M160" s="54" t="s">
        <v>69</v>
      </c>
      <c r="N160" s="56" t="s">
        <v>69</v>
      </c>
      <c r="O160" s="57">
        <v>-4.9999999999999975E-3</v>
      </c>
      <c r="P160" s="57">
        <v>-1.8099999999999998E-2</v>
      </c>
      <c r="Q160" s="57">
        <v>-1.9599999999999999E-2</v>
      </c>
    </row>
    <row r="161" spans="1:17" x14ac:dyDescent="0.2">
      <c r="A161" s="43">
        <v>151</v>
      </c>
      <c r="B161" s="53" t="s">
        <v>5</v>
      </c>
      <c r="C161" s="53" t="s">
        <v>10</v>
      </c>
      <c r="D161" s="53" t="s">
        <v>46</v>
      </c>
      <c r="E161" s="41" t="s">
        <v>14</v>
      </c>
      <c r="F161" s="41" t="s">
        <v>77</v>
      </c>
      <c r="G161" s="41" t="s">
        <v>269</v>
      </c>
      <c r="H161" s="54">
        <v>6.0999999999999999E-2</v>
      </c>
      <c r="I161" s="54" t="s">
        <v>69</v>
      </c>
      <c r="J161" s="54">
        <v>5.6000000000000001E-2</v>
      </c>
      <c r="K161" s="54">
        <v>3.8899999999999997E-2</v>
      </c>
      <c r="L161" s="55">
        <v>3.7400000000000003E-2</v>
      </c>
      <c r="M161" s="54" t="s">
        <v>69</v>
      </c>
      <c r="N161" s="56" t="s">
        <v>69</v>
      </c>
      <c r="O161" s="57">
        <v>-4.9999999999999975E-3</v>
      </c>
      <c r="P161" s="57">
        <v>-2.2100000000000002E-2</v>
      </c>
      <c r="Q161" s="57">
        <v>-2.3599999999999996E-2</v>
      </c>
    </row>
    <row r="162" spans="1:17" x14ac:dyDescent="0.2">
      <c r="A162" s="43">
        <v>152</v>
      </c>
      <c r="B162" s="53" t="s">
        <v>5</v>
      </c>
      <c r="C162" s="53" t="s">
        <v>10</v>
      </c>
      <c r="D162" s="53" t="s">
        <v>46</v>
      </c>
      <c r="E162" s="41" t="s">
        <v>14</v>
      </c>
      <c r="F162" s="41" t="s">
        <v>78</v>
      </c>
      <c r="G162" s="41" t="s">
        <v>270</v>
      </c>
      <c r="H162" s="54">
        <v>0.04</v>
      </c>
      <c r="I162" s="54" t="s">
        <v>69</v>
      </c>
      <c r="J162" s="54">
        <v>0.04</v>
      </c>
      <c r="K162" s="54">
        <v>0.04</v>
      </c>
      <c r="L162" s="55">
        <v>3.95E-2</v>
      </c>
      <c r="M162" s="54" t="s">
        <v>69</v>
      </c>
      <c r="N162" s="56" t="s">
        <v>69</v>
      </c>
      <c r="O162" s="57">
        <v>0</v>
      </c>
      <c r="P162" s="57">
        <v>0</v>
      </c>
      <c r="Q162" s="57">
        <v>-5.0000000000000044E-4</v>
      </c>
    </row>
    <row r="163" spans="1:17" x14ac:dyDescent="0.2">
      <c r="A163" s="43">
        <v>153</v>
      </c>
      <c r="B163" s="53" t="s">
        <v>5</v>
      </c>
      <c r="C163" s="53" t="s">
        <v>10</v>
      </c>
      <c r="D163" s="53" t="s">
        <v>46</v>
      </c>
      <c r="E163" s="41" t="s">
        <v>14</v>
      </c>
      <c r="F163" s="41" t="s">
        <v>79</v>
      </c>
      <c r="G163" s="41" t="s">
        <v>271</v>
      </c>
      <c r="H163" s="74">
        <v>2.8500000000000001E-2</v>
      </c>
      <c r="I163" s="54">
        <v>2.5999999999999999E-2</v>
      </c>
      <c r="J163" s="54">
        <v>2.9499999999999998E-2</v>
      </c>
      <c r="K163" s="54">
        <v>2.35E-2</v>
      </c>
      <c r="L163" s="55">
        <v>2.1999999999999999E-2</v>
      </c>
      <c r="M163" s="75" t="s">
        <v>69</v>
      </c>
      <c r="N163" s="58">
        <v>-2.5000000000000022E-3</v>
      </c>
      <c r="O163" s="58">
        <v>9.9999999999999742E-4</v>
      </c>
      <c r="P163" s="58">
        <v>-5.000000000000001E-3</v>
      </c>
      <c r="Q163" s="58">
        <v>-6.5000000000000023E-3</v>
      </c>
    </row>
    <row r="164" spans="1:17" x14ac:dyDescent="0.2">
      <c r="A164" s="43">
        <v>154</v>
      </c>
      <c r="B164" s="53" t="s">
        <v>5</v>
      </c>
      <c r="C164" s="53" t="s">
        <v>10</v>
      </c>
      <c r="D164" s="53" t="s">
        <v>46</v>
      </c>
      <c r="E164" s="41" t="s">
        <v>14</v>
      </c>
      <c r="F164" s="41" t="s">
        <v>80</v>
      </c>
      <c r="G164" s="41" t="s">
        <v>272</v>
      </c>
      <c r="H164" s="74">
        <v>2.8500000000000001E-2</v>
      </c>
      <c r="I164" s="54">
        <v>3.85E-2</v>
      </c>
      <c r="J164" s="54">
        <v>4.1000000000000002E-2</v>
      </c>
      <c r="K164" s="54">
        <v>3.85E-2</v>
      </c>
      <c r="L164" s="55">
        <v>3.6499999999999998E-2</v>
      </c>
      <c r="M164" s="75" t="s">
        <v>69</v>
      </c>
      <c r="N164" s="58">
        <v>9.9999999999999985E-3</v>
      </c>
      <c r="O164" s="58">
        <v>1.2500000000000001E-2</v>
      </c>
      <c r="P164" s="58">
        <v>9.9999999999999985E-3</v>
      </c>
      <c r="Q164" s="58">
        <v>7.9999999999999967E-3</v>
      </c>
    </row>
    <row r="165" spans="1:17" x14ac:dyDescent="0.2">
      <c r="A165" s="43">
        <v>155</v>
      </c>
      <c r="B165" s="53" t="s">
        <v>5</v>
      </c>
      <c r="C165" s="53" t="s">
        <v>120</v>
      </c>
      <c r="D165" s="53" t="s">
        <v>46</v>
      </c>
      <c r="E165" s="41" t="s">
        <v>14</v>
      </c>
      <c r="F165" s="41" t="s">
        <v>70</v>
      </c>
      <c r="G165" s="41" t="s">
        <v>273</v>
      </c>
      <c r="H165" s="54">
        <v>3.04E-2</v>
      </c>
      <c r="I165" s="54" t="s">
        <v>69</v>
      </c>
      <c r="J165" s="54">
        <v>3.04E-2</v>
      </c>
      <c r="K165" s="54">
        <v>2.9899999999999999E-2</v>
      </c>
      <c r="L165" s="55">
        <v>2.9399999999999999E-2</v>
      </c>
      <c r="M165" s="54" t="s">
        <v>69</v>
      </c>
      <c r="N165" s="56" t="s">
        <v>69</v>
      </c>
      <c r="O165" s="57">
        <v>0</v>
      </c>
      <c r="P165" s="57">
        <v>-5.0000000000000044E-4</v>
      </c>
      <c r="Q165" s="57">
        <v>-1.0000000000000009E-3</v>
      </c>
    </row>
    <row r="166" spans="1:17" x14ac:dyDescent="0.2">
      <c r="A166" s="43">
        <v>156</v>
      </c>
      <c r="B166" s="53" t="s">
        <v>5</v>
      </c>
      <c r="C166" s="53" t="s">
        <v>120</v>
      </c>
      <c r="D166" s="53" t="s">
        <v>46</v>
      </c>
      <c r="E166" s="41" t="s">
        <v>14</v>
      </c>
      <c r="F166" s="41" t="s">
        <v>71</v>
      </c>
      <c r="G166" s="41" t="s">
        <v>274</v>
      </c>
      <c r="H166" s="54">
        <v>2.8400000000000002E-2</v>
      </c>
      <c r="I166" s="54" t="s">
        <v>69</v>
      </c>
      <c r="J166" s="54">
        <v>2.8400000000000002E-2</v>
      </c>
      <c r="K166" s="54">
        <v>2.3400000000000001E-2</v>
      </c>
      <c r="L166" s="55">
        <v>2.24E-2</v>
      </c>
      <c r="M166" s="54" t="s">
        <v>69</v>
      </c>
      <c r="N166" s="56" t="s">
        <v>69</v>
      </c>
      <c r="O166" s="57">
        <v>0</v>
      </c>
      <c r="P166" s="57">
        <v>-5.000000000000001E-3</v>
      </c>
      <c r="Q166" s="57">
        <v>-6.0000000000000019E-3</v>
      </c>
    </row>
    <row r="167" spans="1:17" x14ac:dyDescent="0.2">
      <c r="A167" s="43">
        <v>157</v>
      </c>
      <c r="B167" s="53" t="s">
        <v>5</v>
      </c>
      <c r="C167" s="53" t="s">
        <v>120</v>
      </c>
      <c r="D167" s="53" t="s">
        <v>46</v>
      </c>
      <c r="E167" s="41" t="s">
        <v>14</v>
      </c>
      <c r="F167" s="41" t="s">
        <v>72</v>
      </c>
      <c r="G167" s="41" t="s">
        <v>275</v>
      </c>
      <c r="H167" s="54">
        <v>3.44E-2</v>
      </c>
      <c r="I167" s="54" t="s">
        <v>69</v>
      </c>
      <c r="J167" s="54">
        <v>3.44E-2</v>
      </c>
      <c r="K167" s="54">
        <v>2.5399999999999999E-2</v>
      </c>
      <c r="L167" s="55">
        <v>2.4400000000000002E-2</v>
      </c>
      <c r="M167" s="54" t="s">
        <v>69</v>
      </c>
      <c r="N167" s="56" t="s">
        <v>69</v>
      </c>
      <c r="O167" s="57">
        <v>0</v>
      </c>
      <c r="P167" s="57">
        <v>-9.0000000000000011E-3</v>
      </c>
      <c r="Q167" s="57">
        <v>-9.9999999999999985E-3</v>
      </c>
    </row>
    <row r="168" spans="1:17" x14ac:dyDescent="0.2">
      <c r="A168" s="43">
        <v>158</v>
      </c>
      <c r="B168" s="53" t="s">
        <v>5</v>
      </c>
      <c r="C168" s="53" t="s">
        <v>120</v>
      </c>
      <c r="D168" s="53" t="s">
        <v>46</v>
      </c>
      <c r="E168" s="41" t="s">
        <v>14</v>
      </c>
      <c r="F168" s="41" t="s">
        <v>73</v>
      </c>
      <c r="G168" s="41" t="s">
        <v>276</v>
      </c>
      <c r="H168" s="54">
        <v>3.8899999999999997E-2</v>
      </c>
      <c r="I168" s="54" t="s">
        <v>69</v>
      </c>
      <c r="J168" s="54">
        <v>3.5900000000000001E-2</v>
      </c>
      <c r="K168" s="54">
        <v>2.5700000000000001E-2</v>
      </c>
      <c r="L168" s="55">
        <v>2.4899999999999999E-2</v>
      </c>
      <c r="M168" s="54" t="s">
        <v>69</v>
      </c>
      <c r="N168" s="56" t="s">
        <v>69</v>
      </c>
      <c r="O168" s="57">
        <v>-2.9999999999999957E-3</v>
      </c>
      <c r="P168" s="57">
        <v>-1.3199999999999996E-2</v>
      </c>
      <c r="Q168" s="57">
        <v>-1.3999999999999999E-2</v>
      </c>
    </row>
    <row r="169" spans="1:17" x14ac:dyDescent="0.2">
      <c r="A169" s="43">
        <v>159</v>
      </c>
      <c r="B169" s="53" t="s">
        <v>5</v>
      </c>
      <c r="C169" s="53" t="s">
        <v>120</v>
      </c>
      <c r="D169" s="53" t="s">
        <v>46</v>
      </c>
      <c r="E169" s="41" t="s">
        <v>14</v>
      </c>
      <c r="F169" s="41" t="s">
        <v>74</v>
      </c>
      <c r="G169" s="41" t="s">
        <v>277</v>
      </c>
      <c r="H169" s="54">
        <v>4.6399999999999997E-2</v>
      </c>
      <c r="I169" s="54" t="s">
        <v>69</v>
      </c>
      <c r="J169" s="54">
        <v>4.1399999999999999E-2</v>
      </c>
      <c r="K169" s="54">
        <v>2.7400000000000001E-2</v>
      </c>
      <c r="L169" s="55">
        <v>2.5899999999999999E-2</v>
      </c>
      <c r="M169" s="54" t="s">
        <v>69</v>
      </c>
      <c r="N169" s="56" t="s">
        <v>69</v>
      </c>
      <c r="O169" s="57">
        <v>-4.9999999999999975E-3</v>
      </c>
      <c r="P169" s="57">
        <v>-1.8999999999999996E-2</v>
      </c>
      <c r="Q169" s="57">
        <v>-2.0499999999999997E-2</v>
      </c>
    </row>
    <row r="170" spans="1:17" x14ac:dyDescent="0.2">
      <c r="A170" s="43">
        <v>160</v>
      </c>
      <c r="B170" s="53" t="s">
        <v>5</v>
      </c>
      <c r="C170" s="53" t="s">
        <v>120</v>
      </c>
      <c r="D170" s="53" t="s">
        <v>46</v>
      </c>
      <c r="E170" s="41" t="s">
        <v>14</v>
      </c>
      <c r="F170" s="41" t="s">
        <v>78</v>
      </c>
      <c r="G170" s="41" t="s">
        <v>278</v>
      </c>
      <c r="H170" s="54">
        <v>0.04</v>
      </c>
      <c r="I170" s="54" t="s">
        <v>69</v>
      </c>
      <c r="J170" s="54">
        <v>0.04</v>
      </c>
      <c r="K170" s="54">
        <v>0.04</v>
      </c>
      <c r="L170" s="55">
        <v>3.95E-2</v>
      </c>
      <c r="M170" s="54" t="s">
        <v>69</v>
      </c>
      <c r="N170" s="56" t="s">
        <v>69</v>
      </c>
      <c r="O170" s="57">
        <v>0</v>
      </c>
      <c r="P170" s="57">
        <v>0</v>
      </c>
      <c r="Q170" s="57">
        <v>-5.0000000000000044E-4</v>
      </c>
    </row>
    <row r="171" spans="1:17" x14ac:dyDescent="0.2">
      <c r="A171" s="43">
        <v>161</v>
      </c>
      <c r="B171" s="53" t="s">
        <v>5</v>
      </c>
      <c r="C171" s="53" t="s">
        <v>120</v>
      </c>
      <c r="D171" s="53" t="s">
        <v>46</v>
      </c>
      <c r="E171" s="41" t="s">
        <v>14</v>
      </c>
      <c r="F171" s="41" t="s">
        <v>82</v>
      </c>
      <c r="G171" s="41" t="s">
        <v>279</v>
      </c>
      <c r="H171" s="74">
        <v>2.7E-2</v>
      </c>
      <c r="I171" s="54" t="s">
        <v>69</v>
      </c>
      <c r="J171" s="54">
        <v>2.9000000000000001E-2</v>
      </c>
      <c r="K171" s="54">
        <v>2.1999999999999999E-2</v>
      </c>
      <c r="L171" s="55">
        <v>2.1000000000000001E-2</v>
      </c>
      <c r="M171" s="75" t="s">
        <v>69</v>
      </c>
      <c r="N171" s="59" t="s">
        <v>69</v>
      </c>
      <c r="O171" s="58">
        <v>2.0000000000000018E-3</v>
      </c>
      <c r="P171" s="58">
        <v>-5.000000000000001E-3</v>
      </c>
      <c r="Q171" s="58">
        <v>-5.9999999999999984E-3</v>
      </c>
    </row>
    <row r="172" spans="1:17" x14ac:dyDescent="0.2">
      <c r="A172" s="43">
        <v>162</v>
      </c>
      <c r="B172" s="53" t="s">
        <v>5</v>
      </c>
      <c r="C172" s="53" t="s">
        <v>120</v>
      </c>
      <c r="D172" s="53" t="s">
        <v>46</v>
      </c>
      <c r="E172" s="41" t="s">
        <v>14</v>
      </c>
      <c r="F172" s="41" t="s">
        <v>79</v>
      </c>
      <c r="G172" s="41" t="s">
        <v>280</v>
      </c>
      <c r="H172" s="74">
        <v>2.7E-2</v>
      </c>
      <c r="I172" s="54" t="s">
        <v>69</v>
      </c>
      <c r="J172" s="54">
        <v>2.9499999999999998E-2</v>
      </c>
      <c r="K172" s="54">
        <v>2.35E-2</v>
      </c>
      <c r="L172" s="55">
        <v>2.1999999999999999E-2</v>
      </c>
      <c r="M172" s="75" t="s">
        <v>69</v>
      </c>
      <c r="N172" s="59" t="s">
        <v>69</v>
      </c>
      <c r="O172" s="58">
        <v>2.4999999999999988E-3</v>
      </c>
      <c r="P172" s="58">
        <v>-3.4999999999999996E-3</v>
      </c>
      <c r="Q172" s="58">
        <v>-5.000000000000001E-3</v>
      </c>
    </row>
    <row r="173" spans="1:17" x14ac:dyDescent="0.2">
      <c r="A173" s="43">
        <v>163</v>
      </c>
      <c r="I173" s="64"/>
      <c r="J173" s="64"/>
      <c r="K173" s="64"/>
      <c r="L173" s="64"/>
    </row>
    <row r="174" spans="1:17" x14ac:dyDescent="0.2">
      <c r="A174" s="43">
        <v>164</v>
      </c>
      <c r="I174" s="64"/>
      <c r="J174" s="64"/>
      <c r="K174" s="64"/>
      <c r="L174" s="64"/>
    </row>
    <row r="175" spans="1:17" x14ac:dyDescent="0.2">
      <c r="A175" s="43">
        <v>165</v>
      </c>
      <c r="I175" s="64"/>
      <c r="J175" s="64"/>
      <c r="K175" s="64"/>
      <c r="L175" s="64"/>
    </row>
    <row r="176" spans="1:17" x14ac:dyDescent="0.2">
      <c r="A176" s="43">
        <v>166</v>
      </c>
      <c r="C176" s="60"/>
      <c r="D176" s="60"/>
      <c r="E176" s="61"/>
      <c r="F176" s="61"/>
      <c r="G176" s="61"/>
      <c r="H176" s="62" t="s">
        <v>38</v>
      </c>
      <c r="I176" s="65" t="s">
        <v>38</v>
      </c>
      <c r="J176" s="65" t="s">
        <v>38</v>
      </c>
      <c r="K176" s="65" t="s">
        <v>38</v>
      </c>
      <c r="L176" s="65" t="s">
        <v>38</v>
      </c>
      <c r="M176" s="70" t="s">
        <v>38</v>
      </c>
      <c r="N176" s="62" t="s">
        <v>56</v>
      </c>
      <c r="O176" s="62" t="s">
        <v>56</v>
      </c>
      <c r="P176" s="62" t="s">
        <v>56</v>
      </c>
      <c r="Q176" s="62" t="s">
        <v>56</v>
      </c>
    </row>
    <row r="177" spans="1:17" x14ac:dyDescent="0.2">
      <c r="A177" s="43">
        <v>167</v>
      </c>
      <c r="C177" s="62" t="s">
        <v>25</v>
      </c>
      <c r="D177" s="62" t="s">
        <v>42</v>
      </c>
      <c r="E177" s="62" t="s">
        <v>83</v>
      </c>
      <c r="F177" s="62" t="s">
        <v>26</v>
      </c>
      <c r="G177" s="62" t="s">
        <v>63</v>
      </c>
      <c r="H177" s="60" t="s">
        <v>17</v>
      </c>
      <c r="I177" s="66" t="s">
        <v>64</v>
      </c>
      <c r="J177" s="66" t="s">
        <v>19</v>
      </c>
      <c r="K177" s="66" t="s">
        <v>20</v>
      </c>
      <c r="L177" s="65" t="s">
        <v>28</v>
      </c>
      <c r="M177" s="70" t="s">
        <v>84</v>
      </c>
      <c r="N177" s="60" t="s">
        <v>19</v>
      </c>
      <c r="O177" s="60" t="s">
        <v>20</v>
      </c>
      <c r="P177" s="62" t="s">
        <v>28</v>
      </c>
      <c r="Q177" s="62" t="s">
        <v>84</v>
      </c>
    </row>
    <row r="178" spans="1:17" x14ac:dyDescent="0.2">
      <c r="A178" s="43">
        <v>168</v>
      </c>
      <c r="C178" s="40" t="s">
        <v>81</v>
      </c>
      <c r="D178" s="40" t="s">
        <v>85</v>
      </c>
      <c r="E178" s="41" t="s">
        <v>86</v>
      </c>
      <c r="F178" s="41" t="s">
        <v>281</v>
      </c>
      <c r="G178" s="41" t="s">
        <v>282</v>
      </c>
      <c r="H178" s="52">
        <v>3.6999999999999998E-2</v>
      </c>
      <c r="I178" s="67"/>
      <c r="J178" s="67">
        <v>4.2000000000000003E-2</v>
      </c>
      <c r="K178" s="67">
        <v>3.3000000000000002E-2</v>
      </c>
      <c r="L178" s="67">
        <v>2.7E-2</v>
      </c>
      <c r="M178" s="71">
        <v>3.6999999999999998E-2</v>
      </c>
      <c r="N178" s="58">
        <v>1.5000000000000003E-2</v>
      </c>
      <c r="O178" s="58">
        <v>6.0000000000000019E-3</v>
      </c>
      <c r="P178" s="58">
        <v>0</v>
      </c>
      <c r="Q178" s="58">
        <v>9.9999999999999985E-3</v>
      </c>
    </row>
    <row r="179" spans="1:17" x14ac:dyDescent="0.2">
      <c r="A179" s="43">
        <v>169</v>
      </c>
      <c r="C179" s="40" t="s">
        <v>81</v>
      </c>
      <c r="D179" s="40" t="s">
        <v>85</v>
      </c>
      <c r="E179" s="41" t="s">
        <v>86</v>
      </c>
      <c r="F179" s="41" t="s">
        <v>283</v>
      </c>
      <c r="G179" s="41" t="s">
        <v>284</v>
      </c>
      <c r="H179" s="52">
        <v>3.6999999999999998E-2</v>
      </c>
      <c r="I179" s="67"/>
      <c r="J179" s="67">
        <v>4.2000000000000003E-2</v>
      </c>
      <c r="K179" s="67">
        <v>3.2000000000000001E-2</v>
      </c>
      <c r="L179" s="67">
        <v>2.7E-2</v>
      </c>
      <c r="M179" s="71">
        <v>3.6999999999999998E-2</v>
      </c>
      <c r="N179" s="58">
        <v>1.5000000000000003E-2</v>
      </c>
      <c r="O179" s="58">
        <v>5.000000000000001E-3</v>
      </c>
      <c r="P179" s="58">
        <v>0</v>
      </c>
      <c r="Q179" s="58">
        <v>9.9999999999999985E-3</v>
      </c>
    </row>
    <row r="180" spans="1:17" x14ac:dyDescent="0.2">
      <c r="A180" s="43">
        <v>170</v>
      </c>
      <c r="C180" s="40" t="s">
        <v>81</v>
      </c>
      <c r="D180" s="40" t="s">
        <v>85</v>
      </c>
      <c r="E180" s="41" t="s">
        <v>86</v>
      </c>
      <c r="F180" s="41" t="s">
        <v>285</v>
      </c>
      <c r="G180" s="41" t="s">
        <v>286</v>
      </c>
      <c r="H180" s="52">
        <v>3.6999999999999998E-2</v>
      </c>
      <c r="I180" s="67"/>
      <c r="J180" s="67">
        <v>4.2000000000000003E-2</v>
      </c>
      <c r="K180" s="67">
        <v>3.15E-2</v>
      </c>
      <c r="L180" s="67">
        <v>2.7E-2</v>
      </c>
      <c r="M180" s="71">
        <v>3.6999999999999998E-2</v>
      </c>
      <c r="N180" s="58">
        <v>1.5000000000000003E-2</v>
      </c>
      <c r="O180" s="58">
        <v>4.5000000000000005E-3</v>
      </c>
      <c r="P180" s="58">
        <v>0</v>
      </c>
      <c r="Q180" s="58">
        <v>9.9999999999999985E-3</v>
      </c>
    </row>
    <row r="181" spans="1:17" x14ac:dyDescent="0.2">
      <c r="A181" s="43">
        <v>171</v>
      </c>
      <c r="C181" s="40" t="s">
        <v>81</v>
      </c>
      <c r="D181" s="40" t="s">
        <v>85</v>
      </c>
      <c r="E181" s="41" t="s">
        <v>86</v>
      </c>
      <c r="F181" s="41" t="s">
        <v>287</v>
      </c>
      <c r="G181" s="41" t="s">
        <v>288</v>
      </c>
      <c r="H181" s="52">
        <v>3.6999999999999998E-2</v>
      </c>
      <c r="I181" s="67"/>
      <c r="J181" s="67">
        <v>4.2000000000000003E-2</v>
      </c>
      <c r="K181" s="67">
        <v>0.03</v>
      </c>
      <c r="L181" s="67">
        <v>2.7E-2</v>
      </c>
      <c r="M181" s="71">
        <v>3.6999999999999998E-2</v>
      </c>
      <c r="N181" s="58">
        <v>1.5000000000000003E-2</v>
      </c>
      <c r="O181" s="58">
        <v>2.9999999999999992E-3</v>
      </c>
      <c r="P181" s="58">
        <v>0</v>
      </c>
      <c r="Q181" s="58">
        <v>9.9999999999999985E-3</v>
      </c>
    </row>
    <row r="182" spans="1:17" x14ac:dyDescent="0.2">
      <c r="A182" s="43">
        <v>172</v>
      </c>
      <c r="C182" s="40" t="s">
        <v>81</v>
      </c>
      <c r="D182" s="40" t="s">
        <v>85</v>
      </c>
      <c r="E182" s="41" t="s">
        <v>86</v>
      </c>
      <c r="F182" s="41" t="s">
        <v>289</v>
      </c>
      <c r="G182" s="41" t="s">
        <v>290</v>
      </c>
      <c r="H182" s="52">
        <v>3.6999999999999998E-2</v>
      </c>
      <c r="I182" s="67"/>
      <c r="J182" s="67">
        <v>4.2000000000000003E-2</v>
      </c>
      <c r="K182" s="67">
        <v>2.9000000000000001E-2</v>
      </c>
      <c r="L182" s="67">
        <v>2.7E-2</v>
      </c>
      <c r="M182" s="71">
        <v>3.6999999999999998E-2</v>
      </c>
      <c r="N182" s="58">
        <v>1.5000000000000003E-2</v>
      </c>
      <c r="O182" s="58">
        <v>2.0000000000000018E-3</v>
      </c>
      <c r="P182" s="58">
        <v>0</v>
      </c>
      <c r="Q182" s="58">
        <v>9.9999999999999985E-3</v>
      </c>
    </row>
    <row r="183" spans="1:17" x14ac:dyDescent="0.2">
      <c r="A183" s="43">
        <v>173</v>
      </c>
      <c r="C183" s="40" t="s">
        <v>81</v>
      </c>
      <c r="D183" s="40" t="s">
        <v>85</v>
      </c>
      <c r="E183" s="41" t="s">
        <v>87</v>
      </c>
      <c r="F183" s="41" t="s">
        <v>291</v>
      </c>
      <c r="G183" s="41" t="s">
        <v>292</v>
      </c>
      <c r="H183" s="52">
        <v>4.2000000000000003E-2</v>
      </c>
      <c r="I183" s="67"/>
      <c r="J183" s="67">
        <v>4.7E-2</v>
      </c>
      <c r="K183" s="67">
        <v>4.2000000000000003E-2</v>
      </c>
      <c r="L183" s="67">
        <v>4.19E-2</v>
      </c>
      <c r="M183" s="71">
        <v>3.6999999999999998E-2</v>
      </c>
      <c r="N183" s="58">
        <v>0.02</v>
      </c>
      <c r="O183" s="58">
        <v>1.5000000000000003E-2</v>
      </c>
      <c r="P183" s="58">
        <v>1.49E-2</v>
      </c>
      <c r="Q183" s="58">
        <v>9.9999999999999985E-3</v>
      </c>
    </row>
    <row r="184" spans="1:17" x14ac:dyDescent="0.2">
      <c r="A184" s="43">
        <v>174</v>
      </c>
      <c r="C184" s="40" t="s">
        <v>81</v>
      </c>
      <c r="D184" s="40" t="s">
        <v>85</v>
      </c>
      <c r="E184" s="41" t="s">
        <v>88</v>
      </c>
      <c r="F184" s="41" t="s">
        <v>291</v>
      </c>
      <c r="G184" s="41" t="s">
        <v>293</v>
      </c>
      <c r="H184" s="54" t="s">
        <v>69</v>
      </c>
      <c r="I184" s="67"/>
      <c r="J184" s="67">
        <v>5.1999999999999998E-2</v>
      </c>
      <c r="K184" s="67">
        <v>4.7E-2</v>
      </c>
      <c r="L184" s="67">
        <v>3.6999999999999998E-2</v>
      </c>
      <c r="M184" s="71">
        <v>4.7E-2</v>
      </c>
      <c r="N184" s="58">
        <v>2.4999999999999998E-2</v>
      </c>
      <c r="O184" s="58">
        <v>0.02</v>
      </c>
      <c r="P184" s="58">
        <v>9.9999999999999985E-3</v>
      </c>
      <c r="Q184" s="58">
        <v>0.02</v>
      </c>
    </row>
    <row r="185" spans="1:17" x14ac:dyDescent="0.2">
      <c r="A185" s="43">
        <v>175</v>
      </c>
      <c r="I185" s="64"/>
      <c r="J185" s="64"/>
      <c r="K185" s="64"/>
      <c r="L185" s="64"/>
    </row>
    <row r="186" spans="1:17" x14ac:dyDescent="0.2">
      <c r="A186" s="43">
        <v>176</v>
      </c>
      <c r="I186" s="64"/>
      <c r="J186" s="64"/>
      <c r="K186" s="64"/>
      <c r="L186" s="64"/>
    </row>
    <row r="187" spans="1:17" x14ac:dyDescent="0.2">
      <c r="A187" s="43">
        <v>177</v>
      </c>
      <c r="C187" s="60"/>
      <c r="D187" s="60"/>
      <c r="E187" s="61"/>
      <c r="F187" s="61"/>
      <c r="G187" s="61"/>
      <c r="H187" s="62" t="s">
        <v>38</v>
      </c>
      <c r="I187" s="65" t="s">
        <v>38</v>
      </c>
      <c r="J187" s="65" t="s">
        <v>38</v>
      </c>
      <c r="K187" s="70" t="s">
        <v>38</v>
      </c>
      <c r="L187" s="68"/>
      <c r="M187" s="62" t="s">
        <v>56</v>
      </c>
      <c r="N187" s="62" t="s">
        <v>56</v>
      </c>
      <c r="O187" s="62" t="s">
        <v>56</v>
      </c>
    </row>
    <row r="188" spans="1:17" x14ac:dyDescent="0.2">
      <c r="A188" s="43">
        <v>178</v>
      </c>
      <c r="C188" s="62" t="s">
        <v>25</v>
      </c>
      <c r="D188" s="51" t="s">
        <v>61</v>
      </c>
      <c r="E188" s="51" t="s">
        <v>62</v>
      </c>
      <c r="F188" s="51" t="s">
        <v>42</v>
      </c>
      <c r="G188" s="62" t="s">
        <v>63</v>
      </c>
      <c r="H188" s="60" t="s">
        <v>17</v>
      </c>
      <c r="I188" s="69" t="s">
        <v>39</v>
      </c>
      <c r="J188" s="69" t="s">
        <v>40</v>
      </c>
      <c r="K188" s="72" t="s">
        <v>41</v>
      </c>
      <c r="L188" s="68"/>
      <c r="M188" s="61" t="s">
        <v>39</v>
      </c>
      <c r="N188" s="61" t="s">
        <v>40</v>
      </c>
      <c r="O188" s="61" t="s">
        <v>41</v>
      </c>
    </row>
    <row r="189" spans="1:17" x14ac:dyDescent="0.2">
      <c r="A189" s="43">
        <v>179</v>
      </c>
      <c r="C189" s="53" t="s">
        <v>89</v>
      </c>
      <c r="D189" s="53" t="s">
        <v>12</v>
      </c>
      <c r="E189" s="41" t="s">
        <v>67</v>
      </c>
      <c r="F189" s="41" t="s">
        <v>90</v>
      </c>
      <c r="G189" s="41" t="s">
        <v>294</v>
      </c>
      <c r="H189" s="52">
        <v>3.44E-2</v>
      </c>
      <c r="I189" s="67">
        <v>3.3399999999999999E-2</v>
      </c>
      <c r="J189" s="67">
        <v>3.44E-2</v>
      </c>
      <c r="K189" s="115">
        <v>3.7400000000000003E-2</v>
      </c>
      <c r="L189" s="64"/>
      <c r="M189" s="52">
        <v>-1.0000000000000009E-3</v>
      </c>
      <c r="N189" s="52">
        <v>0</v>
      </c>
      <c r="O189" s="52">
        <v>3.0000000000000027E-3</v>
      </c>
    </row>
    <row r="190" spans="1:17" x14ac:dyDescent="0.2">
      <c r="A190" s="43">
        <v>180</v>
      </c>
      <c r="C190" s="53" t="s">
        <v>89</v>
      </c>
      <c r="D190" s="53" t="s">
        <v>12</v>
      </c>
      <c r="E190" s="41" t="s">
        <v>67</v>
      </c>
      <c r="F190" s="41" t="s">
        <v>91</v>
      </c>
      <c r="G190" s="41" t="s">
        <v>295</v>
      </c>
      <c r="H190" s="52">
        <v>3.8899999999999997E-2</v>
      </c>
      <c r="I190" s="67">
        <v>3.44E-2</v>
      </c>
      <c r="J190" s="67">
        <v>3.5400000000000001E-2</v>
      </c>
      <c r="K190" s="115">
        <v>3.8899999999999997E-2</v>
      </c>
      <c r="L190" s="64"/>
      <c r="M190" s="52">
        <v>-4.4999999999999971E-3</v>
      </c>
      <c r="N190" s="52">
        <v>-3.4999999999999962E-3</v>
      </c>
      <c r="O190" s="52">
        <v>0</v>
      </c>
    </row>
    <row r="191" spans="1:17" x14ac:dyDescent="0.2">
      <c r="A191" s="43">
        <v>181</v>
      </c>
      <c r="C191" s="53" t="s">
        <v>89</v>
      </c>
      <c r="D191" s="53" t="s">
        <v>12</v>
      </c>
      <c r="E191" s="41" t="s">
        <v>67</v>
      </c>
      <c r="F191" s="41" t="s">
        <v>92</v>
      </c>
      <c r="G191" s="41" t="s">
        <v>296</v>
      </c>
      <c r="H191" s="52">
        <v>4.6399999999999997E-2</v>
      </c>
      <c r="I191" s="67">
        <v>3.6400000000000002E-2</v>
      </c>
      <c r="J191" s="67">
        <v>3.7900000000000003E-2</v>
      </c>
      <c r="K191" s="115">
        <v>3.8899999999999997E-2</v>
      </c>
      <c r="L191" s="64"/>
      <c r="M191" s="52">
        <v>-9.999999999999995E-3</v>
      </c>
      <c r="N191" s="52">
        <v>-8.4999999999999937E-3</v>
      </c>
      <c r="O191" s="52">
        <v>-7.4999999999999997E-3</v>
      </c>
    </row>
    <row r="192" spans="1:17" x14ac:dyDescent="0.2">
      <c r="A192" s="43">
        <v>182</v>
      </c>
      <c r="C192" s="53" t="s">
        <v>89</v>
      </c>
      <c r="D192" s="53" t="s">
        <v>12</v>
      </c>
      <c r="E192" s="41" t="s">
        <v>67</v>
      </c>
      <c r="F192" s="41" t="s">
        <v>93</v>
      </c>
      <c r="G192" s="41" t="s">
        <v>297</v>
      </c>
      <c r="H192" s="52">
        <v>5.1400000000000001E-2</v>
      </c>
      <c r="I192" s="67">
        <v>4.1300000000000003E-2</v>
      </c>
      <c r="J192" s="67">
        <v>4.3900000000000002E-2</v>
      </c>
      <c r="K192" s="115">
        <v>4.5900000000000003E-2</v>
      </c>
      <c r="L192" s="64"/>
      <c r="M192" s="52">
        <v>-1.0099999999999998E-2</v>
      </c>
      <c r="N192" s="52">
        <v>-7.4999999999999997E-3</v>
      </c>
      <c r="O192" s="52">
        <v>-5.4999999999999979E-3</v>
      </c>
    </row>
    <row r="193" spans="1:15" x14ac:dyDescent="0.2">
      <c r="A193" s="43">
        <v>183</v>
      </c>
      <c r="C193" s="53" t="s">
        <v>89</v>
      </c>
      <c r="D193" s="53" t="s">
        <v>12</v>
      </c>
      <c r="E193" s="41" t="s">
        <v>67</v>
      </c>
      <c r="F193" s="41" t="s">
        <v>94</v>
      </c>
      <c r="G193" s="41" t="s">
        <v>298</v>
      </c>
      <c r="H193" s="52">
        <v>5.2999999999999999E-2</v>
      </c>
      <c r="I193" s="67">
        <v>4.2999999999999997E-2</v>
      </c>
      <c r="J193" s="67">
        <v>4.5499999999999999E-2</v>
      </c>
      <c r="K193" s="115">
        <v>4.7500000000000001E-2</v>
      </c>
      <c r="L193" s="64"/>
      <c r="M193" s="52">
        <v>-1.0000000000000002E-2</v>
      </c>
      <c r="N193" s="52">
        <v>-7.4999999999999997E-3</v>
      </c>
      <c r="O193" s="52">
        <v>-5.4999999999999979E-3</v>
      </c>
    </row>
    <row r="194" spans="1:15" x14ac:dyDescent="0.2">
      <c r="A194" s="43">
        <v>184</v>
      </c>
      <c r="C194" s="53" t="s">
        <v>89</v>
      </c>
      <c r="D194" s="53" t="s">
        <v>12</v>
      </c>
      <c r="E194" s="41" t="s">
        <v>67</v>
      </c>
      <c r="F194" s="41" t="s">
        <v>95</v>
      </c>
      <c r="G194" s="41" t="s">
        <v>299</v>
      </c>
      <c r="H194" s="52">
        <v>6.0999999999999999E-2</v>
      </c>
      <c r="I194" s="67">
        <v>5.0999999999999997E-2</v>
      </c>
      <c r="J194" s="67">
        <v>5.3499999999999999E-2</v>
      </c>
      <c r="K194" s="115">
        <v>5.5500000000000001E-2</v>
      </c>
      <c r="L194" s="64"/>
      <c r="M194" s="52">
        <v>-1.0000000000000002E-2</v>
      </c>
      <c r="N194" s="52">
        <v>-7.4999999999999997E-3</v>
      </c>
      <c r="O194" s="52">
        <v>-5.4999999999999979E-3</v>
      </c>
    </row>
    <row r="195" spans="1:15" x14ac:dyDescent="0.2">
      <c r="A195" s="43">
        <v>185</v>
      </c>
      <c r="C195" s="53" t="s">
        <v>89</v>
      </c>
      <c r="D195" s="53" t="s">
        <v>12</v>
      </c>
      <c r="E195" s="41" t="s">
        <v>14</v>
      </c>
      <c r="F195" s="41" t="s">
        <v>90</v>
      </c>
      <c r="G195" s="41" t="s">
        <v>300</v>
      </c>
      <c r="H195" s="52">
        <v>3.44E-2</v>
      </c>
      <c r="I195" s="67">
        <v>3.44E-2</v>
      </c>
      <c r="J195" s="67">
        <v>3.5400000000000001E-2</v>
      </c>
      <c r="K195" s="115">
        <v>3.8400000000000004E-2</v>
      </c>
      <c r="L195" s="64"/>
      <c r="M195" s="52">
        <v>0</v>
      </c>
      <c r="N195" s="52">
        <v>1.0000000000000009E-3</v>
      </c>
      <c r="O195" s="52">
        <v>4.0000000000000036E-3</v>
      </c>
    </row>
    <row r="196" spans="1:15" x14ac:dyDescent="0.2">
      <c r="A196" s="43">
        <v>186</v>
      </c>
      <c r="C196" s="53" t="s">
        <v>89</v>
      </c>
      <c r="D196" s="53" t="s">
        <v>12</v>
      </c>
      <c r="E196" s="41" t="s">
        <v>14</v>
      </c>
      <c r="F196" s="41" t="s">
        <v>91</v>
      </c>
      <c r="G196" s="41" t="s">
        <v>301</v>
      </c>
      <c r="H196" s="52">
        <v>3.8899999999999997E-2</v>
      </c>
      <c r="I196" s="67">
        <v>3.5400000000000001E-2</v>
      </c>
      <c r="J196" s="67">
        <v>3.6400000000000002E-2</v>
      </c>
      <c r="K196" s="115">
        <v>3.9899999999999998E-2</v>
      </c>
      <c r="L196" s="64"/>
      <c r="M196" s="52">
        <v>-3.4999999999999962E-3</v>
      </c>
      <c r="N196" s="52">
        <v>-2.4999999999999953E-3</v>
      </c>
      <c r="O196" s="52">
        <v>1.0000000000000009E-3</v>
      </c>
    </row>
    <row r="197" spans="1:15" x14ac:dyDescent="0.2">
      <c r="A197" s="43">
        <v>187</v>
      </c>
      <c r="C197" s="53" t="s">
        <v>89</v>
      </c>
      <c r="D197" s="53" t="s">
        <v>12</v>
      </c>
      <c r="E197" s="41" t="s">
        <v>14</v>
      </c>
      <c r="F197" s="41" t="s">
        <v>92</v>
      </c>
      <c r="G197" s="41" t="s">
        <v>302</v>
      </c>
      <c r="H197" s="52">
        <v>4.6399999999999997E-2</v>
      </c>
      <c r="I197" s="67">
        <v>3.7400000000000003E-2</v>
      </c>
      <c r="J197" s="67">
        <v>3.8900000000000004E-2</v>
      </c>
      <c r="K197" s="115">
        <v>3.9899999999999998E-2</v>
      </c>
      <c r="L197" s="64"/>
      <c r="M197" s="52">
        <v>-8.9999999999999941E-3</v>
      </c>
      <c r="N197" s="52">
        <v>-7.4999999999999928E-3</v>
      </c>
      <c r="O197" s="52">
        <v>-6.4999999999999988E-3</v>
      </c>
    </row>
    <row r="198" spans="1:15" x14ac:dyDescent="0.2">
      <c r="A198" s="43">
        <v>188</v>
      </c>
      <c r="C198" s="53" t="s">
        <v>89</v>
      </c>
      <c r="D198" s="53" t="s">
        <v>12</v>
      </c>
      <c r="E198" s="41" t="s">
        <v>14</v>
      </c>
      <c r="F198" s="41" t="s">
        <v>93</v>
      </c>
      <c r="G198" s="41" t="s">
        <v>303</v>
      </c>
      <c r="H198" s="52">
        <v>5.1400000000000001E-2</v>
      </c>
      <c r="I198" s="67">
        <v>4.2300000000000004E-2</v>
      </c>
      <c r="J198" s="67">
        <v>4.4900000000000002E-2</v>
      </c>
      <c r="K198" s="115">
        <v>4.6900000000000004E-2</v>
      </c>
      <c r="L198" s="64"/>
      <c r="M198" s="52">
        <v>-9.099999999999997E-3</v>
      </c>
      <c r="N198" s="52">
        <v>-6.4999999999999988E-3</v>
      </c>
      <c r="O198" s="52">
        <v>-4.4999999999999971E-3</v>
      </c>
    </row>
    <row r="199" spans="1:15" x14ac:dyDescent="0.2">
      <c r="A199" s="43">
        <v>189</v>
      </c>
      <c r="C199" s="53" t="s">
        <v>89</v>
      </c>
      <c r="D199" s="53" t="s">
        <v>12</v>
      </c>
      <c r="E199" s="41" t="s">
        <v>14</v>
      </c>
      <c r="F199" s="41" t="s">
        <v>94</v>
      </c>
      <c r="G199" s="41" t="s">
        <v>304</v>
      </c>
      <c r="H199" s="52">
        <v>5.2999999999999999E-2</v>
      </c>
      <c r="I199" s="67">
        <v>4.3999999999999997E-2</v>
      </c>
      <c r="J199" s="67">
        <v>4.65E-2</v>
      </c>
      <c r="K199" s="115">
        <v>4.8500000000000001E-2</v>
      </c>
      <c r="L199" s="64"/>
      <c r="M199" s="52">
        <v>-9.0000000000000011E-3</v>
      </c>
      <c r="N199" s="52">
        <v>-6.4999999999999988E-3</v>
      </c>
      <c r="O199" s="52">
        <v>-4.4999999999999971E-3</v>
      </c>
    </row>
    <row r="200" spans="1:15" x14ac:dyDescent="0.2">
      <c r="A200" s="43">
        <v>190</v>
      </c>
      <c r="C200" s="53" t="s">
        <v>89</v>
      </c>
      <c r="D200" s="53" t="s">
        <v>12</v>
      </c>
      <c r="E200" s="41" t="s">
        <v>14</v>
      </c>
      <c r="F200" s="41" t="s">
        <v>95</v>
      </c>
      <c r="G200" s="41" t="s">
        <v>305</v>
      </c>
      <c r="H200" s="52">
        <v>6.0999999999999999E-2</v>
      </c>
      <c r="I200" s="67">
        <v>5.1999999999999998E-2</v>
      </c>
      <c r="J200" s="67">
        <v>5.45E-2</v>
      </c>
      <c r="K200" s="115">
        <v>5.6500000000000002E-2</v>
      </c>
      <c r="L200" s="64"/>
      <c r="M200" s="52">
        <v>-9.0000000000000011E-3</v>
      </c>
      <c r="N200" s="52">
        <v>-6.4999999999999988E-3</v>
      </c>
      <c r="O200" s="52">
        <v>-4.4999999999999971E-3</v>
      </c>
    </row>
    <row r="201" spans="1:15" x14ac:dyDescent="0.2">
      <c r="A201" s="43">
        <v>191</v>
      </c>
      <c r="C201" s="53" t="s">
        <v>89</v>
      </c>
      <c r="D201" s="53" t="s">
        <v>46</v>
      </c>
      <c r="F201" s="41" t="s">
        <v>90</v>
      </c>
      <c r="G201" s="41" t="s">
        <v>306</v>
      </c>
      <c r="H201" s="52">
        <v>3.44E-2</v>
      </c>
      <c r="I201" s="67">
        <v>3.3399999999999999E-2</v>
      </c>
      <c r="J201" s="67">
        <v>3.44E-2</v>
      </c>
      <c r="K201" s="115">
        <v>3.7400000000000003E-2</v>
      </c>
      <c r="L201" s="64"/>
      <c r="M201" s="52">
        <v>-1.0000000000000009E-3</v>
      </c>
      <c r="N201" s="52">
        <v>0</v>
      </c>
      <c r="O201" s="52">
        <v>3.0000000000000027E-3</v>
      </c>
    </row>
    <row r="202" spans="1:15" x14ac:dyDescent="0.2">
      <c r="A202" s="43">
        <v>192</v>
      </c>
      <c r="C202" s="53" t="s">
        <v>89</v>
      </c>
      <c r="D202" s="53" t="s">
        <v>46</v>
      </c>
      <c r="F202" s="41" t="s">
        <v>91</v>
      </c>
      <c r="G202" s="41" t="s">
        <v>307</v>
      </c>
      <c r="H202" s="52">
        <v>3.8899999999999997E-2</v>
      </c>
      <c r="I202" s="67">
        <v>3.44E-2</v>
      </c>
      <c r="J202" s="67">
        <v>3.5400000000000001E-2</v>
      </c>
      <c r="K202" s="115">
        <v>3.8899999999999997E-2</v>
      </c>
      <c r="L202" s="64"/>
      <c r="M202" s="52">
        <v>-4.4999999999999971E-3</v>
      </c>
      <c r="N202" s="52">
        <v>-3.4999999999999962E-3</v>
      </c>
      <c r="O202" s="52">
        <v>0</v>
      </c>
    </row>
    <row r="203" spans="1:15" x14ac:dyDescent="0.2">
      <c r="A203" s="43">
        <v>193</v>
      </c>
      <c r="C203" s="53" t="s">
        <v>89</v>
      </c>
      <c r="D203" s="53" t="s">
        <v>46</v>
      </c>
      <c r="F203" s="41" t="s">
        <v>92</v>
      </c>
      <c r="G203" s="41" t="s">
        <v>308</v>
      </c>
      <c r="H203" s="52">
        <v>4.6399999999999997E-2</v>
      </c>
      <c r="I203" s="67">
        <v>3.6400000000000002E-2</v>
      </c>
      <c r="J203" s="67">
        <v>3.7900000000000003E-2</v>
      </c>
      <c r="K203" s="115">
        <v>3.8899999999999997E-2</v>
      </c>
      <c r="L203" s="64"/>
      <c r="M203" s="52">
        <v>-9.999999999999995E-3</v>
      </c>
      <c r="N203" s="52">
        <v>-8.4999999999999937E-3</v>
      </c>
      <c r="O203" s="52">
        <v>-7.4999999999999997E-3</v>
      </c>
    </row>
    <row r="204" spans="1:15" x14ac:dyDescent="0.2">
      <c r="A204" s="43">
        <v>194</v>
      </c>
      <c r="C204" s="53" t="s">
        <v>89</v>
      </c>
      <c r="D204" s="53" t="s">
        <v>46</v>
      </c>
      <c r="F204" s="41" t="s">
        <v>93</v>
      </c>
      <c r="G204" s="41" t="s">
        <v>309</v>
      </c>
      <c r="H204" s="52">
        <v>5.1400000000000001E-2</v>
      </c>
      <c r="I204" s="67">
        <v>4.1300000000000003E-2</v>
      </c>
      <c r="J204" s="67">
        <v>4.3900000000000002E-2</v>
      </c>
      <c r="K204" s="115">
        <v>4.5900000000000003E-2</v>
      </c>
      <c r="L204" s="64"/>
      <c r="M204" s="52">
        <v>-1.0099999999999998E-2</v>
      </c>
      <c r="N204" s="52">
        <v>-7.4999999999999997E-3</v>
      </c>
      <c r="O204" s="52">
        <v>-5.4999999999999979E-3</v>
      </c>
    </row>
    <row r="205" spans="1:15" x14ac:dyDescent="0.2">
      <c r="A205" s="43">
        <v>195</v>
      </c>
      <c r="C205" s="53" t="s">
        <v>89</v>
      </c>
      <c r="D205" s="53" t="s">
        <v>46</v>
      </c>
      <c r="F205" s="41" t="s">
        <v>94</v>
      </c>
      <c r="G205" s="41" t="s">
        <v>310</v>
      </c>
      <c r="H205" s="52">
        <v>5.2999999999999999E-2</v>
      </c>
      <c r="I205" s="67">
        <v>4.2999999999999997E-2</v>
      </c>
      <c r="J205" s="67">
        <v>4.5499999999999999E-2</v>
      </c>
      <c r="K205" s="115">
        <v>4.7500000000000001E-2</v>
      </c>
      <c r="L205" s="64"/>
      <c r="M205" s="52">
        <v>-1.0000000000000002E-2</v>
      </c>
      <c r="N205" s="52">
        <v>-7.4999999999999997E-3</v>
      </c>
      <c r="O205" s="52">
        <v>-5.4999999999999979E-3</v>
      </c>
    </row>
    <row r="206" spans="1:15" x14ac:dyDescent="0.2">
      <c r="A206" s="43">
        <v>196</v>
      </c>
      <c r="C206" s="53" t="s">
        <v>89</v>
      </c>
      <c r="D206" s="53" t="s">
        <v>46</v>
      </c>
      <c r="F206" s="41" t="s">
        <v>95</v>
      </c>
      <c r="G206" s="41" t="s">
        <v>311</v>
      </c>
      <c r="H206" s="52">
        <v>6.0999999999999999E-2</v>
      </c>
      <c r="I206" s="67">
        <v>5.0999999999999997E-2</v>
      </c>
      <c r="J206" s="67">
        <v>5.3499999999999999E-2</v>
      </c>
      <c r="K206" s="115">
        <v>5.5500000000000001E-2</v>
      </c>
      <c r="L206" s="64"/>
      <c r="M206" s="52">
        <v>-1.0000000000000002E-2</v>
      </c>
      <c r="N206" s="52">
        <v>-7.4999999999999997E-3</v>
      </c>
      <c r="O206" s="52">
        <v>-5.4999999999999979E-3</v>
      </c>
    </row>
    <row r="207" spans="1:15" x14ac:dyDescent="0.2">
      <c r="A207" s="43">
        <v>197</v>
      </c>
      <c r="I207" s="64"/>
      <c r="J207" s="64"/>
      <c r="K207" s="64"/>
      <c r="L207" s="64"/>
    </row>
    <row r="208" spans="1:15" x14ac:dyDescent="0.2">
      <c r="A208" s="43">
        <v>198</v>
      </c>
      <c r="I208" s="64"/>
      <c r="J208" s="64"/>
      <c r="K208" s="64"/>
      <c r="L208" s="64"/>
    </row>
    <row r="209" spans="1:12" x14ac:dyDescent="0.2">
      <c r="A209" s="43">
        <v>199</v>
      </c>
      <c r="I209" s="64"/>
      <c r="J209" s="64"/>
      <c r="K209" s="64"/>
      <c r="L209" s="64"/>
    </row>
    <row r="210" spans="1:12" x14ac:dyDescent="0.2">
      <c r="A210" s="43">
        <v>200</v>
      </c>
      <c r="I210" s="64"/>
      <c r="J210" s="64"/>
      <c r="K210" s="64"/>
      <c r="L210" s="64"/>
    </row>
    <row r="211" spans="1:12" x14ac:dyDescent="0.2">
      <c r="I211" s="64"/>
      <c r="J211" s="64"/>
      <c r="K211" s="64"/>
      <c r="L211" s="64"/>
    </row>
    <row r="212" spans="1:12" x14ac:dyDescent="0.2">
      <c r="I212" s="64"/>
      <c r="J212" s="64"/>
      <c r="K212" s="64"/>
      <c r="L212" s="64"/>
    </row>
    <row r="213" spans="1:12" x14ac:dyDescent="0.2">
      <c r="I213" s="64"/>
      <c r="J213" s="64"/>
      <c r="K213" s="64"/>
      <c r="L213" s="64"/>
    </row>
    <row r="214" spans="1:12" x14ac:dyDescent="0.2">
      <c r="I214" s="64"/>
      <c r="J214" s="64"/>
      <c r="K214" s="64"/>
      <c r="L214" s="64"/>
    </row>
    <row r="215" spans="1:12" x14ac:dyDescent="0.2">
      <c r="I215" s="64"/>
      <c r="J215" s="64"/>
      <c r="K215" s="64"/>
      <c r="L215" s="64"/>
    </row>
    <row r="216" spans="1:12" x14ac:dyDescent="0.2">
      <c r="I216" s="64"/>
      <c r="J216" s="64"/>
      <c r="K216" s="64"/>
      <c r="L216" s="64"/>
    </row>
    <row r="217" spans="1:12" x14ac:dyDescent="0.2">
      <c r="I217" s="64"/>
      <c r="J217" s="64"/>
      <c r="K217" s="64"/>
      <c r="L217" s="64"/>
    </row>
    <row r="218" spans="1:12" x14ac:dyDescent="0.2">
      <c r="I218" s="64"/>
      <c r="J218" s="64"/>
      <c r="K218" s="64"/>
      <c r="L218" s="64"/>
    </row>
    <row r="219" spans="1:12" x14ac:dyDescent="0.2">
      <c r="I219" s="64"/>
      <c r="J219" s="64"/>
      <c r="K219" s="64"/>
      <c r="L219" s="64"/>
    </row>
    <row r="220" spans="1:12" x14ac:dyDescent="0.2">
      <c r="I220" s="64"/>
      <c r="J220" s="64"/>
      <c r="K220" s="64"/>
      <c r="L220" s="64"/>
    </row>
    <row r="221" spans="1:12" x14ac:dyDescent="0.2">
      <c r="I221" s="64"/>
      <c r="J221" s="64"/>
      <c r="K221" s="64"/>
      <c r="L221" s="64"/>
    </row>
    <row r="222" spans="1:12" x14ac:dyDescent="0.2">
      <c r="I222" s="64"/>
      <c r="J222" s="64"/>
      <c r="K222" s="64"/>
      <c r="L222" s="64"/>
    </row>
    <row r="223" spans="1:12" x14ac:dyDescent="0.2">
      <c r="I223" s="64"/>
      <c r="J223" s="64"/>
      <c r="K223" s="64"/>
      <c r="L223" s="64"/>
    </row>
    <row r="224" spans="1:12" x14ac:dyDescent="0.2">
      <c r="I224" s="64"/>
      <c r="J224" s="64"/>
      <c r="K224" s="64"/>
      <c r="L224" s="64"/>
    </row>
    <row r="225" spans="9:12" x14ac:dyDescent="0.2">
      <c r="I225" s="64"/>
      <c r="J225" s="64"/>
      <c r="K225" s="64"/>
      <c r="L225" s="64"/>
    </row>
    <row r="226" spans="9:12" x14ac:dyDescent="0.2">
      <c r="I226" s="64"/>
      <c r="J226" s="64"/>
      <c r="K226" s="64"/>
      <c r="L226" s="64"/>
    </row>
    <row r="227" spans="9:12" x14ac:dyDescent="0.2">
      <c r="I227" s="64"/>
      <c r="J227" s="64"/>
      <c r="K227" s="64"/>
      <c r="L227" s="64"/>
    </row>
    <row r="228" spans="9:12" x14ac:dyDescent="0.2">
      <c r="I228" s="64"/>
      <c r="J228" s="64"/>
      <c r="K228" s="64"/>
      <c r="L228" s="64"/>
    </row>
    <row r="229" spans="9:12" x14ac:dyDescent="0.2">
      <c r="I229" s="64"/>
      <c r="J229" s="64"/>
      <c r="K229" s="64"/>
      <c r="L229" s="64"/>
    </row>
    <row r="230" spans="9:12" x14ac:dyDescent="0.2">
      <c r="I230" s="64"/>
      <c r="J230" s="64"/>
      <c r="K230" s="64"/>
      <c r="L230" s="64"/>
    </row>
    <row r="231" spans="9:12" x14ac:dyDescent="0.2">
      <c r="I231" s="64"/>
      <c r="J231" s="64"/>
      <c r="K231" s="64"/>
      <c r="L231" s="64"/>
    </row>
    <row r="232" spans="9:12" x14ac:dyDescent="0.2">
      <c r="I232" s="64"/>
      <c r="J232" s="64"/>
      <c r="K232" s="64"/>
      <c r="L232" s="64"/>
    </row>
    <row r="233" spans="9:12" x14ac:dyDescent="0.2">
      <c r="I233" s="64"/>
      <c r="J233" s="64"/>
      <c r="K233" s="64"/>
      <c r="L233" s="64"/>
    </row>
    <row r="234" spans="9:12" x14ac:dyDescent="0.2">
      <c r="I234" s="64"/>
      <c r="J234" s="64"/>
      <c r="K234" s="64"/>
      <c r="L234" s="64"/>
    </row>
    <row r="235" spans="9:12" x14ac:dyDescent="0.2">
      <c r="I235" s="64"/>
      <c r="J235" s="64"/>
      <c r="K235" s="64"/>
      <c r="L235" s="64"/>
    </row>
    <row r="236" spans="9:12" x14ac:dyDescent="0.2">
      <c r="I236" s="64"/>
      <c r="J236" s="64"/>
      <c r="K236" s="64"/>
      <c r="L236" s="64"/>
    </row>
    <row r="237" spans="9:12" x14ac:dyDescent="0.2">
      <c r="I237" s="64"/>
      <c r="J237" s="64"/>
      <c r="K237" s="64"/>
      <c r="L237" s="64"/>
    </row>
    <row r="238" spans="9:12" x14ac:dyDescent="0.2">
      <c r="I238" s="64"/>
      <c r="J238" s="64"/>
      <c r="K238" s="64"/>
      <c r="L238" s="64"/>
    </row>
    <row r="239" spans="9:12" x14ac:dyDescent="0.2">
      <c r="I239" s="64"/>
      <c r="J239" s="64"/>
      <c r="K239" s="64"/>
      <c r="L239" s="64"/>
    </row>
    <row r="240" spans="9:12" x14ac:dyDescent="0.2">
      <c r="I240" s="64"/>
      <c r="J240" s="64"/>
      <c r="K240" s="64"/>
      <c r="L240" s="64"/>
    </row>
    <row r="241" spans="9:12" x14ac:dyDescent="0.2">
      <c r="I241" s="64"/>
      <c r="J241" s="64"/>
      <c r="K241" s="64"/>
      <c r="L241" s="64"/>
    </row>
    <row r="242" spans="9:12" x14ac:dyDescent="0.2">
      <c r="I242" s="64"/>
      <c r="J242" s="64"/>
      <c r="K242" s="64"/>
      <c r="L242" s="64"/>
    </row>
    <row r="243" spans="9:12" x14ac:dyDescent="0.2">
      <c r="I243" s="64"/>
      <c r="J243" s="64"/>
      <c r="K243" s="64"/>
      <c r="L243" s="64"/>
    </row>
    <row r="244" spans="9:12" x14ac:dyDescent="0.2">
      <c r="I244" s="64"/>
      <c r="J244" s="64"/>
      <c r="K244" s="64"/>
      <c r="L244" s="64"/>
    </row>
    <row r="245" spans="9:12" x14ac:dyDescent="0.2">
      <c r="I245" s="64"/>
      <c r="J245" s="64"/>
      <c r="K245" s="64"/>
      <c r="L245" s="64"/>
    </row>
    <row r="246" spans="9:12" x14ac:dyDescent="0.2">
      <c r="I246" s="64"/>
      <c r="J246" s="64"/>
      <c r="K246" s="64"/>
      <c r="L246" s="64"/>
    </row>
    <row r="247" spans="9:12" x14ac:dyDescent="0.2">
      <c r="I247" s="64"/>
      <c r="J247" s="64"/>
      <c r="K247" s="64"/>
      <c r="L247" s="64"/>
    </row>
    <row r="248" spans="9:12" x14ac:dyDescent="0.2">
      <c r="I248" s="64"/>
      <c r="J248" s="64"/>
      <c r="K248" s="64"/>
      <c r="L248" s="64"/>
    </row>
    <row r="249" spans="9:12" x14ac:dyDescent="0.2">
      <c r="I249" s="64"/>
      <c r="J249" s="64"/>
      <c r="K249" s="64"/>
      <c r="L249" s="64"/>
    </row>
    <row r="250" spans="9:12" x14ac:dyDescent="0.2">
      <c r="I250" s="64"/>
      <c r="J250" s="64"/>
      <c r="K250" s="64"/>
      <c r="L250" s="64"/>
    </row>
    <row r="251" spans="9:12" x14ac:dyDescent="0.2">
      <c r="I251" s="64"/>
      <c r="J251" s="64"/>
      <c r="K251" s="64"/>
      <c r="L251" s="64"/>
    </row>
    <row r="252" spans="9:12" x14ac:dyDescent="0.2">
      <c r="I252" s="64"/>
      <c r="J252" s="64"/>
      <c r="K252" s="64"/>
      <c r="L252" s="64"/>
    </row>
    <row r="253" spans="9:12" x14ac:dyDescent="0.2">
      <c r="I253" s="64"/>
      <c r="J253" s="64"/>
      <c r="K253" s="64"/>
      <c r="L253" s="64"/>
    </row>
    <row r="254" spans="9:12" x14ac:dyDescent="0.2">
      <c r="I254" s="64"/>
      <c r="J254" s="64"/>
      <c r="K254" s="64"/>
      <c r="L254" s="64"/>
    </row>
    <row r="255" spans="9:12" x14ac:dyDescent="0.2">
      <c r="I255" s="64"/>
      <c r="J255" s="64"/>
      <c r="K255" s="64"/>
      <c r="L255" s="64"/>
    </row>
    <row r="256" spans="9:12" x14ac:dyDescent="0.2">
      <c r="I256" s="64"/>
      <c r="J256" s="64"/>
      <c r="K256" s="64"/>
      <c r="L256" s="64"/>
    </row>
    <row r="257" spans="9:12" x14ac:dyDescent="0.2">
      <c r="I257" s="64"/>
      <c r="J257" s="64"/>
      <c r="K257" s="64"/>
      <c r="L257" s="64"/>
    </row>
    <row r="258" spans="9:12" x14ac:dyDescent="0.2">
      <c r="I258" s="64"/>
      <c r="J258" s="64"/>
      <c r="K258" s="64"/>
      <c r="L258" s="64"/>
    </row>
    <row r="259" spans="9:12" x14ac:dyDescent="0.2">
      <c r="I259" s="64"/>
      <c r="J259" s="64"/>
      <c r="K259" s="64"/>
      <c r="L259" s="64"/>
    </row>
    <row r="260" spans="9:12" x14ac:dyDescent="0.2">
      <c r="I260" s="64"/>
      <c r="J260" s="64"/>
      <c r="K260" s="64"/>
      <c r="L260" s="64"/>
    </row>
    <row r="261" spans="9:12" x14ac:dyDescent="0.2">
      <c r="I261" s="64"/>
      <c r="J261" s="64"/>
      <c r="K261" s="64"/>
      <c r="L261" s="64"/>
    </row>
    <row r="262" spans="9:12" x14ac:dyDescent="0.2">
      <c r="I262" s="64"/>
      <c r="J262" s="64"/>
      <c r="K262" s="64"/>
      <c r="L262" s="64"/>
    </row>
    <row r="263" spans="9:12" x14ac:dyDescent="0.2">
      <c r="I263" s="64"/>
      <c r="J263" s="64"/>
      <c r="K263" s="64"/>
      <c r="L263" s="64"/>
    </row>
    <row r="264" spans="9:12" x14ac:dyDescent="0.2">
      <c r="I264" s="64"/>
      <c r="J264" s="64"/>
      <c r="K264" s="64"/>
      <c r="L264" s="64"/>
    </row>
    <row r="265" spans="9:12" x14ac:dyDescent="0.2">
      <c r="I265" s="64"/>
      <c r="J265" s="64"/>
      <c r="K265" s="64"/>
      <c r="L265" s="64"/>
    </row>
    <row r="266" spans="9:12" x14ac:dyDescent="0.2">
      <c r="I266" s="64"/>
      <c r="J266" s="64"/>
      <c r="K266" s="64"/>
      <c r="L266" s="64"/>
    </row>
    <row r="267" spans="9:12" x14ac:dyDescent="0.2">
      <c r="I267" s="64"/>
      <c r="J267" s="64"/>
      <c r="K267" s="64"/>
      <c r="L267" s="64"/>
    </row>
    <row r="268" spans="9:12" x14ac:dyDescent="0.2">
      <c r="I268" s="64"/>
      <c r="J268" s="64"/>
      <c r="K268" s="64"/>
      <c r="L268" s="64"/>
    </row>
    <row r="269" spans="9:12" x14ac:dyDescent="0.2">
      <c r="I269" s="64"/>
      <c r="J269" s="64"/>
      <c r="K269" s="64"/>
      <c r="L269" s="64"/>
    </row>
    <row r="270" spans="9:12" x14ac:dyDescent="0.2">
      <c r="I270" s="64"/>
      <c r="J270" s="64"/>
      <c r="K270" s="64"/>
      <c r="L270" s="64"/>
    </row>
    <row r="271" spans="9:12" x14ac:dyDescent="0.2">
      <c r="I271" s="64"/>
      <c r="J271" s="64"/>
      <c r="K271" s="64"/>
      <c r="L271" s="64"/>
    </row>
    <row r="272" spans="9:12" x14ac:dyDescent="0.2">
      <c r="I272" s="64"/>
      <c r="J272" s="64"/>
      <c r="K272" s="64"/>
      <c r="L272" s="64"/>
    </row>
    <row r="273" spans="9:12" x14ac:dyDescent="0.2">
      <c r="I273" s="64"/>
      <c r="J273" s="64"/>
      <c r="K273" s="64"/>
      <c r="L273" s="64"/>
    </row>
    <row r="274" spans="9:12" x14ac:dyDescent="0.2">
      <c r="I274" s="64"/>
      <c r="J274" s="64"/>
      <c r="K274" s="64"/>
      <c r="L274" s="64"/>
    </row>
    <row r="275" spans="9:12" x14ac:dyDescent="0.2">
      <c r="I275" s="64"/>
      <c r="J275" s="64"/>
      <c r="K275" s="64"/>
      <c r="L275" s="64"/>
    </row>
    <row r="276" spans="9:12" x14ac:dyDescent="0.2">
      <c r="I276" s="64"/>
      <c r="J276" s="64"/>
      <c r="K276" s="64"/>
      <c r="L276" s="64"/>
    </row>
    <row r="277" spans="9:12" x14ac:dyDescent="0.2">
      <c r="I277" s="64"/>
      <c r="J277" s="64"/>
      <c r="K277" s="64"/>
      <c r="L277" s="64"/>
    </row>
    <row r="278" spans="9:12" x14ac:dyDescent="0.2">
      <c r="I278" s="64"/>
      <c r="J278" s="64"/>
      <c r="K278" s="64"/>
      <c r="L278" s="64"/>
    </row>
    <row r="279" spans="9:12" x14ac:dyDescent="0.2">
      <c r="I279" s="64"/>
      <c r="J279" s="64"/>
      <c r="K279" s="64"/>
      <c r="L279" s="64"/>
    </row>
    <row r="280" spans="9:12" x14ac:dyDescent="0.2">
      <c r="I280" s="64"/>
      <c r="J280" s="64"/>
      <c r="K280" s="64"/>
      <c r="L280" s="64"/>
    </row>
    <row r="281" spans="9:12" x14ac:dyDescent="0.2">
      <c r="I281" s="64"/>
      <c r="J281" s="64"/>
      <c r="K281" s="64"/>
      <c r="L281" s="64"/>
    </row>
    <row r="282" spans="9:12" x14ac:dyDescent="0.2">
      <c r="I282" s="64"/>
      <c r="J282" s="64"/>
      <c r="K282" s="64"/>
      <c r="L282" s="64"/>
    </row>
    <row r="283" spans="9:12" x14ac:dyDescent="0.2">
      <c r="I283" s="64"/>
      <c r="J283" s="64"/>
      <c r="K283" s="64"/>
      <c r="L283" s="64"/>
    </row>
    <row r="284" spans="9:12" x14ac:dyDescent="0.2">
      <c r="I284" s="64"/>
      <c r="J284" s="64"/>
      <c r="K284" s="64"/>
      <c r="L284" s="64"/>
    </row>
    <row r="285" spans="9:12" x14ac:dyDescent="0.2">
      <c r="I285" s="64"/>
      <c r="J285" s="64"/>
      <c r="K285" s="64"/>
      <c r="L285" s="64"/>
    </row>
    <row r="286" spans="9:12" x14ac:dyDescent="0.2">
      <c r="I286" s="64"/>
      <c r="J286" s="64"/>
      <c r="K286" s="64"/>
      <c r="L286" s="64"/>
    </row>
    <row r="287" spans="9:12" x14ac:dyDescent="0.2">
      <c r="I287" s="64"/>
      <c r="J287" s="64"/>
      <c r="K287" s="64"/>
      <c r="L287" s="64"/>
    </row>
    <row r="288" spans="9:12" x14ac:dyDescent="0.2">
      <c r="I288" s="64"/>
      <c r="J288" s="64"/>
      <c r="K288" s="64"/>
      <c r="L288" s="64"/>
    </row>
    <row r="289" spans="9:12" x14ac:dyDescent="0.2">
      <c r="I289" s="64"/>
      <c r="J289" s="64"/>
      <c r="K289" s="64"/>
      <c r="L289" s="64"/>
    </row>
    <row r="290" spans="9:12" x14ac:dyDescent="0.2">
      <c r="I290" s="64"/>
      <c r="J290" s="64"/>
      <c r="K290" s="64"/>
      <c r="L290" s="64"/>
    </row>
    <row r="291" spans="9:12" x14ac:dyDescent="0.2">
      <c r="I291" s="64"/>
      <c r="J291" s="64"/>
      <c r="K291" s="64"/>
      <c r="L291" s="64"/>
    </row>
    <row r="292" spans="9:12" x14ac:dyDescent="0.2">
      <c r="I292" s="64"/>
      <c r="J292" s="64"/>
      <c r="K292" s="64"/>
      <c r="L292" s="64"/>
    </row>
    <row r="293" spans="9:12" x14ac:dyDescent="0.2">
      <c r="I293" s="64"/>
      <c r="J293" s="64"/>
      <c r="K293" s="64"/>
      <c r="L293" s="64"/>
    </row>
    <row r="294" spans="9:12" x14ac:dyDescent="0.2">
      <c r="I294" s="64"/>
      <c r="J294" s="64"/>
      <c r="K294" s="64"/>
      <c r="L294" s="64"/>
    </row>
    <row r="295" spans="9:12" x14ac:dyDescent="0.2">
      <c r="I295" s="64"/>
      <c r="J295" s="64"/>
      <c r="K295" s="64"/>
      <c r="L295" s="64"/>
    </row>
    <row r="296" spans="9:12" x14ac:dyDescent="0.2">
      <c r="I296" s="64"/>
      <c r="J296" s="64"/>
      <c r="K296" s="64"/>
      <c r="L296" s="64"/>
    </row>
    <row r="297" spans="9:12" x14ac:dyDescent="0.2">
      <c r="I297" s="64"/>
      <c r="J297" s="64"/>
      <c r="K297" s="64"/>
      <c r="L297" s="64"/>
    </row>
    <row r="298" spans="9:12" x14ac:dyDescent="0.2">
      <c r="I298" s="64"/>
      <c r="J298" s="64"/>
      <c r="K298" s="64"/>
      <c r="L298" s="64"/>
    </row>
    <row r="299" spans="9:12" x14ac:dyDescent="0.2">
      <c r="I299" s="64"/>
      <c r="J299" s="64"/>
      <c r="K299" s="64"/>
      <c r="L299" s="64"/>
    </row>
    <row r="300" spans="9:12" x14ac:dyDescent="0.2">
      <c r="I300" s="64"/>
      <c r="J300" s="64"/>
      <c r="K300" s="64"/>
      <c r="L300" s="64"/>
    </row>
    <row r="301" spans="9:12" x14ac:dyDescent="0.2">
      <c r="I301" s="64"/>
      <c r="J301" s="64"/>
      <c r="K301" s="64"/>
      <c r="L301" s="64"/>
    </row>
    <row r="302" spans="9:12" x14ac:dyDescent="0.2">
      <c r="I302" s="64"/>
      <c r="J302" s="64"/>
      <c r="K302" s="64"/>
      <c r="L302" s="64"/>
    </row>
    <row r="303" spans="9:12" x14ac:dyDescent="0.2">
      <c r="I303" s="64"/>
      <c r="J303" s="64"/>
      <c r="K303" s="64"/>
      <c r="L303" s="64"/>
    </row>
    <row r="304" spans="9:12" x14ac:dyDescent="0.2">
      <c r="I304" s="64"/>
      <c r="J304" s="64"/>
      <c r="K304" s="64"/>
      <c r="L304" s="64"/>
    </row>
    <row r="305" spans="9:12" x14ac:dyDescent="0.2">
      <c r="I305" s="64"/>
      <c r="J305" s="64"/>
      <c r="K305" s="64"/>
      <c r="L305" s="64"/>
    </row>
    <row r="306" spans="9:12" x14ac:dyDescent="0.2">
      <c r="I306" s="64"/>
      <c r="J306" s="64"/>
      <c r="K306" s="64"/>
      <c r="L306" s="64"/>
    </row>
    <row r="307" spans="9:12" x14ac:dyDescent="0.2">
      <c r="I307" s="64"/>
      <c r="J307" s="64"/>
      <c r="K307" s="64"/>
      <c r="L307" s="64"/>
    </row>
    <row r="308" spans="9:12" x14ac:dyDescent="0.2">
      <c r="I308" s="64"/>
      <c r="J308" s="64"/>
      <c r="K308" s="64"/>
      <c r="L308" s="64"/>
    </row>
    <row r="309" spans="9:12" x14ac:dyDescent="0.2">
      <c r="I309" s="64"/>
      <c r="J309" s="64"/>
      <c r="K309" s="64"/>
      <c r="L309" s="64"/>
    </row>
    <row r="310" spans="9:12" x14ac:dyDescent="0.2">
      <c r="I310" s="64"/>
      <c r="J310" s="64"/>
      <c r="K310" s="64"/>
      <c r="L310" s="64"/>
    </row>
    <row r="311" spans="9:12" x14ac:dyDescent="0.2">
      <c r="I311" s="64"/>
      <c r="J311" s="64"/>
      <c r="K311" s="64"/>
      <c r="L311" s="64"/>
    </row>
    <row r="312" spans="9:12" x14ac:dyDescent="0.2">
      <c r="I312" s="64"/>
      <c r="J312" s="64"/>
      <c r="K312" s="64"/>
      <c r="L312" s="64"/>
    </row>
    <row r="313" spans="9:12" x14ac:dyDescent="0.2">
      <c r="I313" s="64"/>
      <c r="J313" s="64"/>
      <c r="K313" s="64"/>
      <c r="L313" s="64"/>
    </row>
    <row r="314" spans="9:12" x14ac:dyDescent="0.2">
      <c r="I314" s="64"/>
      <c r="J314" s="64"/>
      <c r="K314" s="64"/>
      <c r="L314" s="64"/>
    </row>
    <row r="315" spans="9:12" x14ac:dyDescent="0.2">
      <c r="I315" s="64"/>
      <c r="J315" s="64"/>
      <c r="K315" s="64"/>
      <c r="L315" s="64"/>
    </row>
    <row r="316" spans="9:12" x14ac:dyDescent="0.2">
      <c r="I316" s="64"/>
      <c r="J316" s="64"/>
      <c r="K316" s="64"/>
      <c r="L316" s="64"/>
    </row>
    <row r="317" spans="9:12" x14ac:dyDescent="0.2">
      <c r="I317" s="64"/>
      <c r="J317" s="64"/>
      <c r="K317" s="64"/>
      <c r="L317" s="64"/>
    </row>
    <row r="318" spans="9:12" x14ac:dyDescent="0.2">
      <c r="I318" s="64"/>
      <c r="J318" s="64"/>
      <c r="K318" s="64"/>
      <c r="L318" s="64"/>
    </row>
    <row r="319" spans="9:12" x14ac:dyDescent="0.2">
      <c r="I319" s="64"/>
      <c r="J319" s="64"/>
      <c r="K319" s="64"/>
      <c r="L319" s="64"/>
    </row>
    <row r="320" spans="9:12" x14ac:dyDescent="0.2">
      <c r="I320" s="64"/>
      <c r="J320" s="64"/>
      <c r="K320" s="64"/>
      <c r="L320" s="64"/>
    </row>
    <row r="321" spans="9:12" x14ac:dyDescent="0.2">
      <c r="I321" s="64"/>
      <c r="J321" s="64"/>
      <c r="K321" s="64"/>
      <c r="L321" s="64"/>
    </row>
    <row r="322" spans="9:12" x14ac:dyDescent="0.2">
      <c r="I322" s="64"/>
      <c r="J322" s="64"/>
      <c r="K322" s="64"/>
      <c r="L322" s="64"/>
    </row>
    <row r="323" spans="9:12" x14ac:dyDescent="0.2">
      <c r="I323" s="64"/>
      <c r="J323" s="64"/>
      <c r="K323" s="64"/>
      <c r="L323" s="64"/>
    </row>
    <row r="324" spans="9:12" x14ac:dyDescent="0.2">
      <c r="I324" s="64"/>
      <c r="J324" s="64"/>
      <c r="K324" s="64"/>
      <c r="L324" s="64"/>
    </row>
    <row r="325" spans="9:12" x14ac:dyDescent="0.2">
      <c r="I325" s="64"/>
      <c r="J325" s="64"/>
      <c r="K325" s="64"/>
      <c r="L325" s="64"/>
    </row>
    <row r="326" spans="9:12" x14ac:dyDescent="0.2">
      <c r="I326" s="64"/>
      <c r="J326" s="64"/>
      <c r="K326" s="64"/>
      <c r="L326" s="64"/>
    </row>
    <row r="327" spans="9:12" x14ac:dyDescent="0.2">
      <c r="I327" s="64"/>
      <c r="J327" s="64"/>
      <c r="K327" s="64"/>
      <c r="L327" s="64"/>
    </row>
    <row r="328" spans="9:12" x14ac:dyDescent="0.2">
      <c r="I328" s="64"/>
      <c r="J328" s="64"/>
      <c r="K328" s="64"/>
      <c r="L328" s="64"/>
    </row>
    <row r="329" spans="9:12" x14ac:dyDescent="0.2">
      <c r="I329" s="64"/>
      <c r="J329" s="64"/>
      <c r="K329" s="64"/>
      <c r="L329" s="64"/>
    </row>
    <row r="330" spans="9:12" x14ac:dyDescent="0.2">
      <c r="I330" s="64"/>
      <c r="J330" s="64"/>
      <c r="K330" s="64"/>
      <c r="L330" s="64"/>
    </row>
    <row r="331" spans="9:12" x14ac:dyDescent="0.2">
      <c r="I331" s="64"/>
      <c r="J331" s="64"/>
      <c r="K331" s="64"/>
      <c r="L331" s="64"/>
    </row>
    <row r="332" spans="9:12" x14ac:dyDescent="0.2">
      <c r="I332" s="64"/>
      <c r="J332" s="64"/>
      <c r="K332" s="64"/>
      <c r="L332" s="64"/>
    </row>
    <row r="333" spans="9:12" x14ac:dyDescent="0.2">
      <c r="I333" s="64"/>
      <c r="J333" s="64"/>
      <c r="K333" s="64"/>
      <c r="L333" s="64"/>
    </row>
    <row r="334" spans="9:12" x14ac:dyDescent="0.2">
      <c r="I334" s="64"/>
      <c r="J334" s="64"/>
      <c r="K334" s="64"/>
      <c r="L334" s="64"/>
    </row>
    <row r="335" spans="9:12" x14ac:dyDescent="0.2">
      <c r="I335" s="64"/>
      <c r="J335" s="64"/>
      <c r="K335" s="64"/>
      <c r="L335" s="64"/>
    </row>
    <row r="336" spans="9:12" x14ac:dyDescent="0.2">
      <c r="I336" s="64"/>
      <c r="J336" s="64"/>
      <c r="K336" s="64"/>
      <c r="L336" s="64"/>
    </row>
    <row r="337" spans="9:12" x14ac:dyDescent="0.2">
      <c r="I337" s="64"/>
      <c r="J337" s="64"/>
      <c r="K337" s="64"/>
      <c r="L337" s="64"/>
    </row>
  </sheetData>
  <mergeCells count="1">
    <mergeCell ref="C4:D4"/>
  </mergeCells>
  <pageMargins left="0.7" right="0.7" top="0.75" bottom="0.75" header="0.3" footer="0.3"/>
  <pageSetup orientation="portrait" r:id="rId1"/>
  <headerFooter>
    <oddFooter>&amp;LConfidential</oddFooter>
    <evenFooter>&amp;LConfidential</evenFooter>
    <firstFooter>&amp;LConfidential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47"/>
  <sheetViews>
    <sheetView workbookViewId="0">
      <selection activeCell="F50" sqref="F50"/>
    </sheetView>
  </sheetViews>
  <sheetFormatPr defaultColWidth="9.140625" defaultRowHeight="12.75" x14ac:dyDescent="0.2"/>
  <cols>
    <col min="1" max="1" width="3.5703125" style="40" customWidth="1"/>
    <col min="2" max="2" width="12" style="40" customWidth="1"/>
    <col min="3" max="3" width="12.28515625" style="40" customWidth="1"/>
    <col min="4" max="5" width="31.140625" style="40" customWidth="1"/>
    <col min="6" max="6" width="17.28515625" style="40" customWidth="1"/>
    <col min="7" max="7" width="20.42578125" style="40" customWidth="1"/>
    <col min="8" max="8" width="21.42578125" style="40" customWidth="1"/>
    <col min="9" max="16384" width="9.140625" style="40"/>
  </cols>
  <sheetData>
    <row r="1" spans="1:7" x14ac:dyDescent="0.2">
      <c r="A1" s="39" t="s">
        <v>96</v>
      </c>
      <c r="B1" s="53"/>
    </row>
    <row r="4" spans="1:7" x14ac:dyDescent="0.2">
      <c r="B4" s="63" t="s">
        <v>60</v>
      </c>
      <c r="C4" s="63" t="s">
        <v>25</v>
      </c>
      <c r="D4" s="63" t="s">
        <v>10</v>
      </c>
      <c r="E4" s="63" t="s">
        <v>119</v>
      </c>
      <c r="F4" s="63" t="s">
        <v>61</v>
      </c>
      <c r="G4" s="63" t="s">
        <v>97</v>
      </c>
    </row>
    <row r="5" spans="1:7" x14ac:dyDescent="0.2">
      <c r="B5" s="53" t="s">
        <v>6</v>
      </c>
      <c r="C5" s="53" t="s">
        <v>10</v>
      </c>
      <c r="D5" s="53" t="s">
        <v>16</v>
      </c>
      <c r="E5" s="53" t="s">
        <v>104</v>
      </c>
      <c r="F5" s="53" t="s">
        <v>12</v>
      </c>
      <c r="G5" s="53" t="s">
        <v>67</v>
      </c>
    </row>
    <row r="6" spans="1:7" x14ac:dyDescent="0.2">
      <c r="B6" s="53" t="s">
        <v>5</v>
      </c>
      <c r="C6" s="53" t="s">
        <v>120</v>
      </c>
      <c r="D6" s="53" t="s">
        <v>68</v>
      </c>
      <c r="E6" s="53" t="s">
        <v>70</v>
      </c>
      <c r="F6" s="53" t="s">
        <v>46</v>
      </c>
      <c r="G6" s="53" t="s">
        <v>14</v>
      </c>
    </row>
    <row r="7" spans="1:7" x14ac:dyDescent="0.2">
      <c r="C7" s="53"/>
      <c r="D7" s="53" t="s">
        <v>70</v>
      </c>
      <c r="E7" s="53" t="s">
        <v>71</v>
      </c>
    </row>
    <row r="8" spans="1:7" x14ac:dyDescent="0.2">
      <c r="D8" s="53" t="s">
        <v>71</v>
      </c>
      <c r="E8" s="53" t="s">
        <v>72</v>
      </c>
    </row>
    <row r="9" spans="1:7" x14ac:dyDescent="0.2">
      <c r="D9" s="53" t="s">
        <v>72</v>
      </c>
      <c r="E9" s="53" t="s">
        <v>73</v>
      </c>
    </row>
    <row r="10" spans="1:7" x14ac:dyDescent="0.2">
      <c r="D10" s="53" t="s">
        <v>73</v>
      </c>
      <c r="E10" s="53" t="s">
        <v>74</v>
      </c>
    </row>
    <row r="11" spans="1:7" x14ac:dyDescent="0.2">
      <c r="D11" s="53" t="s">
        <v>74</v>
      </c>
      <c r="E11" s="53" t="s">
        <v>78</v>
      </c>
    </row>
    <row r="12" spans="1:7" x14ac:dyDescent="0.2">
      <c r="D12" s="53" t="s">
        <v>75</v>
      </c>
      <c r="E12" s="53" t="s">
        <v>82</v>
      </c>
    </row>
    <row r="13" spans="1:7" x14ac:dyDescent="0.2">
      <c r="D13" s="53" t="s">
        <v>76</v>
      </c>
      <c r="E13" s="53" t="s">
        <v>79</v>
      </c>
    </row>
    <row r="14" spans="1:7" x14ac:dyDescent="0.2">
      <c r="D14" s="53" t="s">
        <v>77</v>
      </c>
      <c r="E14" s="53"/>
    </row>
    <row r="15" spans="1:7" x14ac:dyDescent="0.2">
      <c r="D15" s="53" t="s">
        <v>78</v>
      </c>
      <c r="E15" s="53"/>
    </row>
    <row r="16" spans="1:7" x14ac:dyDescent="0.2">
      <c r="D16" s="53" t="s">
        <v>79</v>
      </c>
    </row>
    <row r="17" spans="4:5" x14ac:dyDescent="0.2">
      <c r="D17" s="53" t="s">
        <v>80</v>
      </c>
      <c r="E17" s="53"/>
    </row>
    <row r="18" spans="4:5" x14ac:dyDescent="0.2">
      <c r="D18" s="53"/>
      <c r="E18" s="53"/>
    </row>
    <row r="19" spans="4:5" x14ac:dyDescent="0.2">
      <c r="D19" s="53"/>
    </row>
    <row r="20" spans="4:5" x14ac:dyDescent="0.2">
      <c r="D20" s="53"/>
    </row>
    <row r="30" spans="4:5" x14ac:dyDescent="0.2">
      <c r="D30" s="53"/>
      <c r="E30" s="53"/>
    </row>
    <row r="31" spans="4:5" x14ac:dyDescent="0.2">
      <c r="D31" s="53"/>
      <c r="E31" s="53"/>
    </row>
    <row r="32" spans="4:5" x14ac:dyDescent="0.2">
      <c r="D32" s="53"/>
      <c r="E32" s="53"/>
    </row>
    <row r="33" spans="4:5" x14ac:dyDescent="0.2">
      <c r="D33" s="53"/>
      <c r="E33" s="53"/>
    </row>
    <row r="34" spans="4:5" x14ac:dyDescent="0.2">
      <c r="D34" s="53"/>
      <c r="E34" s="53"/>
    </row>
    <row r="35" spans="4:5" x14ac:dyDescent="0.2">
      <c r="D35" s="53"/>
      <c r="E35" s="53"/>
    </row>
    <row r="36" spans="4:5" x14ac:dyDescent="0.2">
      <c r="D36" s="53"/>
      <c r="E36" s="53"/>
    </row>
    <row r="37" spans="4:5" x14ac:dyDescent="0.2">
      <c r="D37" s="53"/>
      <c r="E37" s="53"/>
    </row>
    <row r="38" spans="4:5" x14ac:dyDescent="0.2">
      <c r="D38" s="53"/>
      <c r="E38" s="53"/>
    </row>
    <row r="39" spans="4:5" x14ac:dyDescent="0.2">
      <c r="D39" s="53"/>
      <c r="E39" s="53"/>
    </row>
    <row r="40" spans="4:5" x14ac:dyDescent="0.2">
      <c r="D40" s="53"/>
      <c r="E40" s="53"/>
    </row>
    <row r="41" spans="4:5" x14ac:dyDescent="0.2">
      <c r="D41" s="53"/>
      <c r="E41" s="53"/>
    </row>
    <row r="42" spans="4:5" x14ac:dyDescent="0.2">
      <c r="D42" s="53"/>
    </row>
    <row r="43" spans="4:5" x14ac:dyDescent="0.2">
      <c r="D43" s="53"/>
    </row>
    <row r="44" spans="4:5" x14ac:dyDescent="0.2">
      <c r="D44" s="53"/>
    </row>
    <row r="47" spans="4:5" x14ac:dyDescent="0.2">
      <c r="D47" s="53"/>
    </row>
  </sheetData>
  <pageMargins left="0.7" right="0.7" top="0.75" bottom="0.75" header="0.3" footer="0.3"/>
  <pageSetup orientation="portrait" r:id="rId1"/>
  <headerFooter>
    <oddFooter>&amp;LConfidential</oddFooter>
    <evenFooter>&amp;LConfidential</evenFooter>
    <firstFooter>&amp;LConfidential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SR2 - Mortgage &amp; FlexLine Term</vt:lpstr>
      <vt:lpstr>SR2 - FlexLine Float</vt:lpstr>
      <vt:lpstr>SR2 - Builder</vt:lpstr>
      <vt:lpstr>SR2 - Most Recent Rate Change</vt:lpstr>
      <vt:lpstr>SR2 Data</vt:lpstr>
      <vt:lpstr>SR2 Background</vt:lpstr>
      <vt:lpstr>'SR2 - Most Recent Rate Change'!_____replyseparator</vt:lpstr>
      <vt:lpstr>FlexLine_Term_Portion</vt:lpstr>
      <vt:lpstr>Mortgage</vt:lpstr>
      <vt:lpstr>'SR2 - Most Recent Rate Change'!OLE_LINK1</vt:lpstr>
      <vt:lpstr>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Confidential</cp:keywords>
  <cp:lastModifiedBy/>
  <dcterms:created xsi:type="dcterms:W3CDTF">2006-09-16T00:00:00Z</dcterms:created>
  <dcterms:modified xsi:type="dcterms:W3CDTF">2017-04-04T21:41:58Z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34564a10-f5f9-455f-a3eb-c457162e35b5</vt:lpwstr>
  </property>
  <property fmtid="{D5CDD505-2E9C-101B-9397-08002B2CF9AE}" pid="3" name="aliashDocumentMarking">
    <vt:lpwstr>Confidential/Confidential/Confidential</vt:lpwstr>
  </property>
  <property fmtid="{D5CDD505-2E9C-101B-9397-08002B2CF9AE}" pid="4" name="TDDCSClassification">
    <vt:lpwstr>Confidential</vt:lpwstr>
  </property>
  <property fmtid="{D5CDD505-2E9C-101B-9397-08002B2CF9AE}" pid="5" name="kjhasxiQ">
    <vt:lpwstr>Confidential</vt:lpwstr>
  </property>
</Properties>
</file>