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3 - HUB BOUND FILES\3. Tables\Excel Tables- FINAL\"/>
    </mc:Choice>
  </mc:AlternateContent>
  <xr:revisionPtr revIDLastSave="0" documentId="13_ncr:1_{35C2CFDB-DCDA-40B6-9C51-6704701F8F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II-0" sheetId="24" r:id="rId1"/>
    <sheet name="Rec-Suburban_Rail_Inbound" sheetId="18" r:id="rId2"/>
    <sheet name="Rec-Suburban_Rail-Outbound" sheetId="16" r:id="rId3"/>
    <sheet name="60th_St-Inbound" sheetId="15" r:id="rId4"/>
    <sheet name="60th_St-Outbound" sheetId="20" r:id="rId5"/>
    <sheet name="Queens-Inbound" sheetId="21" r:id="rId6"/>
    <sheet name="Queens-Outbound" sheetId="19" r:id="rId7"/>
    <sheet name="NJ Transit OUT" sheetId="7" state="hidden" r:id="rId8"/>
    <sheet name="NJ transit IN" sheetId="6" state="hidden" r:id="rId9"/>
    <sheet name="DATA" sheetId="5" state="hidden" r:id="rId10"/>
    <sheet name="NJ-Inbound" sheetId="23" r:id="rId11"/>
    <sheet name="NJ-Outbound" sheetId="14" r:id="rId1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 s="1"/>
  <c r="U141" i="7"/>
  <c r="M76" i="7"/>
  <c r="U76" i="7" s="1"/>
  <c r="S142" i="7"/>
  <c r="S77" i="7"/>
  <c r="T142" i="7"/>
  <c r="N77" i="7"/>
  <c r="T77" i="7" s="1"/>
  <c r="U142" i="7"/>
  <c r="M77" i="7"/>
  <c r="U77" i="7" s="1"/>
  <c r="S143" i="7"/>
  <c r="S78" i="7"/>
  <c r="T143" i="7"/>
  <c r="N78" i="7"/>
  <c r="T78" i="7" s="1"/>
  <c r="U143" i="7"/>
  <c r="M78" i="7"/>
  <c r="U78" i="7" s="1"/>
  <c r="S144" i="7"/>
  <c r="S79" i="7"/>
  <c r="N144" i="7"/>
  <c r="T144" i="7" s="1"/>
  <c r="N79" i="7"/>
  <c r="T79" i="7" s="1"/>
  <c r="M144" i="7"/>
  <c r="U144" i="7" s="1"/>
  <c r="M79" i="7"/>
  <c r="U79" i="7" s="1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 s="1"/>
  <c r="T90" i="7"/>
  <c r="U90" i="7"/>
  <c r="S156" i="7"/>
  <c r="S91" i="7"/>
  <c r="N156" i="7"/>
  <c r="T156" i="7" s="1"/>
  <c r="T91" i="7"/>
  <c r="M156" i="7"/>
  <c r="U156" i="7" s="1"/>
  <c r="U91" i="7"/>
  <c r="N137" i="7"/>
  <c r="N138" i="7"/>
  <c r="T138" i="7" s="1"/>
  <c r="N139" i="7"/>
  <c r="T139" i="7"/>
  <c r="N140" i="7"/>
  <c r="T140" i="7" s="1"/>
  <c r="N145" i="7"/>
  <c r="T145" i="7" s="1"/>
  <c r="N146" i="7"/>
  <c r="T146" i="7" s="1"/>
  <c r="N147" i="7"/>
  <c r="T147" i="7" s="1"/>
  <c r="N148" i="7"/>
  <c r="T148" i="7" s="1"/>
  <c r="N149" i="7"/>
  <c r="T149" i="7"/>
  <c r="N150" i="7"/>
  <c r="T150" i="7" s="1"/>
  <c r="N151" i="7"/>
  <c r="T151" i="7" s="1"/>
  <c r="N152" i="7"/>
  <c r="T152" i="7" s="1"/>
  <c r="N157" i="7"/>
  <c r="T157" i="7" s="1"/>
  <c r="N158" i="7"/>
  <c r="T158" i="7" s="1"/>
  <c r="N159" i="7"/>
  <c r="T159" i="7" s="1"/>
  <c r="N160" i="7"/>
  <c r="T160" i="7" s="1"/>
  <c r="M137" i="7"/>
  <c r="U137" i="7" s="1"/>
  <c r="M138" i="7"/>
  <c r="U138" i="7"/>
  <c r="M139" i="7"/>
  <c r="U139" i="7"/>
  <c r="M140" i="7"/>
  <c r="U140" i="7" s="1"/>
  <c r="M145" i="7"/>
  <c r="U145" i="7" s="1"/>
  <c r="M146" i="7"/>
  <c r="U146" i="7" s="1"/>
  <c r="M147" i="7"/>
  <c r="U147" i="7" s="1"/>
  <c r="M148" i="7"/>
  <c r="U148" i="7"/>
  <c r="M149" i="7"/>
  <c r="U149" i="7" s="1"/>
  <c r="M150" i="7"/>
  <c r="U150" i="7" s="1"/>
  <c r="M151" i="7"/>
  <c r="U151" i="7"/>
  <c r="M152" i="7"/>
  <c r="U152" i="7"/>
  <c r="M157" i="7"/>
  <c r="U157" i="7" s="1"/>
  <c r="M158" i="7"/>
  <c r="U158" i="7" s="1"/>
  <c r="M159" i="7"/>
  <c r="U159" i="7" s="1"/>
  <c r="M160" i="7"/>
  <c r="U160" i="7" s="1"/>
  <c r="S137" i="7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 s="1"/>
  <c r="T73" i="7"/>
  <c r="N74" i="7"/>
  <c r="T74" i="7" s="1"/>
  <c r="T75" i="7"/>
  <c r="N81" i="7"/>
  <c r="T81" i="7" s="1"/>
  <c r="N82" i="7"/>
  <c r="T82" i="7" s="1"/>
  <c r="N83" i="7"/>
  <c r="T83" i="7" s="1"/>
  <c r="N84" i="7"/>
  <c r="T84" i="7" s="1"/>
  <c r="N85" i="7"/>
  <c r="T85" i="7" s="1"/>
  <c r="N86" i="7"/>
  <c r="T86" i="7" s="1"/>
  <c r="N87" i="7"/>
  <c r="T87" i="7" s="1"/>
  <c r="N92" i="7"/>
  <c r="T92" i="7" s="1"/>
  <c r="N93" i="7"/>
  <c r="T93" i="7" s="1"/>
  <c r="N94" i="7"/>
  <c r="T94" i="7" s="1"/>
  <c r="N95" i="7"/>
  <c r="T95" i="7" s="1"/>
  <c r="M80" i="7"/>
  <c r="U80" i="7"/>
  <c r="M72" i="7"/>
  <c r="U72" i="7" s="1"/>
  <c r="U73" i="7"/>
  <c r="M74" i="7"/>
  <c r="U74" i="7" s="1"/>
  <c r="U75" i="7"/>
  <c r="M81" i="7"/>
  <c r="U81" i="7" s="1"/>
  <c r="M82" i="7"/>
  <c r="U82" i="7" s="1"/>
  <c r="M83" i="7"/>
  <c r="U83" i="7" s="1"/>
  <c r="M84" i="7"/>
  <c r="U84" i="7" s="1"/>
  <c r="M85" i="7"/>
  <c r="U85" i="7" s="1"/>
  <c r="M86" i="7"/>
  <c r="U86" i="7" s="1"/>
  <c r="M87" i="7"/>
  <c r="U87" i="7"/>
  <c r="M92" i="7"/>
  <c r="U92" i="7" s="1"/>
  <c r="M93" i="7"/>
  <c r="U93" i="7" s="1"/>
  <c r="M94" i="7"/>
  <c r="U94" i="7" s="1"/>
  <c r="M95" i="7"/>
  <c r="U95" i="7"/>
  <c r="S80" i="7"/>
  <c r="S72" i="7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E152" i="7"/>
  <c r="G152" i="7"/>
  <c r="H152" i="7"/>
  <c r="L162" i="7"/>
  <c r="H115" i="7"/>
  <c r="G115" i="7"/>
  <c r="E115" i="7"/>
  <c r="L97" i="7"/>
  <c r="A61" i="7"/>
  <c r="D61" i="7"/>
  <c r="C61" i="7"/>
  <c r="H42" i="7"/>
  <c r="H43" i="7"/>
  <c r="H44" i="7"/>
  <c r="H45" i="7"/>
  <c r="I42" i="7"/>
  <c r="I43" i="7"/>
  <c r="I44" i="7"/>
  <c r="I45" i="7"/>
  <c r="G46" i="7"/>
  <c r="E27" i="7"/>
  <c r="G27" i="7"/>
  <c r="H27" i="7"/>
  <c r="L4" i="7"/>
  <c r="L5" i="7"/>
  <c r="L6" i="7"/>
  <c r="L7" i="7"/>
  <c r="M4" i="7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 s="1"/>
  <c r="N133" i="6"/>
  <c r="T133" i="6" s="1"/>
  <c r="N134" i="6"/>
  <c r="T134" i="6" s="1"/>
  <c r="N135" i="6"/>
  <c r="T135" i="6" s="1"/>
  <c r="N136" i="6"/>
  <c r="T136" i="6" s="1"/>
  <c r="N137" i="6"/>
  <c r="T137" i="6" s="1"/>
  <c r="N138" i="6"/>
  <c r="T138" i="6" s="1"/>
  <c r="N139" i="6"/>
  <c r="T139" i="6" s="1"/>
  <c r="N140" i="6"/>
  <c r="T140" i="6" s="1"/>
  <c r="N141" i="6"/>
  <c r="T141" i="6" s="1"/>
  <c r="N142" i="6"/>
  <c r="T142" i="6" s="1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 s="1"/>
  <c r="M132" i="6"/>
  <c r="U132" i="6" s="1"/>
  <c r="M133" i="6"/>
  <c r="U133" i="6" s="1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 s="1"/>
  <c r="M142" i="6"/>
  <c r="U142" i="6" s="1"/>
  <c r="M143" i="6"/>
  <c r="U143" i="6" s="1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U78" i="6" s="1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 s="1"/>
  <c r="O89" i="6"/>
  <c r="U89" i="6" s="1"/>
  <c r="O90" i="6"/>
  <c r="U90" i="6" s="1"/>
  <c r="O91" i="6"/>
  <c r="U91" i="6" s="1"/>
  <c r="O92" i="6"/>
  <c r="U92" i="6" s="1"/>
  <c r="O93" i="6"/>
  <c r="U93" i="6" s="1"/>
  <c r="O94" i="6"/>
  <c r="U94" i="6" s="1"/>
  <c r="O95" i="6"/>
  <c r="U95" i="6" s="1"/>
  <c r="O96" i="6"/>
  <c r="U96" i="6" s="1"/>
  <c r="O97" i="6"/>
  <c r="U97" i="6" s="1"/>
  <c r="O98" i="6"/>
  <c r="U98" i="6" s="1"/>
  <c r="O99" i="6"/>
  <c r="U99" i="6" s="1"/>
  <c r="O100" i="6"/>
  <c r="U100" i="6"/>
  <c r="O101" i="6"/>
  <c r="U101" i="6" s="1"/>
  <c r="N78" i="6"/>
  <c r="V78" i="6"/>
  <c r="N79" i="6"/>
  <c r="V79" i="6" s="1"/>
  <c r="N80" i="6"/>
  <c r="V80" i="6" s="1"/>
  <c r="V81" i="6"/>
  <c r="V82" i="6"/>
  <c r="N83" i="6"/>
  <c r="V83" i="6" s="1"/>
  <c r="V84" i="6"/>
  <c r="V85" i="6"/>
  <c r="V86" i="6"/>
  <c r="N87" i="6"/>
  <c r="V87" i="6" s="1"/>
  <c r="N88" i="6"/>
  <c r="V88" i="6" s="1"/>
  <c r="N89" i="6"/>
  <c r="V89" i="6" s="1"/>
  <c r="N90" i="6"/>
  <c r="V90" i="6" s="1"/>
  <c r="N91" i="6"/>
  <c r="V91" i="6" s="1"/>
  <c r="N92" i="6"/>
  <c r="V92" i="6"/>
  <c r="N93" i="6"/>
  <c r="V93" i="6" s="1"/>
  <c r="N94" i="6"/>
  <c r="V94" i="6" s="1"/>
  <c r="N95" i="6"/>
  <c r="V95" i="6"/>
  <c r="N96" i="6"/>
  <c r="V96" i="6" s="1"/>
  <c r="N97" i="6"/>
  <c r="V97" i="6" s="1"/>
  <c r="N98" i="6"/>
  <c r="V98" i="6"/>
  <c r="N99" i="6"/>
  <c r="V99" i="6" s="1"/>
  <c r="N100" i="6"/>
  <c r="V100" i="6" s="1"/>
  <c r="N101" i="6"/>
  <c r="V101" i="6" s="1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I139" i="6"/>
  <c r="H139" i="6"/>
  <c r="E100" i="6"/>
  <c r="I114" i="6" s="1"/>
  <c r="I113" i="6"/>
  <c r="F113" i="6"/>
  <c r="D100" i="6"/>
  <c r="H113" i="6"/>
  <c r="B100" i="6"/>
  <c r="M102" i="6"/>
  <c r="D70" i="6"/>
  <c r="E70" i="6"/>
  <c r="H51" i="6"/>
  <c r="H52" i="6"/>
  <c r="H53" i="6"/>
  <c r="H54" i="6"/>
  <c r="I51" i="6"/>
  <c r="I52" i="6"/>
  <c r="I53" i="6"/>
  <c r="I54" i="6"/>
  <c r="G55" i="6"/>
  <c r="K48" i="6"/>
  <c r="M48" i="6"/>
  <c r="N48" i="6"/>
  <c r="P38" i="6"/>
  <c r="P13" i="6"/>
  <c r="Q38" i="6"/>
  <c r="Q26" i="6"/>
  <c r="Q13" i="6"/>
  <c r="Q6" i="6"/>
  <c r="R38" i="6"/>
  <c r="R26" i="6"/>
  <c r="R48" i="6" s="1"/>
  <c r="R13" i="6"/>
  <c r="R6" i="6"/>
  <c r="F192" i="5"/>
  <c r="F194" i="5"/>
  <c r="G202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I107" i="5" s="1"/>
  <c r="I108" i="5"/>
  <c r="I109" i="5"/>
  <c r="H110" i="5"/>
  <c r="I110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S66" i="5" s="1"/>
  <c r="R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I182" i="5" l="1"/>
  <c r="I46" i="7"/>
  <c r="S97" i="7"/>
  <c r="I55" i="6"/>
  <c r="M8" i="7"/>
  <c r="H46" i="7"/>
  <c r="N145" i="6"/>
  <c r="N102" i="6"/>
  <c r="L8" i="7"/>
  <c r="P188" i="5"/>
  <c r="Q48" i="6"/>
  <c r="U161" i="7"/>
  <c r="N162" i="7"/>
  <c r="H69" i="5"/>
  <c r="M97" i="7"/>
  <c r="P48" i="6"/>
  <c r="H114" i="6"/>
  <c r="T102" i="6"/>
  <c r="S145" i="6"/>
  <c r="S161" i="7"/>
  <c r="O102" i="6"/>
  <c r="H182" i="5"/>
  <c r="H55" i="6"/>
  <c r="T137" i="7"/>
  <c r="T161" i="7" s="1"/>
  <c r="T97" i="7"/>
  <c r="V102" i="6"/>
  <c r="U97" i="7"/>
  <c r="U102" i="6"/>
  <c r="U145" i="6"/>
  <c r="T145" i="6"/>
  <c r="M145" i="6"/>
  <c r="N97" i="7"/>
  <c r="M162" i="7"/>
</calcChain>
</file>

<file path=xl/sharedStrings.xml><?xml version="1.0" encoding="utf-8"?>
<sst xmlns="http://schemas.openxmlformats.org/spreadsheetml/2006/main" count="1149" uniqueCount="234">
  <si>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</si>
  <si>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</si>
  <si>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</si>
  <si>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</si>
  <si>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</si>
  <si>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</si>
  <si>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</si>
  <si>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</si>
  <si>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</si>
  <si>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</si>
  <si>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</si>
  <si>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</si>
  <si>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</si>
  <si>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</si>
  <si>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</si>
  <si>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</si>
  <si>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</si>
  <si>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</si>
  <si>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</si>
  <si>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</si>
  <si>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</si>
  <si>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</si>
  <si>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</si>
  <si>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</si>
  <si>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</si>
  <si>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</si>
  <si>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</si>
  <si>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</si>
  <si>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</si>
  <si>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</si>
  <si>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</si>
  <si>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</si>
  <si>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</si>
  <si>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</si>
  <si>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</si>
  <si>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</si>
  <si>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</si>
  <si>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</si>
  <si>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</si>
  <si>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</si>
  <si>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</si>
  <si>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</si>
  <si>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</si>
  <si>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</si>
  <si>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</si>
  <si>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</si>
  <si>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</si>
  <si>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</si>
  <si>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</si>
  <si>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</si>
  <si>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</si>
  <si>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</si>
  <si>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</si>
  <si>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</si>
  <si>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</si>
  <si>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</si>
  <si>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</si>
  <si>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</si>
  <si>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</si>
  <si>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</si>
  <si>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</si>
  <si>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</si>
  <si>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</si>
  <si>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</si>
  <si>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</si>
  <si>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</si>
  <si>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</si>
  <si>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</si>
  <si>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</si>
  <si>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</si>
  <si>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</si>
  <si>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</si>
  <si>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</si>
  <si>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</si>
  <si>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</si>
  <si>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</si>
  <si>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</si>
  <si>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</si>
  <si>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</si>
  <si>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</si>
  <si>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</si>
  <si>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</si>
  <si>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</si>
  <si>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</si>
  <si>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</si>
  <si>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</si>
  <si>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</si>
  <si>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</si>
  <si>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</si>
  <si>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</si>
  <si>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</si>
  <si>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</si>
  <si>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</si>
  <si>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</si>
  <si>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</si>
  <si>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</si>
  <si>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</si>
  <si>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</si>
  <si>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</si>
  <si>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</si>
  <si>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</si>
  <si>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</si>
  <si>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</si>
  <si>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</si>
  <si>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</si>
  <si>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</si>
  <si>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</si>
  <si>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</si>
  <si>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</si>
  <si>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</si>
  <si>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</si>
  <si>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</si>
  <si>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</si>
  <si>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</si>
  <si>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</si>
  <si>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</si>
  <si>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</si>
  <si>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</si>
  <si>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</si>
  <si>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</si>
  <si>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</si>
  <si>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</si>
  <si>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</si>
  <si>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</si>
  <si>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</si>
  <si>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</si>
  <si>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</si>
  <si>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</si>
  <si>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</si>
  <si>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</si>
  <si>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</si>
  <si>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</si>
  <si>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</si>
  <si>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</si>
  <si>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</si>
  <si>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</si>
  <si>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</si>
  <si>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</si>
  <si>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</si>
  <si>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</si>
  <si>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</si>
  <si>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</si>
  <si>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</si>
  <si>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</si>
  <si>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</si>
  <si>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</si>
  <si>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</si>
  <si>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</si>
  <si>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</si>
  <si>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</si>
  <si>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</si>
  <si>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</si>
  <si>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</si>
  <si>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</si>
  <si>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</si>
  <si>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</si>
  <si>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</si>
  <si>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</si>
  <si>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</si>
  <si>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</si>
  <si>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</si>
  <si>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</si>
  <si>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</si>
  <si>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</si>
  <si>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</si>
  <si>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</si>
  <si>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</si>
  <si>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</si>
  <si>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</si>
  <si>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</si>
  <si>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</si>
  <si>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</si>
  <si>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</si>
  <si>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</si>
  <si>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</si>
  <si>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</si>
  <si>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</si>
  <si>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</si>
  <si>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</si>
  <si>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</si>
  <si>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</si>
  <si>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</si>
  <si>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</si>
  <si>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</si>
  <si>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</si>
  <si>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</si>
  <si>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>1:00pm</t>
  </si>
  <si>
    <t>Note:</t>
  </si>
  <si>
    <t>See note on page III-0.</t>
  </si>
  <si>
    <t>ABBREVIATIONS</t>
  </si>
  <si>
    <t>EXPANSIONS</t>
  </si>
  <si>
    <t>BMT</t>
  </si>
  <si>
    <t>Brooklyn Manhattan Tunnel</t>
  </si>
  <si>
    <t>CBD</t>
  </si>
  <si>
    <t>Central Business District. Also called Hub in this report.</t>
  </si>
  <si>
    <t>HLT/HCT</t>
  </si>
  <si>
    <t>Hugh L. Carrey Tunnel</t>
  </si>
  <si>
    <t>LTHT</t>
  </si>
  <si>
    <t>Lincoln Tunnel and Holland Tunnel</t>
  </si>
  <si>
    <t>MTA Bus Co.</t>
  </si>
  <si>
    <t>MTA MNR</t>
  </si>
  <si>
    <t>MTA NYCT</t>
  </si>
  <si>
    <t>N. E. Corridor</t>
  </si>
  <si>
    <t>North East Corridor</t>
  </si>
  <si>
    <t>North East Corridor / North Jersey Coast Line</t>
  </si>
  <si>
    <t>NJTPA</t>
  </si>
  <si>
    <t>NYCDOT</t>
  </si>
  <si>
    <t>New York City Department of Transportation</t>
  </si>
  <si>
    <t>PANY&amp;NJ</t>
  </si>
  <si>
    <t>Port Authority of New York and New Jersey</t>
  </si>
  <si>
    <t>PATH</t>
  </si>
  <si>
    <t>Port Authority Trans-Hudson (Rail)</t>
  </si>
  <si>
    <t>QBB</t>
  </si>
  <si>
    <t>Queensboro Bridge</t>
  </si>
  <si>
    <t>SED</t>
  </si>
  <si>
    <t>Socio-Economic Demographics</t>
  </si>
  <si>
    <t>SI</t>
  </si>
  <si>
    <t>Staten Island</t>
  </si>
  <si>
    <t>WCDOT</t>
  </si>
  <si>
    <t>Metropolitan Transportation Authority Bus Company</t>
  </si>
  <si>
    <t>Metropolitan Transportation Authority Long Island Rail Road</t>
  </si>
  <si>
    <t>Metropolitan Transporation Authority Metro North Rail</t>
  </si>
  <si>
    <t>Metropolitan Transportatin Authority New York City Transit</t>
  </si>
  <si>
    <t>North Jersey Transportation Planning Authority</t>
  </si>
  <si>
    <t>Westchester County Department of Transportation</t>
  </si>
  <si>
    <t>SUMMARY, 2023-INBOUND</t>
  </si>
  <si>
    <t>SUMMARY, 2023-OUTBOUND</t>
  </si>
  <si>
    <t>60TH STREET SECTOR, 2023-INBOUND</t>
  </si>
  <si>
    <t>60TH STREET SECTOR, 2023-OUTBOUND</t>
  </si>
  <si>
    <t>QUEENS SECTOR, 2023-INBOUND</t>
  </si>
  <si>
    <t>QUEENS SECTOR, 2023-OUTBOUND</t>
  </si>
  <si>
    <t>NEW JERSEY SECTOR, 2023-INBOUND</t>
  </si>
  <si>
    <t>NEW JERSEY SECTOR, 2023-OUTBOUND</t>
  </si>
  <si>
    <t>Appendix III- Section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</si>
</sst>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12"/>
      <color rgb="FF8C7462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ptos"/>
      <family val="2"/>
    </font>
    <font>
      <sz val="10"/>
      <name val="Aptos"/>
      <family val="2"/>
    </font>
  </fonts>
  <fills count="2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8D0CA"/>
        <bgColor indexed="64"/>
      </patternFill>
    </fill>
    <fill>
      <patternFill patternType="solid">
        <fgColor rgb="FFECD594"/>
        <bgColor indexed="64"/>
      </patternFill>
    </fill>
    <fill>
      <patternFill patternType="gray125">
        <fgColor rgb="FF847661"/>
        <bgColor rgb="FFECD594"/>
      </patternFill>
    </fill>
    <fill>
      <patternFill patternType="solid">
        <fgColor rgb="FFECD594"/>
        <bgColor rgb="FF847661"/>
      </patternFill>
    </fill>
    <fill>
      <patternFill patternType="solid">
        <fgColor rgb="FFEFDDA9"/>
        <bgColor indexed="64"/>
      </patternFill>
    </fill>
    <fill>
      <patternFill patternType="gray125">
        <fgColor rgb="FF847661"/>
        <bgColor rgb="FFEFDDA9"/>
      </patternFill>
    </fill>
    <fill>
      <patternFill patternType="solid">
        <fgColor rgb="FFEFDDA9"/>
        <bgColor rgb="FF847661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rgb="FF847661"/>
      </patternFill>
    </fill>
    <fill>
      <patternFill patternType="gray125">
        <fgColor rgb="FF847661"/>
        <bgColor theme="0" tint="-0.14996795556505021"/>
      </patternFill>
    </fill>
    <fill>
      <patternFill patternType="solid">
        <fgColor rgb="FF996633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rgb="FF1C1C1C"/>
      </left>
      <right/>
      <top style="thin">
        <color indexed="64"/>
      </top>
      <bottom/>
      <diagonal/>
    </border>
    <border>
      <left/>
      <right style="thin">
        <color rgb="FF1C1C1C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24">
    <xf numFmtId="0" fontId="0" fillId="0" borderId="0" xfId="0"/>
    <xf numFmtId="0" fontId="3" fillId="0" borderId="0" xfId="0" applyFont="1"/>
    <xf numFmtId="0" fontId="6" fillId="0" borderId="0" xfId="0" applyFont="1"/>
    <xf numFmtId="3" fontId="0" fillId="0" borderId="0" xfId="0" applyNumberFormat="1"/>
    <xf numFmtId="0" fontId="0" fillId="0" borderId="1" xfId="0" applyBorder="1"/>
    <xf numFmtId="49" fontId="8" fillId="0" borderId="0" xfId="0" applyNumberFormat="1" applyFont="1" applyAlignment="1">
      <alignment horizontal="right" vertical="center" wrapText="1"/>
    </xf>
    <xf numFmtId="3" fontId="3" fillId="0" borderId="0" xfId="0" applyNumberFormat="1" applyFont="1"/>
    <xf numFmtId="49" fontId="8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9" fillId="0" borderId="2" xfId="0" applyFont="1" applyBorder="1" applyAlignment="1">
      <alignment horizontal="center"/>
    </xf>
    <xf numFmtId="20" fontId="13" fillId="2" borderId="3" xfId="0" applyNumberFormat="1" applyFont="1" applyFill="1" applyBorder="1" applyAlignment="1">
      <alignment horizontal="center"/>
    </xf>
    <xf numFmtId="20" fontId="9" fillId="2" borderId="4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0" fontId="13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9" fontId="9" fillId="3" borderId="11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20" fontId="13" fillId="0" borderId="10" xfId="0" quotePrefix="1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9" fontId="9" fillId="3" borderId="16" xfId="0" applyNumberFormat="1" applyFont="1" applyFill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9" fontId="9" fillId="3" borderId="17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20" fontId="13" fillId="0" borderId="19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20" fontId="13" fillId="0" borderId="13" xfId="0" applyNumberFormat="1" applyFont="1" applyBorder="1" applyAlignment="1">
      <alignment horizontal="center"/>
    </xf>
    <xf numFmtId="0" fontId="9" fillId="0" borderId="22" xfId="0" quotePrefix="1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14" fillId="0" borderId="0" xfId="0" applyFont="1"/>
    <xf numFmtId="3" fontId="11" fillId="0" borderId="0" xfId="0" applyNumberFormat="1" applyFont="1"/>
    <xf numFmtId="16" fontId="9" fillId="0" borderId="0" xfId="0" applyNumberFormat="1" applyFont="1" applyBorder="1" applyAlignment="1">
      <alignment horizontal="center"/>
    </xf>
    <xf numFmtId="18" fontId="9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3" borderId="10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3" fontId="9" fillId="0" borderId="28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0" fontId="15" fillId="0" borderId="0" xfId="0" applyFont="1"/>
    <xf numFmtId="3" fontId="6" fillId="0" borderId="0" xfId="0" applyNumberFormat="1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Border="1"/>
    <xf numFmtId="0" fontId="9" fillId="0" borderId="0" xfId="0" applyFont="1"/>
    <xf numFmtId="0" fontId="9" fillId="3" borderId="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20" fontId="13" fillId="2" borderId="13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0" fontId="9" fillId="0" borderId="30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20" fontId="13" fillId="0" borderId="10" xfId="0" applyNumberFormat="1" applyFont="1" applyFill="1" applyBorder="1" applyAlignment="1">
      <alignment horizontal="center"/>
    </xf>
    <xf numFmtId="20" fontId="13" fillId="0" borderId="30" xfId="0" applyNumberFormat="1" applyFont="1" applyBorder="1" applyAlignment="1">
      <alignment horizontal="center"/>
    </xf>
    <xf numFmtId="9" fontId="9" fillId="0" borderId="3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20" fontId="13" fillId="0" borderId="5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3" borderId="25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0" borderId="0" xfId="0" applyFont="1"/>
    <xf numFmtId="164" fontId="12" fillId="0" borderId="0" xfId="0" applyNumberFormat="1" applyFont="1" applyBorder="1" applyAlignment="1">
      <alignment vertical="center"/>
    </xf>
    <xf numFmtId="0" fontId="11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20" fontId="9" fillId="2" borderId="5" xfId="0" applyNumberFormat="1" applyFont="1" applyFill="1" applyBorder="1" applyAlignment="1">
      <alignment horizontal="center"/>
    </xf>
    <xf numFmtId="20" fontId="13" fillId="2" borderId="10" xfId="0" applyNumberFormat="1" applyFont="1" applyFill="1" applyBorder="1" applyAlignment="1">
      <alignment horizontal="center"/>
    </xf>
    <xf numFmtId="20" fontId="13" fillId="2" borderId="10" xfId="0" quotePrefix="1" applyNumberFormat="1" applyFont="1" applyFill="1" applyBorder="1" applyAlignment="1">
      <alignment horizontal="center"/>
    </xf>
    <xf numFmtId="20" fontId="13" fillId="2" borderId="4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20" fontId="13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3" fillId="0" borderId="0" xfId="0" applyNumberFormat="1" applyFont="1" applyFill="1" applyBorder="1" applyAlignment="1">
      <alignment horizontal="center"/>
    </xf>
    <xf numFmtId="0" fontId="18" fillId="0" borderId="0" xfId="0" applyFont="1"/>
    <xf numFmtId="20" fontId="9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0" fontId="13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/>
    <xf numFmtId="1" fontId="13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3" fillId="0" borderId="0" xfId="0" applyFont="1" applyBorder="1"/>
    <xf numFmtId="1" fontId="13" fillId="0" borderId="0" xfId="0" applyNumberFormat="1" applyFont="1" applyFill="1" applyBorder="1" applyAlignment="1">
      <alignment horizontal="center"/>
    </xf>
    <xf numFmtId="20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20" fontId="13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4" borderId="37" xfId="0" applyFont="1" applyFill="1" applyBorder="1"/>
    <xf numFmtId="0" fontId="3" fillId="4" borderId="38" xfId="0" applyFont="1" applyFill="1" applyBorder="1"/>
    <xf numFmtId="0" fontId="3" fillId="4" borderId="39" xfId="0" applyFont="1" applyFill="1" applyBorder="1"/>
    <xf numFmtId="0" fontId="3" fillId="4" borderId="40" xfId="0" applyFont="1" applyFill="1" applyBorder="1"/>
    <xf numFmtId="0" fontId="19" fillId="0" borderId="0" xfId="0" applyFont="1" applyFill="1" applyBorder="1"/>
    <xf numFmtId="49" fontId="8" fillId="0" borderId="0" xfId="0" applyNumberFormat="1" applyFont="1" applyFill="1" applyBorder="1" applyAlignment="1">
      <alignment horizontal="right" vertical="center" wrapText="1"/>
    </xf>
    <xf numFmtId="16" fontId="19" fillId="0" borderId="0" xfId="0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9" fillId="3" borderId="33" xfId="0" applyFont="1" applyFill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" fontId="13" fillId="0" borderId="42" xfId="0" applyNumberFormat="1" applyFont="1" applyBorder="1" applyAlignment="1">
      <alignment horizontal="center"/>
    </xf>
    <xf numFmtId="1" fontId="13" fillId="0" borderId="43" xfId="0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1" fontId="13" fillId="0" borderId="45" xfId="0" applyNumberFormat="1" applyFont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/>
    </xf>
    <xf numFmtId="20" fontId="13" fillId="4" borderId="10" xfId="0" applyNumberFormat="1" applyFont="1" applyFill="1" applyBorder="1" applyAlignment="1">
      <alignment horizontal="center"/>
    </xf>
    <xf numFmtId="20" fontId="9" fillId="4" borderId="10" xfId="0" applyNumberFormat="1" applyFont="1" applyFill="1" applyBorder="1" applyAlignment="1">
      <alignment horizontal="center"/>
    </xf>
    <xf numFmtId="20" fontId="13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3" fillId="4" borderId="49" xfId="0" applyFont="1" applyFill="1" applyBorder="1"/>
    <xf numFmtId="0" fontId="0" fillId="0" borderId="50" xfId="0" applyBorder="1"/>
    <xf numFmtId="0" fontId="3" fillId="4" borderId="51" xfId="0" applyFont="1" applyFill="1" applyBorder="1"/>
    <xf numFmtId="0" fontId="0" fillId="0" borderId="20" xfId="0" applyBorder="1"/>
    <xf numFmtId="0" fontId="6" fillId="3" borderId="0" xfId="0" applyFont="1" applyFill="1" applyBorder="1" applyAlignment="1">
      <alignment horizontal="center" vertical="center" wrapText="1"/>
    </xf>
    <xf numFmtId="0" fontId="22" fillId="3" borderId="0" xfId="0" applyFont="1" applyFill="1"/>
    <xf numFmtId="0" fontId="22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4" fillId="5" borderId="0" xfId="0" applyFont="1" applyFill="1"/>
    <xf numFmtId="3" fontId="23" fillId="3" borderId="54" xfId="0" applyNumberFormat="1" applyFont="1" applyFill="1" applyBorder="1" applyAlignment="1">
      <alignment horizontal="right" vertical="center"/>
    </xf>
    <xf numFmtId="3" fontId="23" fillId="3" borderId="38" xfId="0" applyNumberFormat="1" applyFont="1" applyFill="1" applyBorder="1" applyAlignment="1">
      <alignment horizontal="center" vertical="center"/>
    </xf>
    <xf numFmtId="3" fontId="23" fillId="3" borderId="39" xfId="0" applyNumberFormat="1" applyFont="1" applyFill="1" applyBorder="1" applyAlignment="1">
      <alignment horizontal="center" vertical="center"/>
    </xf>
    <xf numFmtId="3" fontId="23" fillId="3" borderId="4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3" fontId="6" fillId="3" borderId="0" xfId="1" applyNumberFormat="1" applyFont="1" applyFill="1" applyBorder="1" applyAlignment="1">
      <alignment horizontal="right" vertical="center" indent="1"/>
    </xf>
    <xf numFmtId="3" fontId="6" fillId="3" borderId="39" xfId="1" applyNumberFormat="1" applyFont="1" applyFill="1" applyBorder="1" applyAlignment="1">
      <alignment horizontal="right" vertical="center" indent="1"/>
    </xf>
    <xf numFmtId="3" fontId="6" fillId="5" borderId="0" xfId="1" applyNumberFormat="1" applyFont="1" applyFill="1" applyBorder="1" applyAlignment="1">
      <alignment horizontal="right" vertical="center" indent="1"/>
    </xf>
    <xf numFmtId="3" fontId="6" fillId="8" borderId="39" xfId="1" applyNumberFormat="1" applyFont="1" applyFill="1" applyBorder="1" applyAlignment="1">
      <alignment horizontal="right" vertical="center" indent="1"/>
    </xf>
    <xf numFmtId="3" fontId="6" fillId="8" borderId="40" xfId="1" applyNumberFormat="1" applyFont="1" applyFill="1" applyBorder="1" applyAlignment="1">
      <alignment horizontal="right" vertical="center" indent="1"/>
    </xf>
    <xf numFmtId="3" fontId="23" fillId="8" borderId="38" xfId="0" applyNumberFormat="1" applyFont="1" applyFill="1" applyBorder="1" applyAlignment="1">
      <alignment horizontal="center" vertical="center"/>
    </xf>
    <xf numFmtId="3" fontId="23" fillId="8" borderId="39" xfId="0" applyNumberFormat="1" applyFont="1" applyFill="1" applyBorder="1" applyAlignment="1">
      <alignment horizontal="center" vertical="center"/>
    </xf>
    <xf numFmtId="3" fontId="23" fillId="8" borderId="4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7" fillId="3" borderId="34" xfId="0" applyFont="1" applyFill="1" applyBorder="1"/>
    <xf numFmtId="0" fontId="27" fillId="3" borderId="35" xfId="0" applyFont="1" applyFill="1" applyBorder="1"/>
    <xf numFmtId="0" fontId="27" fillId="3" borderId="36" xfId="0" applyFont="1" applyFill="1" applyBorder="1"/>
    <xf numFmtId="0" fontId="27" fillId="8" borderId="35" xfId="0" applyFont="1" applyFill="1" applyBorder="1"/>
    <xf numFmtId="0" fontId="27" fillId="8" borderId="36" xfId="0" applyFont="1" applyFill="1" applyBorder="1"/>
    <xf numFmtId="166" fontId="27" fillId="3" borderId="52" xfId="1" applyNumberFormat="1" applyFont="1" applyFill="1" applyBorder="1" applyAlignment="1">
      <alignment horizontal="right" vertical="center" indent="1"/>
    </xf>
    <xf numFmtId="3" fontId="27" fillId="3" borderId="37" xfId="1" applyNumberFormat="1" applyFont="1" applyFill="1" applyBorder="1" applyAlignment="1">
      <alignment horizontal="right" indent="1"/>
    </xf>
    <xf numFmtId="3" fontId="27" fillId="3" borderId="0" xfId="1" applyNumberFormat="1" applyFont="1" applyFill="1" applyBorder="1" applyAlignment="1">
      <alignment horizontal="right" indent="1"/>
    </xf>
    <xf numFmtId="3" fontId="27" fillId="3" borderId="1" xfId="1" applyNumberFormat="1" applyFont="1" applyFill="1" applyBorder="1" applyAlignment="1">
      <alignment horizontal="right" indent="1"/>
    </xf>
    <xf numFmtId="3" fontId="25" fillId="8" borderId="37" xfId="1" applyNumberFormat="1" applyFont="1" applyFill="1" applyBorder="1" applyAlignment="1">
      <alignment horizontal="right" indent="1"/>
    </xf>
    <xf numFmtId="3" fontId="25" fillId="8" borderId="0" xfId="1" applyNumberFormat="1" applyFont="1" applyFill="1" applyBorder="1" applyAlignment="1">
      <alignment horizontal="right" indent="1"/>
    </xf>
    <xf numFmtId="3" fontId="25" fillId="8" borderId="1" xfId="1" applyNumberFormat="1" applyFont="1" applyFill="1" applyBorder="1" applyAlignment="1">
      <alignment horizontal="right" indent="1"/>
    </xf>
    <xf numFmtId="3" fontId="27" fillId="6" borderId="37" xfId="1" applyNumberFormat="1" applyFont="1" applyFill="1" applyBorder="1" applyAlignment="1">
      <alignment horizontal="right" indent="1"/>
    </xf>
    <xf numFmtId="3" fontId="27" fillId="6" borderId="0" xfId="1" applyNumberFormat="1" applyFont="1" applyFill="1" applyBorder="1" applyAlignment="1">
      <alignment horizontal="right" indent="1"/>
    </xf>
    <xf numFmtId="3" fontId="27" fillId="6" borderId="1" xfId="1" applyNumberFormat="1" applyFont="1" applyFill="1" applyBorder="1" applyAlignment="1">
      <alignment horizontal="right" indent="1"/>
    </xf>
    <xf numFmtId="3" fontId="25" fillId="9" borderId="37" xfId="1" applyNumberFormat="1" applyFont="1" applyFill="1" applyBorder="1" applyAlignment="1">
      <alignment horizontal="right" indent="1"/>
    </xf>
    <xf numFmtId="3" fontId="25" fillId="9" borderId="0" xfId="1" applyNumberFormat="1" applyFont="1" applyFill="1" applyBorder="1" applyAlignment="1">
      <alignment horizontal="right" indent="1"/>
    </xf>
    <xf numFmtId="3" fontId="25" fillId="9" borderId="1" xfId="1" applyNumberFormat="1" applyFont="1" applyFill="1" applyBorder="1" applyAlignment="1">
      <alignment horizontal="right" indent="1"/>
    </xf>
    <xf numFmtId="3" fontId="27" fillId="7" borderId="37" xfId="1" applyNumberFormat="1" applyFont="1" applyFill="1" applyBorder="1" applyAlignment="1">
      <alignment horizontal="right" indent="1"/>
    </xf>
    <xf numFmtId="3" fontId="27" fillId="7" borderId="0" xfId="1" applyNumberFormat="1" applyFont="1" applyFill="1" applyBorder="1" applyAlignment="1">
      <alignment horizontal="right" indent="1"/>
    </xf>
    <xf numFmtId="3" fontId="27" fillId="7" borderId="1" xfId="1" applyNumberFormat="1" applyFont="1" applyFill="1" applyBorder="1" applyAlignment="1">
      <alignment horizontal="right" indent="1"/>
    </xf>
    <xf numFmtId="3" fontId="25" fillId="10" borderId="37" xfId="1" applyNumberFormat="1" applyFont="1" applyFill="1" applyBorder="1" applyAlignment="1">
      <alignment horizontal="right" indent="1"/>
    </xf>
    <xf numFmtId="3" fontId="25" fillId="10" borderId="0" xfId="1" applyNumberFormat="1" applyFont="1" applyFill="1" applyBorder="1" applyAlignment="1">
      <alignment horizontal="right" indent="1"/>
    </xf>
    <xf numFmtId="3" fontId="25" fillId="10" borderId="1" xfId="1" applyNumberFormat="1" applyFont="1" applyFill="1" applyBorder="1" applyAlignment="1">
      <alignment horizontal="right" indent="1"/>
    </xf>
    <xf numFmtId="3" fontId="27" fillId="3" borderId="38" xfId="1" applyNumberFormat="1" applyFont="1" applyFill="1" applyBorder="1" applyAlignment="1">
      <alignment horizontal="right" indent="1"/>
    </xf>
    <xf numFmtId="3" fontId="27" fillId="3" borderId="39" xfId="1" applyNumberFormat="1" applyFont="1" applyFill="1" applyBorder="1" applyAlignment="1">
      <alignment horizontal="right" indent="1"/>
    </xf>
    <xf numFmtId="3" fontId="27" fillId="3" borderId="40" xfId="1" applyNumberFormat="1" applyFont="1" applyFill="1" applyBorder="1" applyAlignment="1">
      <alignment horizontal="right" indent="1"/>
    </xf>
    <xf numFmtId="3" fontId="25" fillId="8" borderId="38" xfId="1" applyNumberFormat="1" applyFont="1" applyFill="1" applyBorder="1" applyAlignment="1">
      <alignment horizontal="right" indent="1"/>
    </xf>
    <xf numFmtId="3" fontId="25" fillId="8" borderId="39" xfId="1" applyNumberFormat="1" applyFont="1" applyFill="1" applyBorder="1" applyAlignment="1">
      <alignment horizontal="right" indent="1"/>
    </xf>
    <xf numFmtId="3" fontId="25" fillId="8" borderId="40" xfId="1" applyNumberFormat="1" applyFont="1" applyFill="1" applyBorder="1" applyAlignment="1">
      <alignment horizontal="right" indent="1"/>
    </xf>
    <xf numFmtId="167" fontId="27" fillId="3" borderId="53" xfId="0" applyNumberFormat="1" applyFont="1" applyFill="1" applyBorder="1" applyAlignment="1">
      <alignment horizontal="right" vertical="center" wrapText="1"/>
    </xf>
    <xf numFmtId="3" fontId="25" fillId="3" borderId="37" xfId="1" applyNumberFormat="1" applyFont="1" applyFill="1" applyBorder="1" applyAlignment="1">
      <alignment horizontal="right" vertical="center" indent="1"/>
    </xf>
    <xf numFmtId="3" fontId="25" fillId="3" borderId="0" xfId="1" applyNumberFormat="1" applyFont="1" applyFill="1" applyBorder="1" applyAlignment="1">
      <alignment horizontal="right" vertical="center" indent="1"/>
    </xf>
    <xf numFmtId="3" fontId="25" fillId="3" borderId="1" xfId="1" applyNumberFormat="1" applyFont="1" applyFill="1" applyBorder="1" applyAlignment="1">
      <alignment horizontal="right" vertical="center" indent="1"/>
    </xf>
    <xf numFmtId="3" fontId="25" fillId="8" borderId="37" xfId="1" applyNumberFormat="1" applyFont="1" applyFill="1" applyBorder="1" applyAlignment="1">
      <alignment horizontal="right" vertical="center" indent="1"/>
    </xf>
    <xf numFmtId="3" fontId="25" fillId="8" borderId="0" xfId="1" applyNumberFormat="1" applyFont="1" applyFill="1" applyBorder="1" applyAlignment="1">
      <alignment horizontal="right" vertical="center" indent="1"/>
    </xf>
    <xf numFmtId="3" fontId="25" fillId="8" borderId="1" xfId="1" applyNumberFormat="1" applyFont="1" applyFill="1" applyBorder="1" applyAlignment="1">
      <alignment horizontal="right" vertical="center" indent="1"/>
    </xf>
    <xf numFmtId="0" fontId="25" fillId="3" borderId="52" xfId="0" applyFont="1" applyFill="1" applyBorder="1" applyAlignment="1">
      <alignment horizontal="center" vertical="center" wrapText="1"/>
    </xf>
    <xf numFmtId="0" fontId="27" fillId="3" borderId="38" xfId="0" applyFont="1" applyFill="1" applyBorder="1"/>
    <xf numFmtId="0" fontId="27" fillId="8" borderId="39" xfId="0" applyFont="1" applyFill="1" applyBorder="1"/>
    <xf numFmtId="0" fontId="27" fillId="8" borderId="40" xfId="0" applyFont="1" applyFill="1" applyBorder="1"/>
    <xf numFmtId="0" fontId="27" fillId="3" borderId="34" xfId="0" applyFont="1" applyFill="1" applyBorder="1" applyAlignment="1">
      <alignment horizontal="right" vertical="center"/>
    </xf>
    <xf numFmtId="0" fontId="25" fillId="3" borderId="38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vertical="center" wrapText="1"/>
    </xf>
    <xf numFmtId="0" fontId="27" fillId="3" borderId="37" xfId="0" applyFont="1" applyFill="1" applyBorder="1" applyAlignment="1">
      <alignment horizontal="right"/>
    </xf>
    <xf numFmtId="0" fontId="27" fillId="3" borderId="34" xfId="0" applyFont="1" applyFill="1" applyBorder="1" applyAlignment="1">
      <alignment horizontal="right"/>
    </xf>
    <xf numFmtId="0" fontId="27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 wrapText="1"/>
    </xf>
    <xf numFmtId="0" fontId="27" fillId="8" borderId="35" xfId="0" applyFont="1" applyFill="1" applyBorder="1" applyAlignment="1">
      <alignment horizontal="right"/>
    </xf>
    <xf numFmtId="0" fontId="27" fillId="8" borderId="36" xfId="0" applyFont="1" applyFill="1" applyBorder="1" applyAlignment="1">
      <alignment horizontal="right"/>
    </xf>
    <xf numFmtId="3" fontId="25" fillId="3" borderId="54" xfId="0" applyNumberFormat="1" applyFont="1" applyFill="1" applyBorder="1" applyAlignment="1">
      <alignment horizontal="right" vertical="center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3" fontId="25" fillId="8" borderId="38" xfId="0" applyNumberFormat="1" applyFont="1" applyFill="1" applyBorder="1" applyAlignment="1">
      <alignment horizontal="right"/>
    </xf>
    <xf numFmtId="3" fontId="25" fillId="8" borderId="39" xfId="0" applyNumberFormat="1" applyFont="1" applyFill="1" applyBorder="1" applyAlignment="1">
      <alignment horizontal="right"/>
    </xf>
    <xf numFmtId="3" fontId="25" fillId="8" borderId="40" xfId="0" applyNumberFormat="1" applyFont="1" applyFill="1" applyBorder="1" applyAlignment="1">
      <alignment horizontal="right"/>
    </xf>
    <xf numFmtId="0" fontId="27" fillId="3" borderId="53" xfId="0" applyFont="1" applyFill="1" applyBorder="1" applyAlignment="1">
      <alignment horizontal="right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5" fillId="8" borderId="39" xfId="0" applyFont="1" applyFill="1" applyBorder="1" applyAlignment="1">
      <alignment horizontal="center" vertical="center" wrapText="1"/>
    </xf>
    <xf numFmtId="0" fontId="25" fillId="8" borderId="40" xfId="0" applyFont="1" applyFill="1" applyBorder="1" applyAlignment="1">
      <alignment horizontal="center" vertical="center" wrapText="1"/>
    </xf>
    <xf numFmtId="0" fontId="27" fillId="3" borderId="37" xfId="0" applyFont="1" applyFill="1" applyBorder="1"/>
    <xf numFmtId="0" fontId="27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7" fillId="8" borderId="1" xfId="0" applyFont="1" applyFill="1" applyBorder="1"/>
    <xf numFmtId="3" fontId="27" fillId="13" borderId="37" xfId="1" applyNumberFormat="1" applyFont="1" applyFill="1" applyBorder="1" applyAlignment="1">
      <alignment horizontal="right" indent="1"/>
    </xf>
    <xf numFmtId="3" fontId="27" fillId="13" borderId="0" xfId="1" applyNumberFormat="1" applyFont="1" applyFill="1" applyBorder="1" applyAlignment="1">
      <alignment horizontal="right" indent="1"/>
    </xf>
    <xf numFmtId="3" fontId="27" fillId="13" borderId="1" xfId="1" applyNumberFormat="1" applyFont="1" applyFill="1" applyBorder="1" applyAlignment="1">
      <alignment horizontal="right" indent="1"/>
    </xf>
    <xf numFmtId="3" fontId="27" fillId="14" borderId="37" xfId="1" applyNumberFormat="1" applyFont="1" applyFill="1" applyBorder="1" applyAlignment="1">
      <alignment horizontal="right" indent="1"/>
    </xf>
    <xf numFmtId="3" fontId="27" fillId="14" borderId="0" xfId="1" applyNumberFormat="1" applyFont="1" applyFill="1" applyBorder="1" applyAlignment="1">
      <alignment horizontal="right" indent="1"/>
    </xf>
    <xf numFmtId="3" fontId="27" fillId="14" borderId="1" xfId="1" applyNumberFormat="1" applyFont="1" applyFill="1" applyBorder="1" applyAlignment="1">
      <alignment horizontal="right" indent="1"/>
    </xf>
    <xf numFmtId="3" fontId="27" fillId="15" borderId="37" xfId="1" applyNumberFormat="1" applyFont="1" applyFill="1" applyBorder="1" applyAlignment="1">
      <alignment horizontal="right" indent="1"/>
    </xf>
    <xf numFmtId="3" fontId="27" fillId="15" borderId="0" xfId="1" applyNumberFormat="1" applyFont="1" applyFill="1" applyBorder="1" applyAlignment="1">
      <alignment horizontal="right" indent="1"/>
    </xf>
    <xf numFmtId="3" fontId="27" fillId="15" borderId="1" xfId="1" applyNumberFormat="1" applyFont="1" applyFill="1" applyBorder="1" applyAlignment="1">
      <alignment horizontal="right" indent="1"/>
    </xf>
    <xf numFmtId="3" fontId="27" fillId="13" borderId="38" xfId="1" applyNumberFormat="1" applyFont="1" applyFill="1" applyBorder="1" applyAlignment="1">
      <alignment horizontal="right" indent="1"/>
    </xf>
    <xf numFmtId="3" fontId="27" fillId="13" borderId="39" xfId="1" applyNumberFormat="1" applyFont="1" applyFill="1" applyBorder="1" applyAlignment="1">
      <alignment horizontal="right" indent="1"/>
    </xf>
    <xf numFmtId="3" fontId="27" fillId="13" borderId="40" xfId="1" applyNumberFormat="1" applyFont="1" applyFill="1" applyBorder="1" applyAlignment="1">
      <alignment horizontal="right" indent="1"/>
    </xf>
    <xf numFmtId="3" fontId="25" fillId="13" borderId="37" xfId="1" applyNumberFormat="1" applyFont="1" applyFill="1" applyBorder="1" applyAlignment="1">
      <alignment horizontal="right" vertical="center" indent="1"/>
    </xf>
    <xf numFmtId="3" fontId="25" fillId="13" borderId="0" xfId="1" applyNumberFormat="1" applyFont="1" applyFill="1" applyBorder="1" applyAlignment="1">
      <alignment horizontal="right" vertical="center" indent="1"/>
    </xf>
    <xf numFmtId="3" fontId="25" fillId="13" borderId="1" xfId="1" applyNumberFormat="1" applyFont="1" applyFill="1" applyBorder="1" applyAlignment="1">
      <alignment horizontal="right" vertical="center" indent="1"/>
    </xf>
    <xf numFmtId="0" fontId="27" fillId="13" borderId="34" xfId="0" applyFont="1" applyFill="1" applyBorder="1" applyAlignment="1">
      <alignment horizontal="right"/>
    </xf>
    <xf numFmtId="0" fontId="27" fillId="13" borderId="35" xfId="0" applyFont="1" applyFill="1" applyBorder="1" applyAlignment="1">
      <alignment horizontal="right"/>
    </xf>
    <xf numFmtId="0" fontId="27" fillId="13" borderId="36" xfId="0" applyFont="1" applyFill="1" applyBorder="1" applyAlignment="1">
      <alignment horizontal="right"/>
    </xf>
    <xf numFmtId="3" fontId="25" fillId="13" borderId="38" xfId="0" applyNumberFormat="1" applyFont="1" applyFill="1" applyBorder="1" applyAlignment="1">
      <alignment horizontal="right"/>
    </xf>
    <xf numFmtId="3" fontId="25" fillId="13" borderId="39" xfId="0" applyNumberFormat="1" applyFont="1" applyFill="1" applyBorder="1" applyAlignment="1">
      <alignment horizontal="right"/>
    </xf>
    <xf numFmtId="3" fontId="25" fillId="13" borderId="40" xfId="0" applyNumberFormat="1" applyFont="1" applyFill="1" applyBorder="1" applyAlignment="1">
      <alignment horizontal="right"/>
    </xf>
    <xf numFmtId="0" fontId="25" fillId="13" borderId="38" xfId="0" applyFont="1" applyFill="1" applyBorder="1" applyAlignment="1">
      <alignment horizontal="center" vertical="center" wrapText="1"/>
    </xf>
    <xf numFmtId="0" fontId="25" fillId="13" borderId="39" xfId="0" applyFont="1" applyFill="1" applyBorder="1" applyAlignment="1">
      <alignment horizontal="center" vertical="center" wrapText="1"/>
    </xf>
    <xf numFmtId="0" fontId="25" fillId="13" borderId="40" xfId="0" applyFont="1" applyFill="1" applyBorder="1" applyAlignment="1">
      <alignment horizontal="center" vertical="center" wrapText="1"/>
    </xf>
    <xf numFmtId="0" fontId="27" fillId="13" borderId="37" xfId="0" applyFont="1" applyFill="1" applyBorder="1"/>
    <xf numFmtId="0" fontId="27" fillId="13" borderId="1" xfId="0" applyFont="1" applyFill="1" applyBorder="1"/>
    <xf numFmtId="3" fontId="23" fillId="13" borderId="38" xfId="0" applyNumberFormat="1" applyFont="1" applyFill="1" applyBorder="1" applyAlignment="1">
      <alignment horizontal="center" vertical="center"/>
    </xf>
    <xf numFmtId="3" fontId="23" fillId="13" borderId="39" xfId="0" applyNumberFormat="1" applyFont="1" applyFill="1" applyBorder="1" applyAlignment="1">
      <alignment horizontal="center" vertical="center"/>
    </xf>
    <xf numFmtId="3" fontId="23" fillId="13" borderId="40" xfId="0" applyNumberFormat="1" applyFont="1" applyFill="1" applyBorder="1" applyAlignment="1">
      <alignment horizontal="center" vertical="center"/>
    </xf>
    <xf numFmtId="0" fontId="25" fillId="16" borderId="37" xfId="0" applyFont="1" applyFill="1" applyBorder="1" applyAlignment="1">
      <alignment horizontal="center" vertical="center" wrapText="1"/>
    </xf>
    <xf numFmtId="0" fontId="25" fillId="16" borderId="0" xfId="0" applyFont="1" applyFill="1" applyBorder="1" applyAlignment="1">
      <alignment horizontal="center" vertical="center" wrapText="1"/>
    </xf>
    <xf numFmtId="0" fontId="25" fillId="16" borderId="1" xfId="0" applyFont="1" applyFill="1" applyBorder="1" applyAlignment="1">
      <alignment horizontal="center" vertical="center" wrapText="1"/>
    </xf>
    <xf numFmtId="0" fontId="27" fillId="16" borderId="34" xfId="0" applyFont="1" applyFill="1" applyBorder="1"/>
    <xf numFmtId="0" fontId="27" fillId="16" borderId="35" xfId="0" applyFont="1" applyFill="1" applyBorder="1"/>
    <xf numFmtId="0" fontId="27" fillId="16" borderId="36" xfId="0" applyFont="1" applyFill="1" applyBorder="1"/>
    <xf numFmtId="3" fontId="27" fillId="16" borderId="37" xfId="1" applyNumberFormat="1" applyFont="1" applyFill="1" applyBorder="1" applyAlignment="1">
      <alignment horizontal="right" indent="1"/>
    </xf>
    <xf numFmtId="3" fontId="27" fillId="16" borderId="0" xfId="1" applyNumberFormat="1" applyFont="1" applyFill="1" applyBorder="1" applyAlignment="1">
      <alignment horizontal="right" indent="1"/>
    </xf>
    <xf numFmtId="3" fontId="27" fillId="16" borderId="1" xfId="1" applyNumberFormat="1" applyFont="1" applyFill="1" applyBorder="1" applyAlignment="1">
      <alignment horizontal="right" indent="1"/>
    </xf>
    <xf numFmtId="3" fontId="27" fillId="17" borderId="37" xfId="1" applyNumberFormat="1" applyFont="1" applyFill="1" applyBorder="1" applyAlignment="1">
      <alignment horizontal="right" indent="1"/>
    </xf>
    <xf numFmtId="3" fontId="27" fillId="17" borderId="0" xfId="1" applyNumberFormat="1" applyFont="1" applyFill="1" applyBorder="1" applyAlignment="1">
      <alignment horizontal="right" indent="1"/>
    </xf>
    <xf numFmtId="3" fontId="27" fillId="17" borderId="1" xfId="1" applyNumberFormat="1" applyFont="1" applyFill="1" applyBorder="1" applyAlignment="1">
      <alignment horizontal="right" indent="1"/>
    </xf>
    <xf numFmtId="3" fontId="27" fillId="18" borderId="37" xfId="1" applyNumberFormat="1" applyFont="1" applyFill="1" applyBorder="1" applyAlignment="1">
      <alignment horizontal="right" indent="1"/>
    </xf>
    <xf numFmtId="3" fontId="27" fillId="18" borderId="0" xfId="1" applyNumberFormat="1" applyFont="1" applyFill="1" applyBorder="1" applyAlignment="1">
      <alignment horizontal="right" indent="1"/>
    </xf>
    <xf numFmtId="3" fontId="27" fillId="18" borderId="1" xfId="1" applyNumberFormat="1" applyFont="1" applyFill="1" applyBorder="1" applyAlignment="1">
      <alignment horizontal="right" indent="1"/>
    </xf>
    <xf numFmtId="3" fontId="27" fillId="16" borderId="38" xfId="1" applyNumberFormat="1" applyFont="1" applyFill="1" applyBorder="1" applyAlignment="1">
      <alignment horizontal="right" indent="1"/>
    </xf>
    <xf numFmtId="3" fontId="27" fillId="16" borderId="39" xfId="1" applyNumberFormat="1" applyFont="1" applyFill="1" applyBorder="1" applyAlignment="1">
      <alignment horizontal="right" indent="1"/>
    </xf>
    <xf numFmtId="3" fontId="27" fillId="16" borderId="40" xfId="1" applyNumberFormat="1" applyFont="1" applyFill="1" applyBorder="1" applyAlignment="1">
      <alignment horizontal="right" indent="1"/>
    </xf>
    <xf numFmtId="3" fontId="25" fillId="16" borderId="37" xfId="1" applyNumberFormat="1" applyFont="1" applyFill="1" applyBorder="1" applyAlignment="1">
      <alignment horizontal="right" vertical="center" indent="1"/>
    </xf>
    <xf numFmtId="3" fontId="25" fillId="16" borderId="0" xfId="1" applyNumberFormat="1" applyFont="1" applyFill="1" applyBorder="1" applyAlignment="1">
      <alignment horizontal="right" vertical="center" indent="1"/>
    </xf>
    <xf numFmtId="3" fontId="25" fillId="16" borderId="1" xfId="1" applyNumberFormat="1" applyFont="1" applyFill="1" applyBorder="1" applyAlignment="1">
      <alignment horizontal="right" vertical="center" indent="1"/>
    </xf>
    <xf numFmtId="3" fontId="6" fillId="16" borderId="38" xfId="1" applyNumberFormat="1" applyFont="1" applyFill="1" applyBorder="1" applyAlignment="1">
      <alignment horizontal="right" vertical="center" indent="1"/>
    </xf>
    <xf numFmtId="3" fontId="6" fillId="16" borderId="39" xfId="1" applyNumberFormat="1" applyFont="1" applyFill="1" applyBorder="1" applyAlignment="1">
      <alignment horizontal="right" vertical="center" indent="1"/>
    </xf>
    <xf numFmtId="3" fontId="6" fillId="16" borderId="40" xfId="1" applyNumberFormat="1" applyFont="1" applyFill="1" applyBorder="1" applyAlignment="1">
      <alignment horizontal="right" vertical="center" indent="1"/>
    </xf>
    <xf numFmtId="0" fontId="27" fillId="16" borderId="38" xfId="0" applyFont="1" applyFill="1" applyBorder="1"/>
    <xf numFmtId="0" fontId="27" fillId="16" borderId="39" xfId="0" applyFont="1" applyFill="1" applyBorder="1"/>
    <xf numFmtId="0" fontId="27" fillId="16" borderId="40" xfId="0" applyFont="1" applyFill="1" applyBorder="1"/>
    <xf numFmtId="0" fontId="25" fillId="8" borderId="1" xfId="0" applyFont="1" applyFill="1" applyBorder="1"/>
    <xf numFmtId="0" fontId="25" fillId="3" borderId="38" xfId="0" applyFont="1" applyFill="1" applyBorder="1"/>
    <xf numFmtId="0" fontId="25" fillId="16" borderId="38" xfId="0" applyFont="1" applyFill="1" applyBorder="1" applyAlignment="1">
      <alignment horizontal="center" vertical="center"/>
    </xf>
    <xf numFmtId="0" fontId="25" fillId="16" borderId="39" xfId="0" applyFont="1" applyFill="1" applyBorder="1" applyAlignment="1">
      <alignment horizontal="center" vertical="center"/>
    </xf>
    <xf numFmtId="0" fontId="25" fillId="16" borderId="40" xfId="0" applyFont="1" applyFill="1" applyBorder="1" applyAlignment="1">
      <alignment horizontal="center" vertical="center"/>
    </xf>
    <xf numFmtId="0" fontId="25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8" borderId="39" xfId="0" applyFont="1" applyFill="1" applyBorder="1" applyAlignment="1">
      <alignment horizontal="center" vertical="center"/>
    </xf>
    <xf numFmtId="0" fontId="25" fillId="8" borderId="40" xfId="0" applyFont="1" applyFill="1" applyBorder="1" applyAlignment="1">
      <alignment horizontal="center" vertical="center"/>
    </xf>
    <xf numFmtId="0" fontId="25" fillId="16" borderId="38" xfId="0" applyFont="1" applyFill="1" applyBorder="1" applyAlignment="1">
      <alignment horizontal="center"/>
    </xf>
    <xf numFmtId="0" fontId="25" fillId="16" borderId="39" xfId="0" applyFont="1" applyFill="1" applyBorder="1" applyAlignment="1">
      <alignment horizontal="center"/>
    </xf>
    <xf numFmtId="0" fontId="25" fillId="16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27" fillId="16" borderId="37" xfId="0" applyFont="1" applyFill="1" applyBorder="1"/>
    <xf numFmtId="0" fontId="27" fillId="16" borderId="1" xfId="0" applyFont="1" applyFill="1" applyBorder="1"/>
    <xf numFmtId="0" fontId="27" fillId="5" borderId="38" xfId="0" applyFont="1" applyFill="1" applyBorder="1"/>
    <xf numFmtId="0" fontId="27" fillId="5" borderId="39" xfId="0" applyFont="1" applyFill="1" applyBorder="1"/>
    <xf numFmtId="0" fontId="27" fillId="5" borderId="40" xfId="0" applyFont="1" applyFill="1" applyBorder="1"/>
    <xf numFmtId="0" fontId="27" fillId="8" borderId="38" xfId="0" applyFont="1" applyFill="1" applyBorder="1"/>
    <xf numFmtId="0" fontId="6" fillId="3" borderId="54" xfId="0" applyFont="1" applyFill="1" applyBorder="1" applyAlignment="1">
      <alignment horizontal="center" vertical="center" wrapText="1"/>
    </xf>
    <xf numFmtId="3" fontId="6" fillId="3" borderId="38" xfId="1" applyNumberFormat="1" applyFont="1" applyFill="1" applyBorder="1" applyAlignment="1">
      <alignment horizontal="right" vertical="center" indent="1"/>
    </xf>
    <xf numFmtId="3" fontId="6" fillId="3" borderId="40" xfId="1" applyNumberFormat="1" applyFont="1" applyFill="1" applyBorder="1" applyAlignment="1">
      <alignment horizontal="right" vertical="center" indent="1"/>
    </xf>
    <xf numFmtId="3" fontId="6" fillId="8" borderId="38" xfId="1" applyNumberFormat="1" applyFont="1" applyFill="1" applyBorder="1" applyAlignment="1">
      <alignment horizontal="right" vertical="center" indent="1"/>
    </xf>
    <xf numFmtId="0" fontId="0" fillId="5" borderId="0" xfId="0" applyFill="1"/>
    <xf numFmtId="0" fontId="25" fillId="3" borderId="53" xfId="0" applyFont="1" applyFill="1" applyBorder="1" applyAlignment="1">
      <alignment horizontal="center" vertical="center" wrapText="1"/>
    </xf>
    <xf numFmtId="0" fontId="25" fillId="3" borderId="52" xfId="0" applyFont="1" applyFill="1" applyBorder="1" applyAlignment="1">
      <alignment horizontal="center"/>
    </xf>
    <xf numFmtId="0" fontId="25" fillId="3" borderId="54" xfId="0" applyFont="1" applyFill="1" applyBorder="1" applyAlignment="1">
      <alignment horizontal="center"/>
    </xf>
    <xf numFmtId="0" fontId="25" fillId="16" borderId="38" xfId="0" applyFont="1" applyFill="1" applyBorder="1" applyAlignment="1">
      <alignment horizontal="center" vertical="center" wrapText="1"/>
    </xf>
    <xf numFmtId="0" fontId="25" fillId="16" borderId="39" xfId="0" applyFont="1" applyFill="1" applyBorder="1" applyAlignment="1">
      <alignment horizontal="center" vertical="center" wrapText="1"/>
    </xf>
    <xf numFmtId="0" fontId="25" fillId="16" borderId="40" xfId="0" applyFont="1" applyFill="1" applyBorder="1" applyAlignment="1">
      <alignment horizontal="center" vertical="center" wrapText="1"/>
    </xf>
    <xf numFmtId="166" fontId="27" fillId="3" borderId="53" xfId="1" applyNumberFormat="1" applyFont="1" applyFill="1" applyBorder="1" applyAlignment="1">
      <alignment horizontal="right" vertical="center" indent="1"/>
    </xf>
    <xf numFmtId="0" fontId="25" fillId="3" borderId="54" xfId="0" applyFont="1" applyFill="1" applyBorder="1" applyAlignment="1">
      <alignment horizontal="center" vertical="center" wrapText="1"/>
    </xf>
    <xf numFmtId="3" fontId="25" fillId="16" borderId="38" xfId="1" applyNumberFormat="1" applyFont="1" applyFill="1" applyBorder="1" applyAlignment="1">
      <alignment horizontal="right" vertical="center" indent="1"/>
    </xf>
    <xf numFmtId="3" fontId="25" fillId="16" borderId="39" xfId="1" applyNumberFormat="1" applyFont="1" applyFill="1" applyBorder="1" applyAlignment="1">
      <alignment horizontal="right" vertical="center" indent="1"/>
    </xf>
    <xf numFmtId="3" fontId="25" fillId="16" borderId="40" xfId="1" applyNumberFormat="1" applyFont="1" applyFill="1" applyBorder="1" applyAlignment="1">
      <alignment horizontal="right" vertical="center" indent="1"/>
    </xf>
    <xf numFmtId="3" fontId="25" fillId="3" borderId="38" xfId="1" applyNumberFormat="1" applyFont="1" applyFill="1" applyBorder="1" applyAlignment="1">
      <alignment horizontal="right" vertical="center" indent="1"/>
    </xf>
    <xf numFmtId="3" fontId="25" fillId="3" borderId="39" xfId="1" applyNumberFormat="1" applyFont="1" applyFill="1" applyBorder="1" applyAlignment="1">
      <alignment horizontal="right" vertical="center" indent="1"/>
    </xf>
    <xf numFmtId="3" fontId="25" fillId="3" borderId="40" xfId="1" applyNumberFormat="1" applyFont="1" applyFill="1" applyBorder="1" applyAlignment="1">
      <alignment horizontal="right" vertical="center" indent="1"/>
    </xf>
    <xf numFmtId="3" fontId="25" fillId="8" borderId="38" xfId="1" applyNumberFormat="1" applyFont="1" applyFill="1" applyBorder="1" applyAlignment="1">
      <alignment horizontal="right" vertical="center" indent="1"/>
    </xf>
    <xf numFmtId="3" fontId="25" fillId="8" borderId="39" xfId="1" applyNumberFormat="1" applyFont="1" applyFill="1" applyBorder="1" applyAlignment="1">
      <alignment horizontal="right" vertical="center" indent="1"/>
    </xf>
    <xf numFmtId="3" fontId="25" fillId="8" borderId="40" xfId="1" applyNumberFormat="1" applyFont="1" applyFill="1" applyBorder="1" applyAlignment="1">
      <alignment horizontal="right" vertical="center" indent="1"/>
    </xf>
    <xf numFmtId="0" fontId="25" fillId="3" borderId="53" xfId="0" applyFont="1" applyFill="1" applyBorder="1" applyAlignment="1">
      <alignment horizontal="center"/>
    </xf>
    <xf numFmtId="0" fontId="25" fillId="16" borderId="34" xfId="0" applyFont="1" applyFill="1" applyBorder="1" applyAlignment="1">
      <alignment horizontal="center" vertical="center" wrapText="1"/>
    </xf>
    <xf numFmtId="0" fontId="25" fillId="16" borderId="35" xfId="0" applyFont="1" applyFill="1" applyBorder="1" applyAlignment="1">
      <alignment horizontal="center" vertical="center" wrapText="1"/>
    </xf>
    <xf numFmtId="0" fontId="25" fillId="16" borderId="36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8" borderId="35" xfId="0" applyFont="1" applyFill="1" applyBorder="1" applyAlignment="1">
      <alignment horizontal="center" vertical="center" wrapText="1"/>
    </xf>
    <xf numFmtId="0" fontId="25" fillId="8" borderId="36" xfId="0" applyFont="1" applyFill="1" applyBorder="1" applyAlignment="1">
      <alignment horizontal="center" vertical="center" wrapText="1"/>
    </xf>
    <xf numFmtId="0" fontId="0" fillId="5" borderId="0" xfId="0" applyFill="1" applyBorder="1"/>
    <xf numFmtId="14" fontId="20" fillId="0" borderId="0" xfId="0" applyNumberFormat="1" applyFont="1"/>
    <xf numFmtId="3" fontId="16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5" fillId="19" borderId="37" xfId="1" applyNumberFormat="1" applyFont="1" applyFill="1" applyBorder="1" applyAlignment="1">
      <alignment horizontal="right" indent="1"/>
    </xf>
    <xf numFmtId="0" fontId="25" fillId="19" borderId="1" xfId="0" applyFont="1" applyFill="1" applyBorder="1"/>
    <xf numFmtId="0" fontId="25" fillId="19" borderId="39" xfId="0" applyFont="1" applyFill="1" applyBorder="1" applyAlignment="1">
      <alignment horizontal="center"/>
    </xf>
    <xf numFmtId="0" fontId="25" fillId="19" borderId="40" xfId="0" applyFont="1" applyFill="1" applyBorder="1" applyAlignment="1">
      <alignment horizontal="center"/>
    </xf>
    <xf numFmtId="0" fontId="27" fillId="19" borderId="1" xfId="0" applyFont="1" applyFill="1" applyBorder="1"/>
    <xf numFmtId="14" fontId="29" fillId="5" borderId="0" xfId="0" applyNumberFormat="1" applyFont="1" applyFill="1"/>
    <xf numFmtId="3" fontId="13" fillId="0" borderId="0" xfId="0" applyNumberFormat="1" applyFont="1"/>
    <xf numFmtId="166" fontId="13" fillId="0" borderId="0" xfId="1" applyNumberFormat="1" applyFont="1" applyAlignment="1">
      <alignment vertical="center" wrapText="1"/>
    </xf>
    <xf numFmtId="166" fontId="13" fillId="0" borderId="0" xfId="0" applyNumberFormat="1" applyFont="1"/>
    <xf numFmtId="3" fontId="13" fillId="5" borderId="0" xfId="0" applyNumberFormat="1" applyFont="1" applyFill="1"/>
    <xf numFmtId="14" fontId="20" fillId="5" borderId="0" xfId="0" applyNumberFormat="1" applyFont="1" applyFill="1"/>
    <xf numFmtId="3" fontId="25" fillId="20" borderId="37" xfId="1" applyNumberFormat="1" applyFont="1" applyFill="1" applyBorder="1" applyAlignment="1">
      <alignment horizontal="right" indent="1"/>
    </xf>
    <xf numFmtId="3" fontId="25" fillId="20" borderId="0" xfId="1" applyNumberFormat="1" applyFont="1" applyFill="1" applyBorder="1" applyAlignment="1">
      <alignment horizontal="right" indent="1"/>
    </xf>
    <xf numFmtId="3" fontId="25" fillId="20" borderId="1" xfId="1" applyNumberFormat="1" applyFont="1" applyFill="1" applyBorder="1" applyAlignment="1">
      <alignment horizontal="right" indent="1"/>
    </xf>
    <xf numFmtId="3" fontId="25" fillId="21" borderId="37" xfId="1" applyNumberFormat="1" applyFont="1" applyFill="1" applyBorder="1" applyAlignment="1">
      <alignment horizontal="right" indent="1"/>
    </xf>
    <xf numFmtId="3" fontId="25" fillId="21" borderId="0" xfId="1" applyNumberFormat="1" applyFont="1" applyFill="1" applyBorder="1" applyAlignment="1">
      <alignment horizontal="right" indent="1"/>
    </xf>
    <xf numFmtId="3" fontId="25" fillId="21" borderId="1" xfId="1" applyNumberFormat="1" applyFont="1" applyFill="1" applyBorder="1" applyAlignment="1">
      <alignment horizontal="right" indent="1"/>
    </xf>
    <xf numFmtId="0" fontId="2" fillId="5" borderId="0" xfId="0" applyFont="1" applyFill="1"/>
    <xf numFmtId="0" fontId="25" fillId="3" borderId="37" xfId="0" applyFont="1" applyFill="1" applyBorder="1" applyAlignment="1">
      <alignment horizontal="center"/>
    </xf>
    <xf numFmtId="0" fontId="2" fillId="3" borderId="0" xfId="0" applyFont="1" applyFill="1"/>
    <xf numFmtId="0" fontId="25" fillId="16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27" fillId="13" borderId="0" xfId="0" applyFont="1" applyFill="1"/>
    <xf numFmtId="0" fontId="27" fillId="3" borderId="0" xfId="0" applyFont="1" applyFill="1"/>
    <xf numFmtId="0" fontId="27" fillId="8" borderId="0" xfId="0" applyFont="1" applyFill="1"/>
    <xf numFmtId="0" fontId="21" fillId="0" borderId="37" xfId="0" applyFont="1" applyBorder="1"/>
    <xf numFmtId="0" fontId="25" fillId="8" borderId="0" xfId="0" applyFont="1" applyFill="1"/>
    <xf numFmtId="0" fontId="6" fillId="3" borderId="0" xfId="0" applyFont="1" applyFill="1"/>
    <xf numFmtId="0" fontId="27" fillId="16" borderId="0" xfId="0" applyFont="1" applyFill="1"/>
    <xf numFmtId="0" fontId="25" fillId="19" borderId="0" xfId="0" applyFont="1" applyFill="1"/>
    <xf numFmtId="0" fontId="27" fillId="19" borderId="0" xfId="0" applyFont="1" applyFill="1"/>
    <xf numFmtId="3" fontId="25" fillId="5" borderId="0" xfId="0" applyNumberFormat="1" applyFont="1" applyFill="1" applyAlignment="1">
      <alignment horizontal="center"/>
    </xf>
    <xf numFmtId="0" fontId="2" fillId="5" borderId="39" xfId="0" applyFont="1" applyFill="1" applyBorder="1"/>
    <xf numFmtId="0" fontId="6" fillId="5" borderId="0" xfId="0" applyFont="1" applyFill="1"/>
    <xf numFmtId="0" fontId="2" fillId="5" borderId="39" xfId="0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37" xfId="0" applyFont="1" applyFill="1" applyBorder="1"/>
    <xf numFmtId="0" fontId="30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6" fontId="27" fillId="6" borderId="52" xfId="1" applyNumberFormat="1" applyFont="1" applyFill="1" applyBorder="1" applyAlignment="1">
      <alignment horizontal="right" vertical="center" indent="1"/>
    </xf>
    <xf numFmtId="0" fontId="25" fillId="22" borderId="0" xfId="0" applyFont="1" applyFill="1" applyAlignment="1">
      <alignment horizontal="center"/>
    </xf>
    <xf numFmtId="0" fontId="27" fillId="22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6" fillId="11" borderId="34" xfId="0" applyFont="1" applyFill="1" applyBorder="1" applyAlignment="1">
      <alignment horizontal="center" vertical="center"/>
    </xf>
    <xf numFmtId="0" fontId="26" fillId="11" borderId="35" xfId="0" applyFont="1" applyFill="1" applyBorder="1" applyAlignment="1">
      <alignment horizontal="center" vertical="center"/>
    </xf>
    <xf numFmtId="0" fontId="26" fillId="11" borderId="36" xfId="0" applyFont="1" applyFill="1" applyBorder="1" applyAlignment="1">
      <alignment horizontal="center" vertical="center"/>
    </xf>
    <xf numFmtId="0" fontId="25" fillId="13" borderId="37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8" borderId="0" xfId="0" applyFont="1" applyFill="1" applyAlignment="1">
      <alignment horizontal="right"/>
    </xf>
    <xf numFmtId="0" fontId="25" fillId="8" borderId="1" xfId="0" applyFont="1" applyFill="1" applyBorder="1" applyAlignment="1">
      <alignment horizontal="right"/>
    </xf>
    <xf numFmtId="0" fontId="25" fillId="12" borderId="60" xfId="0" applyFont="1" applyFill="1" applyBorder="1" applyAlignment="1">
      <alignment horizontal="center" vertical="center"/>
    </xf>
    <xf numFmtId="0" fontId="25" fillId="12" borderId="35" xfId="0" applyFont="1" applyFill="1" applyBorder="1" applyAlignment="1">
      <alignment horizontal="center" vertical="center"/>
    </xf>
    <xf numFmtId="0" fontId="25" fillId="12" borderId="61" xfId="0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6" fillId="11" borderId="59" xfId="0" applyFont="1" applyFill="1" applyBorder="1" applyAlignment="1">
      <alignment horizontal="center" vertical="center"/>
    </xf>
    <xf numFmtId="0" fontId="25" fillId="12" borderId="59" xfId="0" applyFont="1" applyFill="1" applyBorder="1" applyAlignment="1">
      <alignment horizontal="center" vertical="center"/>
    </xf>
    <xf numFmtId="0" fontId="25" fillId="16" borderId="37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25" fillId="16" borderId="1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26" fillId="11" borderId="34" xfId="0" applyFont="1" applyFill="1" applyBorder="1" applyAlignment="1">
      <alignment horizontal="center"/>
    </xf>
    <xf numFmtId="0" fontId="26" fillId="11" borderId="35" xfId="0" applyFont="1" applyFill="1" applyBorder="1" applyAlignment="1">
      <alignment horizontal="center"/>
    </xf>
    <xf numFmtId="0" fontId="25" fillId="12" borderId="60" xfId="0" applyFont="1" applyFill="1" applyBorder="1" applyAlignment="1">
      <alignment horizontal="center"/>
    </xf>
    <xf numFmtId="0" fontId="25" fillId="12" borderId="35" xfId="0" applyFont="1" applyFill="1" applyBorder="1" applyAlignment="1">
      <alignment horizontal="center"/>
    </xf>
    <xf numFmtId="0" fontId="25" fillId="12" borderId="61" xfId="0" applyFont="1" applyFill="1" applyBorder="1" applyAlignment="1">
      <alignment horizontal="center"/>
    </xf>
    <xf numFmtId="0" fontId="26" fillId="11" borderId="36" xfId="0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0" fillId="0" borderId="55" xfId="0" applyFont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0" fontId="28" fillId="11" borderId="35" xfId="0" applyFont="1" applyFill="1" applyBorder="1" applyAlignment="1">
      <alignment horizontal="center"/>
    </xf>
    <xf numFmtId="0" fontId="28" fillId="11" borderId="36" xfId="0" applyFont="1" applyFill="1" applyBorder="1" applyAlignment="1">
      <alignment horizontal="center"/>
    </xf>
    <xf numFmtId="0" fontId="25" fillId="12" borderId="34" xfId="0" applyFont="1" applyFill="1" applyBorder="1" applyAlignment="1">
      <alignment horizontal="center"/>
    </xf>
    <xf numFmtId="0" fontId="25" fillId="12" borderId="3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847661"/>
      <color rgb="FFD9D9D9"/>
      <color rgb="FFEFDDA9"/>
      <color rgb="FF1C1C1C"/>
      <color rgb="FF8C7462"/>
      <color rgb="FFECD594"/>
      <color rgb="FFD8D0CA"/>
      <color rgb="FFE4C469"/>
      <color rgb="FFD9AC2A"/>
      <color rgb="FFF5D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3</xdr:col>
      <xdr:colOff>400050</xdr:colOff>
      <xdr:row>34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E547-AEE6-450A-A934-077E3E86AFC3}"/>
            </a:ext>
          </a:extLst>
        </xdr:cNvPr>
        <xdr:cNvSpPr/>
      </xdr:nvSpPr>
      <xdr:spPr>
        <a:xfrm>
          <a:off x="0" y="4505325"/>
          <a:ext cx="5476875" cy="1704975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NOTE:</a:t>
          </a:r>
        </a:p>
        <a:p>
          <a:endParaRPr lang="en-US" sz="1200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I. Changes in travel behavior due to the COVID-19 pandemic remain. However, there has been continuous and steady increase in travel since 2020.</a:t>
          </a:r>
          <a:endParaRPr lang="en-US" sz="12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II. Data collection methods, standards, etc. may have changed over the years in various ways. Care should be taken when comparing prior years' data.</a:t>
          </a:r>
          <a:endParaRPr lang="en-US" sz="12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41A3-33B5-41F5-8D36-653881FD0773}">
  <dimension ref="A1:C21"/>
  <sheetViews>
    <sheetView tabSelected="1" workbookViewId="0">
      <selection activeCell="A25" sqref="A25"/>
    </sheetView>
  </sheetViews>
  <sheetFormatPr defaultRowHeight="12.75" x14ac:dyDescent="0.2"/>
  <cols>
    <col min="1" max="1" width="4.140625" customWidth="1"/>
    <col min="2" max="2" width="17.85546875" customWidth="1"/>
    <col min="3" max="3" width="54.140625" customWidth="1"/>
  </cols>
  <sheetData>
    <row r="1" spans="1:3" ht="18.75" x14ac:dyDescent="0.3">
      <c r="A1" s="467" t="s">
        <v>233</v>
      </c>
      <c r="B1" s="468"/>
      <c r="C1" s="468"/>
    </row>
    <row r="3" spans="1:3" ht="15" x14ac:dyDescent="0.25">
      <c r="B3" s="462" t="s">
        <v>189</v>
      </c>
      <c r="C3" s="462" t="s">
        <v>190</v>
      </c>
    </row>
    <row r="4" spans="1:3" ht="15" x14ac:dyDescent="0.25">
      <c r="A4" s="463">
        <v>1</v>
      </c>
      <c r="B4" s="464" t="s">
        <v>191</v>
      </c>
      <c r="C4" s="464" t="s">
        <v>192</v>
      </c>
    </row>
    <row r="5" spans="1:3" ht="15" x14ac:dyDescent="0.25">
      <c r="A5" s="463">
        <v>2</v>
      </c>
      <c r="B5" s="464" t="s">
        <v>193</v>
      </c>
      <c r="C5" s="464" t="s">
        <v>194</v>
      </c>
    </row>
    <row r="6" spans="1:3" ht="15" x14ac:dyDescent="0.25">
      <c r="A6" s="463">
        <v>3</v>
      </c>
      <c r="B6" s="464" t="s">
        <v>195</v>
      </c>
      <c r="C6" s="464" t="s">
        <v>196</v>
      </c>
    </row>
    <row r="7" spans="1:3" ht="15" x14ac:dyDescent="0.25">
      <c r="A7" s="463">
        <v>4</v>
      </c>
      <c r="B7" s="464" t="s">
        <v>197</v>
      </c>
      <c r="C7" s="464" t="s">
        <v>198</v>
      </c>
    </row>
    <row r="8" spans="1:3" ht="15" x14ac:dyDescent="0.25">
      <c r="A8" s="463">
        <v>5</v>
      </c>
      <c r="B8" s="464" t="s">
        <v>199</v>
      </c>
      <c r="C8" s="464" t="s">
        <v>219</v>
      </c>
    </row>
    <row r="9" spans="1:3" ht="15" x14ac:dyDescent="0.25">
      <c r="A9" s="463">
        <v>6</v>
      </c>
      <c r="B9" s="464" t="s">
        <v>17</v>
      </c>
      <c r="C9" s="464" t="s">
        <v>220</v>
      </c>
    </row>
    <row r="10" spans="1:3" ht="15" x14ac:dyDescent="0.25">
      <c r="A10" s="463">
        <v>7</v>
      </c>
      <c r="B10" s="464" t="s">
        <v>200</v>
      </c>
      <c r="C10" s="464" t="s">
        <v>221</v>
      </c>
    </row>
    <row r="11" spans="1:3" ht="15" x14ac:dyDescent="0.25">
      <c r="A11" s="463">
        <v>8</v>
      </c>
      <c r="B11" s="464" t="s">
        <v>201</v>
      </c>
      <c r="C11" s="464" t="s">
        <v>222</v>
      </c>
    </row>
    <row r="12" spans="1:3" ht="15" x14ac:dyDescent="0.25">
      <c r="A12" s="463">
        <v>9</v>
      </c>
      <c r="B12" s="464" t="s">
        <v>202</v>
      </c>
      <c r="C12" s="464" t="s">
        <v>203</v>
      </c>
    </row>
    <row r="13" spans="1:3" ht="15" x14ac:dyDescent="0.25">
      <c r="A13" s="463">
        <v>10</v>
      </c>
      <c r="B13" s="464" t="s">
        <v>160</v>
      </c>
      <c r="C13" s="464" t="s">
        <v>204</v>
      </c>
    </row>
    <row r="14" spans="1:3" ht="15" x14ac:dyDescent="0.25">
      <c r="A14" s="463">
        <v>11</v>
      </c>
      <c r="B14" s="464" t="s">
        <v>205</v>
      </c>
      <c r="C14" s="464" t="s">
        <v>223</v>
      </c>
    </row>
    <row r="15" spans="1:3" ht="15" x14ac:dyDescent="0.25">
      <c r="A15" s="463">
        <v>12</v>
      </c>
      <c r="B15" s="464" t="s">
        <v>206</v>
      </c>
      <c r="C15" s="464" t="s">
        <v>207</v>
      </c>
    </row>
    <row r="16" spans="1:3" ht="15" x14ac:dyDescent="0.25">
      <c r="A16" s="463">
        <v>13</v>
      </c>
      <c r="B16" s="464" t="s">
        <v>208</v>
      </c>
      <c r="C16" s="464" t="s">
        <v>209</v>
      </c>
    </row>
    <row r="17" spans="1:3" ht="15" x14ac:dyDescent="0.25">
      <c r="A17" s="463">
        <v>14</v>
      </c>
      <c r="B17" s="464" t="s">
        <v>210</v>
      </c>
      <c r="C17" s="464" t="s">
        <v>211</v>
      </c>
    </row>
    <row r="18" spans="1:3" ht="15" x14ac:dyDescent="0.25">
      <c r="A18" s="463">
        <v>15</v>
      </c>
      <c r="B18" s="464" t="s">
        <v>212</v>
      </c>
      <c r="C18" s="464" t="s">
        <v>213</v>
      </c>
    </row>
    <row r="19" spans="1:3" ht="15" x14ac:dyDescent="0.25">
      <c r="A19" s="463">
        <v>16</v>
      </c>
      <c r="B19" s="464" t="s">
        <v>214</v>
      </c>
      <c r="C19" s="465" t="s">
        <v>215</v>
      </c>
    </row>
    <row r="20" spans="1:3" ht="15" x14ac:dyDescent="0.25">
      <c r="A20" s="463">
        <v>17</v>
      </c>
      <c r="B20" s="464" t="s">
        <v>216</v>
      </c>
      <c r="C20" s="465" t="s">
        <v>217</v>
      </c>
    </row>
    <row r="21" spans="1:3" ht="15" x14ac:dyDescent="0.25">
      <c r="A21" s="463">
        <v>18</v>
      </c>
      <c r="B21" s="464" t="s">
        <v>218</v>
      </c>
      <c r="C21" s="465" t="s">
        <v>224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2"/>
  <sheetViews>
    <sheetView topLeftCell="A81" workbookViewId="0">
      <selection activeCell="I196" sqref="I196"/>
    </sheetView>
  </sheetViews>
  <sheetFormatPr defaultRowHeight="12.75" x14ac:dyDescent="0.2"/>
  <sheetData>
    <row r="1" spans="1:19" ht="18" x14ac:dyDescent="0.25">
      <c r="A1" s="508" t="s">
        <v>29</v>
      </c>
      <c r="B1" s="508"/>
      <c r="C1" s="508"/>
      <c r="D1" s="508"/>
      <c r="E1" s="508"/>
      <c r="F1" s="508"/>
      <c r="G1" s="508"/>
      <c r="H1" s="508"/>
      <c r="I1" s="10"/>
      <c r="L1" s="508" t="s">
        <v>69</v>
      </c>
      <c r="M1" s="508"/>
      <c r="N1" s="508"/>
      <c r="O1" s="508"/>
      <c r="P1" s="508"/>
      <c r="Q1" s="508"/>
      <c r="R1" s="508"/>
      <c r="S1" s="508"/>
    </row>
    <row r="2" spans="1:19" ht="20.25" x14ac:dyDescent="0.2">
      <c r="A2" s="513" t="s">
        <v>30</v>
      </c>
      <c r="B2" s="513"/>
      <c r="C2" s="513"/>
      <c r="D2" s="513"/>
      <c r="E2" s="513"/>
      <c r="F2" s="513"/>
      <c r="G2" s="513"/>
      <c r="H2" s="513"/>
      <c r="I2" s="11"/>
      <c r="L2" s="509" t="s">
        <v>30</v>
      </c>
      <c r="M2" s="509"/>
      <c r="N2" s="509"/>
      <c r="O2" s="509"/>
      <c r="P2" s="509"/>
      <c r="Q2" s="509"/>
      <c r="R2" s="509"/>
      <c r="S2" s="510"/>
    </row>
    <row r="3" spans="1:19" ht="20.25" x14ac:dyDescent="0.2">
      <c r="A3" s="514" t="s">
        <v>31</v>
      </c>
      <c r="B3" s="514"/>
      <c r="C3" s="514"/>
      <c r="D3" s="514"/>
      <c r="E3" s="514"/>
      <c r="F3" s="514"/>
      <c r="G3" s="514"/>
      <c r="H3" s="514"/>
      <c r="I3" s="514"/>
      <c r="L3" s="510" t="s">
        <v>70</v>
      </c>
      <c r="M3" s="510"/>
      <c r="N3" s="510"/>
      <c r="O3" s="510"/>
      <c r="P3" s="510"/>
      <c r="Q3" s="510"/>
      <c r="R3" s="510"/>
      <c r="S3" s="510"/>
    </row>
    <row r="4" spans="1:19" ht="21" thickBot="1" x14ac:dyDescent="0.3">
      <c r="A4" s="136" t="s">
        <v>127</v>
      </c>
      <c r="B4" s="12"/>
      <c r="C4" s="12"/>
      <c r="D4" s="12"/>
      <c r="E4" s="70" t="s">
        <v>68</v>
      </c>
      <c r="F4" s="12"/>
      <c r="G4" s="12"/>
      <c r="H4" s="12"/>
      <c r="I4" s="12"/>
      <c r="L4" s="137" t="s">
        <v>128</v>
      </c>
      <c r="M4" s="135"/>
      <c r="N4" s="135"/>
      <c r="O4" s="135"/>
      <c r="P4" s="135"/>
      <c r="Q4" s="135"/>
      <c r="R4" s="135"/>
      <c r="S4" s="135"/>
    </row>
    <row r="5" spans="1:19" ht="19.5" thickTop="1" thickBot="1" x14ac:dyDescent="0.3">
      <c r="A5" s="504" t="s">
        <v>32</v>
      </c>
      <c r="B5" s="505"/>
      <c r="I5" s="13"/>
      <c r="L5" s="70" t="s">
        <v>89</v>
      </c>
      <c r="M5" s="12"/>
      <c r="N5" s="12"/>
      <c r="O5" s="12"/>
      <c r="P5" s="12"/>
      <c r="Q5" s="71"/>
      <c r="R5" s="12"/>
      <c r="S5" s="12"/>
    </row>
    <row r="6" spans="1:19" ht="17.25" thickTop="1" thickBot="1" x14ac:dyDescent="0.3">
      <c r="A6" s="14" t="s">
        <v>33</v>
      </c>
      <c r="B6" s="14" t="s">
        <v>34</v>
      </c>
      <c r="C6" s="138" t="s">
        <v>35</v>
      </c>
      <c r="D6" s="14" t="s">
        <v>36</v>
      </c>
      <c r="E6" s="138" t="s">
        <v>37</v>
      </c>
      <c r="F6" s="14" t="s">
        <v>38</v>
      </c>
      <c r="G6" s="18" t="s">
        <v>39</v>
      </c>
      <c r="H6" s="19" t="s">
        <v>40</v>
      </c>
      <c r="I6" s="13"/>
      <c r="L6" s="511" t="s">
        <v>71</v>
      </c>
      <c r="M6" s="512"/>
      <c r="N6" s="72"/>
      <c r="O6" s="72"/>
      <c r="P6" s="72"/>
      <c r="Q6" s="3"/>
    </row>
    <row r="7" spans="1:19" ht="17.25" thickTop="1" thickBot="1" x14ac:dyDescent="0.3">
      <c r="A7" s="14" t="s">
        <v>41</v>
      </c>
      <c r="B7" s="14" t="s">
        <v>42</v>
      </c>
      <c r="C7" s="138" t="s">
        <v>42</v>
      </c>
      <c r="D7" s="14" t="s">
        <v>43</v>
      </c>
      <c r="E7" s="138" t="s">
        <v>43</v>
      </c>
      <c r="F7" s="14" t="s">
        <v>44</v>
      </c>
      <c r="G7" s="18" t="s">
        <v>45</v>
      </c>
      <c r="H7" s="19" t="s">
        <v>46</v>
      </c>
      <c r="I7" s="13"/>
      <c r="L7" s="14" t="s">
        <v>33</v>
      </c>
      <c r="M7" s="14" t="s">
        <v>72</v>
      </c>
      <c r="N7" s="14" t="s">
        <v>34</v>
      </c>
      <c r="O7" s="14" t="s">
        <v>72</v>
      </c>
      <c r="P7" s="14" t="s">
        <v>73</v>
      </c>
      <c r="Q7" s="14" t="s">
        <v>38</v>
      </c>
      <c r="R7" s="18" t="s">
        <v>39</v>
      </c>
      <c r="S7" s="19" t="s">
        <v>40</v>
      </c>
    </row>
    <row r="8" spans="1:19" ht="17.25" thickTop="1" thickBot="1" x14ac:dyDescent="0.3">
      <c r="A8" s="20">
        <v>3204</v>
      </c>
      <c r="B8" s="21" t="s">
        <v>47</v>
      </c>
      <c r="C8" s="139" t="s">
        <v>48</v>
      </c>
      <c r="D8" s="22">
        <v>275</v>
      </c>
      <c r="E8" s="17">
        <v>204</v>
      </c>
      <c r="F8" s="24" t="s">
        <v>49</v>
      </c>
      <c r="G8" s="25">
        <v>690</v>
      </c>
      <c r="H8" s="26">
        <f>D8/G8</f>
        <v>0.39855072463768115</v>
      </c>
      <c r="I8" s="13"/>
      <c r="L8" s="14" t="s">
        <v>41</v>
      </c>
      <c r="M8" s="14" t="s">
        <v>42</v>
      </c>
      <c r="N8" s="14" t="s">
        <v>42</v>
      </c>
      <c r="O8" s="14" t="s">
        <v>43</v>
      </c>
      <c r="P8" s="14" t="s">
        <v>43</v>
      </c>
      <c r="Q8" s="14" t="s">
        <v>44</v>
      </c>
      <c r="R8" s="18" t="s">
        <v>45</v>
      </c>
      <c r="S8" s="19" t="s">
        <v>46</v>
      </c>
    </row>
    <row r="9" spans="1:19" ht="16.5" thickTop="1" x14ac:dyDescent="0.25">
      <c r="A9" s="27">
        <v>3208</v>
      </c>
      <c r="B9" s="28">
        <v>0.2638888888888889</v>
      </c>
      <c r="C9" s="140">
        <v>0.27361111111111108</v>
      </c>
      <c r="D9" s="29">
        <v>381</v>
      </c>
      <c r="E9" s="143">
        <v>379</v>
      </c>
      <c r="F9" s="30" t="s">
        <v>49</v>
      </c>
      <c r="G9" s="31">
        <v>690</v>
      </c>
      <c r="H9" s="32">
        <f>D9/G9</f>
        <v>0.55217391304347829</v>
      </c>
      <c r="I9" s="13"/>
      <c r="L9" s="20">
        <v>3405</v>
      </c>
      <c r="M9" s="73" t="s">
        <v>74</v>
      </c>
      <c r="N9" s="73" t="s">
        <v>75</v>
      </c>
      <c r="O9" s="23">
        <v>487</v>
      </c>
      <c r="P9" s="23">
        <v>492</v>
      </c>
      <c r="Q9" s="74" t="s">
        <v>50</v>
      </c>
      <c r="R9" s="75">
        <v>920</v>
      </c>
      <c r="S9" s="26">
        <f>P9/R9</f>
        <v>0.5347826086956522</v>
      </c>
    </row>
    <row r="10" spans="1:19" ht="15.75" x14ac:dyDescent="0.25">
      <c r="A10" s="27">
        <v>3210</v>
      </c>
      <c r="B10" s="28">
        <v>0.27777777777777779</v>
      </c>
      <c r="C10" s="140">
        <v>0.28749999999999998</v>
      </c>
      <c r="D10" s="33">
        <v>496</v>
      </c>
      <c r="E10" s="143">
        <v>529</v>
      </c>
      <c r="F10" s="34" t="s">
        <v>50</v>
      </c>
      <c r="G10" s="35">
        <v>920</v>
      </c>
      <c r="H10" s="32">
        <f>E10/G10</f>
        <v>0.57499999999999996</v>
      </c>
      <c r="I10" s="13"/>
      <c r="L10" s="27">
        <v>3261</v>
      </c>
      <c r="M10" s="28">
        <v>0.19513888888888889</v>
      </c>
      <c r="N10" s="28">
        <v>0.20694444444444446</v>
      </c>
      <c r="O10" s="29">
        <v>579</v>
      </c>
      <c r="P10" s="29">
        <v>690</v>
      </c>
      <c r="Q10" s="64" t="s">
        <v>50</v>
      </c>
      <c r="R10" s="76">
        <v>920</v>
      </c>
      <c r="S10" s="43">
        <f>P10/R10</f>
        <v>0.75</v>
      </c>
    </row>
    <row r="11" spans="1:19" ht="15.75" x14ac:dyDescent="0.25">
      <c r="A11" s="27">
        <v>3500</v>
      </c>
      <c r="B11" s="28">
        <v>0.29236111111111113</v>
      </c>
      <c r="C11" s="140">
        <v>0.30208333333333331</v>
      </c>
      <c r="D11" s="29">
        <v>392</v>
      </c>
      <c r="E11" s="143">
        <v>348</v>
      </c>
      <c r="F11" s="34" t="s">
        <v>50</v>
      </c>
      <c r="G11" s="35">
        <v>920</v>
      </c>
      <c r="H11" s="32">
        <v>0.42608695652173911</v>
      </c>
      <c r="I11" s="13"/>
      <c r="L11" s="27">
        <v>3263</v>
      </c>
      <c r="M11" s="28">
        <v>0.21041666666666667</v>
      </c>
      <c r="N11" s="28">
        <v>0.22222222222222221</v>
      </c>
      <c r="O11" s="29">
        <v>586</v>
      </c>
      <c r="P11" s="29">
        <v>715</v>
      </c>
      <c r="Q11" s="64" t="s">
        <v>52</v>
      </c>
      <c r="R11" s="76">
        <v>1035</v>
      </c>
      <c r="S11" s="43">
        <f>P11/R11</f>
        <v>0.6908212560386473</v>
      </c>
    </row>
    <row r="12" spans="1:19" ht="15.75" x14ac:dyDescent="0.25">
      <c r="A12" s="27">
        <v>3212</v>
      </c>
      <c r="B12" s="28">
        <v>0.30138888888888887</v>
      </c>
      <c r="C12" s="141">
        <v>0.31041666666666667</v>
      </c>
      <c r="D12" s="29">
        <v>646</v>
      </c>
      <c r="E12" s="143">
        <v>678</v>
      </c>
      <c r="F12" s="34" t="s">
        <v>50</v>
      </c>
      <c r="G12" s="35">
        <v>920</v>
      </c>
      <c r="H12" s="32">
        <f>E12/G12</f>
        <v>0.7369565217391304</v>
      </c>
      <c r="I12" s="13"/>
      <c r="L12" s="27">
        <v>3267</v>
      </c>
      <c r="M12" s="28">
        <v>0.21180555555555555</v>
      </c>
      <c r="N12" s="28">
        <v>0.21805555555555556</v>
      </c>
      <c r="O12" s="29">
        <v>671</v>
      </c>
      <c r="P12" s="29">
        <v>638</v>
      </c>
      <c r="Q12" s="64" t="s">
        <v>50</v>
      </c>
      <c r="R12" s="76">
        <v>920</v>
      </c>
      <c r="S12" s="43">
        <f>O12/R12</f>
        <v>0.72934782608695647</v>
      </c>
    </row>
    <row r="13" spans="1:19" ht="15.75" x14ac:dyDescent="0.25">
      <c r="A13" s="27">
        <v>3450</v>
      </c>
      <c r="B13" s="28">
        <v>0.29930555555555555</v>
      </c>
      <c r="C13" s="140">
        <v>0.31180555555555556</v>
      </c>
      <c r="D13" s="37">
        <v>622</v>
      </c>
      <c r="E13" s="144">
        <v>807</v>
      </c>
      <c r="F13" s="34" t="s">
        <v>50</v>
      </c>
      <c r="G13" s="35">
        <v>920</v>
      </c>
      <c r="H13" s="32">
        <f>E13/G13</f>
        <v>0.87717391304347825</v>
      </c>
      <c r="I13" s="13"/>
      <c r="L13" s="27">
        <v>3269</v>
      </c>
      <c r="M13" s="28">
        <v>0.22430555555555556</v>
      </c>
      <c r="N13" s="28">
        <v>0.23125000000000001</v>
      </c>
      <c r="O13" s="29">
        <v>532</v>
      </c>
      <c r="P13" s="29">
        <v>592</v>
      </c>
      <c r="Q13" s="64" t="s">
        <v>50</v>
      </c>
      <c r="R13" s="76">
        <v>920</v>
      </c>
      <c r="S13" s="43">
        <f>P13/R13</f>
        <v>0.64347826086956517</v>
      </c>
    </row>
    <row r="14" spans="1:19" ht="15.75" x14ac:dyDescent="0.25">
      <c r="A14" s="38">
        <v>3216</v>
      </c>
      <c r="B14" s="39">
        <v>0.30972222222222223</v>
      </c>
      <c r="C14" s="142">
        <v>0.32291666666666669</v>
      </c>
      <c r="D14" s="29">
        <v>941</v>
      </c>
      <c r="E14" s="143">
        <v>1001</v>
      </c>
      <c r="F14" s="34" t="s">
        <v>51</v>
      </c>
      <c r="G14" s="40">
        <v>1150</v>
      </c>
      <c r="H14" s="32">
        <f>E14/G14</f>
        <v>0.87043478260869567</v>
      </c>
      <c r="I14" s="13"/>
      <c r="L14" s="27">
        <v>3271</v>
      </c>
      <c r="M14" s="28">
        <v>0.22777777777777777</v>
      </c>
      <c r="N14" s="28">
        <v>0.23472222222222219</v>
      </c>
      <c r="O14" s="29">
        <v>643</v>
      </c>
      <c r="P14" s="29">
        <v>641</v>
      </c>
      <c r="Q14" s="64" t="s">
        <v>49</v>
      </c>
      <c r="R14" s="76">
        <v>690</v>
      </c>
      <c r="S14" s="43">
        <f>O14/R14</f>
        <v>0.93188405797101448</v>
      </c>
    </row>
    <row r="15" spans="1:19" ht="15.75" x14ac:dyDescent="0.25">
      <c r="A15" s="27">
        <v>3220</v>
      </c>
      <c r="B15" s="36">
        <v>0.33680555555555558</v>
      </c>
      <c r="C15" s="140">
        <v>0.34722222222222227</v>
      </c>
      <c r="D15" s="29">
        <v>920</v>
      </c>
      <c r="E15" s="143">
        <v>1179</v>
      </c>
      <c r="F15" s="34" t="s">
        <v>51</v>
      </c>
      <c r="G15" s="40">
        <v>1150</v>
      </c>
      <c r="H15" s="32">
        <f>E15/G15</f>
        <v>1.0252173913043479</v>
      </c>
      <c r="I15" s="13"/>
      <c r="L15" s="27">
        <v>3273</v>
      </c>
      <c r="M15" s="28">
        <v>0.23125000000000001</v>
      </c>
      <c r="N15" s="28">
        <v>0.23819444444444446</v>
      </c>
      <c r="O15" s="29">
        <v>938</v>
      </c>
      <c r="P15" s="29">
        <v>878</v>
      </c>
      <c r="Q15" s="64" t="s">
        <v>52</v>
      </c>
      <c r="R15" s="76">
        <v>1035</v>
      </c>
      <c r="S15" s="43">
        <v>0.57198067632850247</v>
      </c>
    </row>
    <row r="16" spans="1:19" ht="15.75" x14ac:dyDescent="0.25">
      <c r="A16" s="27">
        <v>3222</v>
      </c>
      <c r="B16" s="28">
        <v>0.34236111111111112</v>
      </c>
      <c r="C16" s="140">
        <v>0.3520833333333333</v>
      </c>
      <c r="D16" s="41">
        <v>1031</v>
      </c>
      <c r="E16" s="145">
        <v>1014</v>
      </c>
      <c r="F16" s="34" t="s">
        <v>52</v>
      </c>
      <c r="G16" s="40">
        <v>1035</v>
      </c>
      <c r="H16" s="43">
        <v>0.99613526570048305</v>
      </c>
      <c r="I16" s="13"/>
      <c r="L16" s="27">
        <v>3275</v>
      </c>
      <c r="M16" s="28">
        <v>0.24513888888888888</v>
      </c>
      <c r="N16" s="28">
        <v>0.25208333333333333</v>
      </c>
      <c r="O16" s="29">
        <v>882</v>
      </c>
      <c r="P16" s="29">
        <v>719</v>
      </c>
      <c r="Q16" s="64" t="s">
        <v>52</v>
      </c>
      <c r="R16" s="76">
        <v>1035</v>
      </c>
      <c r="S16" s="43">
        <v>0.62125603864734302</v>
      </c>
    </row>
    <row r="17" spans="1:19" ht="15.75" x14ac:dyDescent="0.25">
      <c r="A17" s="27">
        <v>3224</v>
      </c>
      <c r="B17" s="28">
        <v>0.34097222222222223</v>
      </c>
      <c r="C17" s="140">
        <v>0.35347222222222219</v>
      </c>
      <c r="D17" s="29">
        <v>958</v>
      </c>
      <c r="E17" s="143">
        <v>831</v>
      </c>
      <c r="F17" s="34" t="s">
        <v>52</v>
      </c>
      <c r="G17" s="40">
        <v>1035</v>
      </c>
      <c r="H17" s="43">
        <v>0.92560386473429956</v>
      </c>
      <c r="I17" s="13"/>
      <c r="L17" s="27">
        <v>3279</v>
      </c>
      <c r="M17" s="28">
        <v>0.24791666666666667</v>
      </c>
      <c r="N17" s="36">
        <v>0.25486111111111109</v>
      </c>
      <c r="O17" s="29">
        <v>891</v>
      </c>
      <c r="P17" s="29">
        <v>938</v>
      </c>
      <c r="Q17" s="64" t="s">
        <v>51</v>
      </c>
      <c r="R17" s="76">
        <v>1150</v>
      </c>
      <c r="S17" s="43">
        <v>0.81565217391304345</v>
      </c>
    </row>
    <row r="18" spans="1:19" ht="15.75" x14ac:dyDescent="0.25">
      <c r="A18" s="38">
        <v>3226</v>
      </c>
      <c r="B18" s="39">
        <v>0.36319444444444443</v>
      </c>
      <c r="C18" s="142">
        <v>0.37638888888888888</v>
      </c>
      <c r="D18" s="42">
        <v>984</v>
      </c>
      <c r="E18" s="145">
        <v>797</v>
      </c>
      <c r="F18" s="34" t="s">
        <v>52</v>
      </c>
      <c r="G18" s="40">
        <v>1035</v>
      </c>
      <c r="H18" s="43">
        <v>0.95072463768115945</v>
      </c>
      <c r="I18" s="13"/>
      <c r="L18" s="27">
        <v>3281</v>
      </c>
      <c r="M18" s="28">
        <v>0.26666666666666666</v>
      </c>
      <c r="N18" s="28">
        <v>0.27361111111111108</v>
      </c>
      <c r="O18" s="29">
        <v>486</v>
      </c>
      <c r="P18" s="29">
        <v>519</v>
      </c>
      <c r="Q18" s="64" t="s">
        <v>50</v>
      </c>
      <c r="R18" s="76">
        <v>920</v>
      </c>
      <c r="S18" s="43">
        <v>0.56413043478260871</v>
      </c>
    </row>
    <row r="19" spans="1:19" ht="15.75" x14ac:dyDescent="0.25">
      <c r="A19" s="27">
        <v>3504</v>
      </c>
      <c r="B19" s="28">
        <v>0.37291666666666662</v>
      </c>
      <c r="C19" s="140">
        <v>0.3833333333333333</v>
      </c>
      <c r="D19" s="29">
        <v>578</v>
      </c>
      <c r="E19" s="143">
        <v>621</v>
      </c>
      <c r="F19" s="34" t="s">
        <v>50</v>
      </c>
      <c r="G19" s="35">
        <v>920</v>
      </c>
      <c r="H19" s="32">
        <f>E19/G19</f>
        <v>0.67500000000000004</v>
      </c>
      <c r="I19" s="13"/>
      <c r="L19" s="27">
        <v>3441</v>
      </c>
      <c r="M19" s="28">
        <v>0.26805555555555555</v>
      </c>
      <c r="N19" s="28">
        <v>0.27986111111111112</v>
      </c>
      <c r="O19" s="29">
        <v>851</v>
      </c>
      <c r="P19" s="29">
        <v>882</v>
      </c>
      <c r="Q19" s="64" t="s">
        <v>50</v>
      </c>
      <c r="R19" s="76">
        <v>920</v>
      </c>
      <c r="S19" s="43">
        <v>0.95869565217391306</v>
      </c>
    </row>
    <row r="20" spans="1:19" ht="16.5" thickBot="1" x14ac:dyDescent="0.3">
      <c r="A20" s="27">
        <v>3456</v>
      </c>
      <c r="B20" s="28">
        <v>0.40069444444444446</v>
      </c>
      <c r="C20" s="140">
        <v>0.41111111111111115</v>
      </c>
      <c r="D20" s="44">
        <v>524</v>
      </c>
      <c r="E20" s="146">
        <v>666</v>
      </c>
      <c r="F20" s="34" t="s">
        <v>50</v>
      </c>
      <c r="G20" s="45">
        <v>920</v>
      </c>
      <c r="H20" s="46">
        <f>E20/G20</f>
        <v>0.72391304347826091</v>
      </c>
      <c r="I20" s="13"/>
      <c r="L20" s="27">
        <v>3507</v>
      </c>
      <c r="M20" s="28">
        <v>0.28611111111111115</v>
      </c>
      <c r="N20" s="28">
        <v>0.29305555555555557</v>
      </c>
      <c r="O20" s="29">
        <v>579</v>
      </c>
      <c r="P20" s="29">
        <v>612</v>
      </c>
      <c r="Q20" s="64" t="s">
        <v>49</v>
      </c>
      <c r="R20" s="76">
        <v>690</v>
      </c>
      <c r="S20" s="43">
        <v>0.63623188405797104</v>
      </c>
    </row>
    <row r="21" spans="1:19" ht="16.5" thickTop="1" x14ac:dyDescent="0.25">
      <c r="A21" s="20">
        <v>3700</v>
      </c>
      <c r="B21" s="21" t="s">
        <v>53</v>
      </c>
      <c r="C21" s="139" t="s">
        <v>54</v>
      </c>
      <c r="D21" s="23">
        <v>378</v>
      </c>
      <c r="E21" s="17">
        <v>419</v>
      </c>
      <c r="F21" s="24" t="s">
        <v>49</v>
      </c>
      <c r="G21" s="31">
        <v>690</v>
      </c>
      <c r="H21" s="32">
        <f>E21/G21</f>
        <v>0.60724637681159421</v>
      </c>
      <c r="I21" s="13"/>
      <c r="L21" s="27">
        <v>3509</v>
      </c>
      <c r="M21" s="28">
        <v>0.29722222222222222</v>
      </c>
      <c r="N21" s="28">
        <v>0.30416666666666664</v>
      </c>
      <c r="O21" s="29">
        <v>602</v>
      </c>
      <c r="P21" s="29">
        <v>665</v>
      </c>
      <c r="Q21" s="64" t="s">
        <v>50</v>
      </c>
      <c r="R21" s="76">
        <v>920</v>
      </c>
      <c r="S21" s="43">
        <v>0.72282608695652173</v>
      </c>
    </row>
    <row r="22" spans="1:19" ht="15.75" x14ac:dyDescent="0.25">
      <c r="A22" s="47">
        <v>3810</v>
      </c>
      <c r="B22" s="48">
        <v>0.25416666666666665</v>
      </c>
      <c r="C22" s="140">
        <v>0.26805555555555555</v>
      </c>
      <c r="D22" s="49">
        <v>519</v>
      </c>
      <c r="E22" s="147">
        <v>430</v>
      </c>
      <c r="F22" s="34" t="s">
        <v>50</v>
      </c>
      <c r="G22" s="35">
        <v>920</v>
      </c>
      <c r="H22" s="43">
        <v>0.56413043478260871</v>
      </c>
      <c r="I22" s="13"/>
      <c r="L22" s="27">
        <v>3511</v>
      </c>
      <c r="M22" s="28">
        <v>0.30555555555555552</v>
      </c>
      <c r="N22" s="28">
        <v>0.3125</v>
      </c>
      <c r="O22" s="29">
        <v>519</v>
      </c>
      <c r="P22" s="29">
        <v>393</v>
      </c>
      <c r="Q22" s="64" t="s">
        <v>50</v>
      </c>
      <c r="R22" s="76">
        <v>920</v>
      </c>
      <c r="S22" s="43">
        <v>0.40326086956521739</v>
      </c>
    </row>
    <row r="23" spans="1:19" ht="16.5" thickBot="1" x14ac:dyDescent="0.3">
      <c r="A23" s="27">
        <v>3702</v>
      </c>
      <c r="B23" s="28">
        <v>0.26805555555555555</v>
      </c>
      <c r="C23" s="140">
        <v>0.28194444444444444</v>
      </c>
      <c r="D23" s="29">
        <v>481</v>
      </c>
      <c r="E23" s="143">
        <v>399</v>
      </c>
      <c r="F23" s="34" t="s">
        <v>50</v>
      </c>
      <c r="G23" s="35">
        <v>920</v>
      </c>
      <c r="H23" s="43">
        <v>0.52282608695652177</v>
      </c>
      <c r="I23" s="13"/>
      <c r="L23" s="77">
        <v>3513</v>
      </c>
      <c r="M23" s="57">
        <v>0.32430555555555557</v>
      </c>
      <c r="N23" s="57">
        <v>0.33124999999999999</v>
      </c>
      <c r="O23" s="44">
        <v>278</v>
      </c>
      <c r="P23" s="44">
        <v>324</v>
      </c>
      <c r="Q23" s="78" t="s">
        <v>49</v>
      </c>
      <c r="R23" s="45">
        <v>690</v>
      </c>
      <c r="S23" s="46">
        <v>0.46956521739130436</v>
      </c>
    </row>
    <row r="24" spans="1:19" ht="16.5" thickTop="1" x14ac:dyDescent="0.25">
      <c r="A24" s="27">
        <v>3812</v>
      </c>
      <c r="B24" s="28">
        <v>0.27569444444444446</v>
      </c>
      <c r="C24" s="140">
        <v>0.28541666666666665</v>
      </c>
      <c r="D24" s="29">
        <v>732</v>
      </c>
      <c r="E24" s="143">
        <v>737</v>
      </c>
      <c r="F24" s="34" t="s">
        <v>51</v>
      </c>
      <c r="G24" s="40">
        <v>1150</v>
      </c>
      <c r="H24" s="32">
        <f>E24/G24</f>
        <v>0.64086956521739136</v>
      </c>
      <c r="I24" s="13"/>
      <c r="L24" s="79">
        <v>3959</v>
      </c>
      <c r="M24" s="21" t="s">
        <v>76</v>
      </c>
      <c r="N24" s="21" t="s">
        <v>77</v>
      </c>
      <c r="O24" s="42">
        <v>537</v>
      </c>
      <c r="P24" s="23">
        <v>541</v>
      </c>
      <c r="Q24" s="74" t="s">
        <v>50</v>
      </c>
      <c r="R24" s="75">
        <v>920</v>
      </c>
      <c r="S24" s="26">
        <v>0.58804347826086956</v>
      </c>
    </row>
    <row r="25" spans="1:19" ht="15.75" x14ac:dyDescent="0.25">
      <c r="A25" s="27">
        <v>3814</v>
      </c>
      <c r="B25" s="28">
        <v>0.28263888888888888</v>
      </c>
      <c r="C25" s="140">
        <v>0.2951388888888889</v>
      </c>
      <c r="D25" s="29">
        <v>997</v>
      </c>
      <c r="E25" s="143">
        <v>865</v>
      </c>
      <c r="F25" s="34" t="s">
        <v>51</v>
      </c>
      <c r="G25" s="40">
        <v>1150</v>
      </c>
      <c r="H25" s="43">
        <v>0.8669565217391304</v>
      </c>
      <c r="I25" s="13"/>
      <c r="L25" s="50">
        <v>3859</v>
      </c>
      <c r="M25" s="28">
        <v>0.17152777777777775</v>
      </c>
      <c r="N25" s="28">
        <v>0.17847222222222223</v>
      </c>
      <c r="O25" s="29">
        <v>643</v>
      </c>
      <c r="P25" s="29">
        <v>622</v>
      </c>
      <c r="Q25" s="64" t="s">
        <v>50</v>
      </c>
      <c r="R25" s="76">
        <v>920</v>
      </c>
      <c r="S25" s="43">
        <v>0.69891304347826089</v>
      </c>
    </row>
    <row r="26" spans="1:19" ht="15.75" x14ac:dyDescent="0.25">
      <c r="A26" s="50">
        <v>3914</v>
      </c>
      <c r="B26" s="28">
        <v>0.28611111111111115</v>
      </c>
      <c r="C26" s="140">
        <v>0.2986111111111111</v>
      </c>
      <c r="D26" s="29">
        <v>1074</v>
      </c>
      <c r="E26" s="143">
        <v>885</v>
      </c>
      <c r="F26" s="34" t="s">
        <v>51</v>
      </c>
      <c r="G26" s="40">
        <v>1150</v>
      </c>
      <c r="H26" s="43">
        <v>0.93391304347826087</v>
      </c>
      <c r="I26" s="13"/>
      <c r="L26" s="27">
        <v>3861</v>
      </c>
      <c r="M26" s="28">
        <v>0.18611111111111112</v>
      </c>
      <c r="N26" s="28">
        <v>0.19305555555555554</v>
      </c>
      <c r="O26" s="29">
        <v>344</v>
      </c>
      <c r="P26" s="29">
        <v>321</v>
      </c>
      <c r="Q26" s="64" t="s">
        <v>49</v>
      </c>
      <c r="R26" s="76">
        <v>690</v>
      </c>
      <c r="S26" s="43">
        <v>0.49855072463768119</v>
      </c>
    </row>
    <row r="27" spans="1:19" ht="15.75" x14ac:dyDescent="0.25">
      <c r="A27" s="27">
        <v>3704</v>
      </c>
      <c r="B27" s="28">
        <v>0.29722222222222222</v>
      </c>
      <c r="C27" s="140">
        <v>0.30763888888888891</v>
      </c>
      <c r="D27" s="29"/>
      <c r="E27" s="143">
        <v>644</v>
      </c>
      <c r="F27" s="34" t="s">
        <v>50</v>
      </c>
      <c r="G27" s="40">
        <v>920</v>
      </c>
      <c r="H27" s="43">
        <v>0.82608695652173914</v>
      </c>
      <c r="I27" s="13"/>
      <c r="L27" s="27">
        <v>3863</v>
      </c>
      <c r="M27" s="28">
        <v>0.18888888888888888</v>
      </c>
      <c r="N27" s="28">
        <v>0.19583333333333333</v>
      </c>
      <c r="O27" s="29">
        <v>461</v>
      </c>
      <c r="P27" s="29">
        <v>668</v>
      </c>
      <c r="Q27" s="64" t="s">
        <v>51</v>
      </c>
      <c r="R27" s="76">
        <v>1150</v>
      </c>
      <c r="S27" s="43">
        <v>0.5808695652173913</v>
      </c>
    </row>
    <row r="28" spans="1:19" ht="15.75" x14ac:dyDescent="0.25">
      <c r="A28" s="27">
        <v>3916</v>
      </c>
      <c r="B28" s="28">
        <v>0.3034722222222222</v>
      </c>
      <c r="C28" s="140">
        <v>0.31388888888888888</v>
      </c>
      <c r="D28" s="29">
        <v>646</v>
      </c>
      <c r="E28" s="143">
        <v>568</v>
      </c>
      <c r="F28" s="34" t="s">
        <v>50</v>
      </c>
      <c r="G28" s="35">
        <v>920</v>
      </c>
      <c r="H28" s="43">
        <v>0.70217391304347831</v>
      </c>
      <c r="I28" s="13"/>
      <c r="L28" s="27">
        <v>3961</v>
      </c>
      <c r="M28" s="28">
        <v>0.19375000000000001</v>
      </c>
      <c r="N28" s="28"/>
      <c r="O28" s="29">
        <v>653</v>
      </c>
      <c r="P28" s="29">
        <v>834</v>
      </c>
      <c r="Q28" s="64" t="s">
        <v>50</v>
      </c>
      <c r="R28" s="76">
        <v>920</v>
      </c>
      <c r="S28" s="43">
        <v>0.90652173913043477</v>
      </c>
    </row>
    <row r="29" spans="1:19" ht="15.75" x14ac:dyDescent="0.25">
      <c r="A29" s="50">
        <v>3706</v>
      </c>
      <c r="B29" s="28">
        <v>0.30625000000000002</v>
      </c>
      <c r="C29" s="140">
        <v>0.31666666666666665</v>
      </c>
      <c r="D29" s="29">
        <v>757</v>
      </c>
      <c r="E29" s="143">
        <v>551</v>
      </c>
      <c r="F29" s="34" t="s">
        <v>50</v>
      </c>
      <c r="G29" s="40">
        <v>920</v>
      </c>
      <c r="H29" s="43">
        <v>1.2021739130434783</v>
      </c>
      <c r="I29" s="13"/>
      <c r="L29" s="27">
        <v>3865</v>
      </c>
      <c r="M29" s="28">
        <v>0.20416666666666669</v>
      </c>
      <c r="N29" s="28">
        <v>0.21527777777777779</v>
      </c>
      <c r="O29" s="29">
        <v>878</v>
      </c>
      <c r="P29" s="29">
        <v>946</v>
      </c>
      <c r="Q29" s="64" t="s">
        <v>51</v>
      </c>
      <c r="R29" s="76">
        <v>1150</v>
      </c>
      <c r="S29" s="43">
        <v>0.82260869565217387</v>
      </c>
    </row>
    <row r="30" spans="1:19" ht="15.75" x14ac:dyDescent="0.25">
      <c r="A30" s="27">
        <v>3920</v>
      </c>
      <c r="B30" s="28">
        <v>0.30694444444444441</v>
      </c>
      <c r="C30" s="140">
        <v>0.32013888888888892</v>
      </c>
      <c r="D30" s="29">
        <v>1001</v>
      </c>
      <c r="E30" s="143">
        <v>986</v>
      </c>
      <c r="F30" s="34" t="s">
        <v>51</v>
      </c>
      <c r="G30" s="40">
        <v>1150</v>
      </c>
      <c r="H30" s="43">
        <v>0.87043478260869567</v>
      </c>
      <c r="I30" s="13"/>
      <c r="L30" s="50">
        <v>3963</v>
      </c>
      <c r="M30" s="28">
        <v>0.20902777777777778</v>
      </c>
      <c r="N30" s="28">
        <v>0.21944444444444444</v>
      </c>
      <c r="O30" s="29">
        <v>775</v>
      </c>
      <c r="P30" s="29">
        <v>821</v>
      </c>
      <c r="Q30" s="64" t="s">
        <v>51</v>
      </c>
      <c r="R30" s="76">
        <v>1150</v>
      </c>
      <c r="S30" s="43">
        <v>0.7139130434782609</v>
      </c>
    </row>
    <row r="31" spans="1:19" ht="15.75" x14ac:dyDescent="0.25">
      <c r="A31" s="50">
        <v>3708</v>
      </c>
      <c r="B31" s="28">
        <v>0.31805555555555554</v>
      </c>
      <c r="C31" s="140">
        <v>0.32777777777777778</v>
      </c>
      <c r="D31" s="29">
        <v>735</v>
      </c>
      <c r="E31" s="143">
        <v>687</v>
      </c>
      <c r="F31" s="34" t="s">
        <v>55</v>
      </c>
      <c r="G31" s="40">
        <v>1380</v>
      </c>
      <c r="H31" s="43">
        <v>0.53260869565217395</v>
      </c>
      <c r="I31" s="13"/>
      <c r="L31" s="27">
        <v>3725</v>
      </c>
      <c r="M31" s="28">
        <v>0.21597222222222223</v>
      </c>
      <c r="N31" s="28">
        <v>0.22291666666666665</v>
      </c>
      <c r="O31" s="29">
        <v>926</v>
      </c>
      <c r="P31" s="29">
        <v>877</v>
      </c>
      <c r="Q31" s="64" t="s">
        <v>55</v>
      </c>
      <c r="R31" s="76">
        <v>1380</v>
      </c>
      <c r="S31" s="43">
        <v>0.67101449275362324</v>
      </c>
    </row>
    <row r="32" spans="1:19" ht="15.75" x14ac:dyDescent="0.25">
      <c r="A32" s="27">
        <v>3922</v>
      </c>
      <c r="B32" s="28">
        <v>0.31874999999999998</v>
      </c>
      <c r="C32" s="140">
        <v>0.33124999999999999</v>
      </c>
      <c r="D32" s="29">
        <v>858</v>
      </c>
      <c r="E32" s="143">
        <v>699</v>
      </c>
      <c r="F32" s="34" t="s">
        <v>51</v>
      </c>
      <c r="G32" s="40">
        <v>1150</v>
      </c>
      <c r="H32" s="43">
        <v>0.74608695652173918</v>
      </c>
      <c r="I32" s="13"/>
      <c r="L32" s="27">
        <v>3867</v>
      </c>
      <c r="M32" s="28">
        <v>0.22569444444444445</v>
      </c>
      <c r="N32" s="28">
        <v>0.23749999999999999</v>
      </c>
      <c r="O32" s="29">
        <v>839</v>
      </c>
      <c r="P32" s="29">
        <v>1038</v>
      </c>
      <c r="Q32" s="64" t="s">
        <v>55</v>
      </c>
      <c r="R32" s="76">
        <v>1380</v>
      </c>
      <c r="S32" s="43">
        <v>0.75217391304347825</v>
      </c>
    </row>
    <row r="33" spans="1:19" ht="15.75" x14ac:dyDescent="0.25">
      <c r="A33" s="27">
        <v>3818</v>
      </c>
      <c r="B33" s="28">
        <v>0.32222222222222224</v>
      </c>
      <c r="C33" s="140">
        <v>0.33263888888888887</v>
      </c>
      <c r="D33" s="29">
        <v>916</v>
      </c>
      <c r="E33" s="143">
        <v>669</v>
      </c>
      <c r="F33" s="34" t="s">
        <v>51</v>
      </c>
      <c r="G33" s="40">
        <v>1150</v>
      </c>
      <c r="H33" s="43">
        <v>0.79652173913043478</v>
      </c>
      <c r="I33" s="13"/>
      <c r="L33" s="27">
        <v>3967</v>
      </c>
      <c r="M33" s="28">
        <v>0.22916666666666666</v>
      </c>
      <c r="N33" s="28">
        <v>0.24097222222222223</v>
      </c>
      <c r="O33" s="29">
        <v>829</v>
      </c>
      <c r="P33" s="29">
        <v>929</v>
      </c>
      <c r="Q33" s="64" t="s">
        <v>55</v>
      </c>
      <c r="R33" s="76">
        <v>1380</v>
      </c>
      <c r="S33" s="43">
        <v>0.67318840579710149</v>
      </c>
    </row>
    <row r="34" spans="1:19" ht="15.75" x14ac:dyDescent="0.25">
      <c r="A34" s="50">
        <v>3822</v>
      </c>
      <c r="B34" s="28">
        <v>0.32708333333333334</v>
      </c>
      <c r="C34" s="140">
        <v>0.33750000000000002</v>
      </c>
      <c r="D34" s="29">
        <v>867</v>
      </c>
      <c r="E34" s="143">
        <v>731</v>
      </c>
      <c r="F34" s="34" t="s">
        <v>51</v>
      </c>
      <c r="G34" s="40">
        <v>1150</v>
      </c>
      <c r="H34" s="43">
        <v>0.75391304347826082</v>
      </c>
      <c r="I34" s="13"/>
      <c r="L34" s="27">
        <v>3869</v>
      </c>
      <c r="M34" s="28">
        <v>0.23402777777777781</v>
      </c>
      <c r="N34" s="28">
        <v>0.24097222222222223</v>
      </c>
      <c r="O34" s="29">
        <v>789</v>
      </c>
      <c r="P34" s="29">
        <v>972</v>
      </c>
      <c r="Q34" s="64" t="s">
        <v>55</v>
      </c>
      <c r="R34" s="76">
        <v>1380</v>
      </c>
      <c r="S34" s="43">
        <v>0.70434782608695656</v>
      </c>
    </row>
    <row r="35" spans="1:19" ht="15.75" x14ac:dyDescent="0.25">
      <c r="A35" s="50">
        <v>3710</v>
      </c>
      <c r="B35" s="28">
        <v>0.33124999999999999</v>
      </c>
      <c r="C35" s="140">
        <v>0.34166666666666662</v>
      </c>
      <c r="D35" s="29">
        <v>993</v>
      </c>
      <c r="E35" s="143">
        <v>807</v>
      </c>
      <c r="F35" s="34" t="s">
        <v>55</v>
      </c>
      <c r="G35" s="40">
        <v>1380</v>
      </c>
      <c r="H35" s="43">
        <v>0.77101449275362322</v>
      </c>
      <c r="I35" s="13"/>
      <c r="L35" s="27">
        <v>3969</v>
      </c>
      <c r="M35" s="28">
        <v>0.23819444444444446</v>
      </c>
      <c r="N35" s="28">
        <v>0.25</v>
      </c>
      <c r="O35" s="29">
        <v>792</v>
      </c>
      <c r="P35" s="29">
        <v>751</v>
      </c>
      <c r="Q35" s="64" t="s">
        <v>51</v>
      </c>
      <c r="R35" s="76">
        <v>1150</v>
      </c>
      <c r="S35" s="43">
        <v>0.68869565217391304</v>
      </c>
    </row>
    <row r="36" spans="1:19" ht="15.75" x14ac:dyDescent="0.25">
      <c r="A36" s="50">
        <v>3924</v>
      </c>
      <c r="B36" s="28">
        <v>0.33333333333333331</v>
      </c>
      <c r="C36" s="140">
        <v>0.34583333333333338</v>
      </c>
      <c r="D36" s="29">
        <v>1114</v>
      </c>
      <c r="E36" s="143">
        <v>896</v>
      </c>
      <c r="F36" s="34" t="s">
        <v>55</v>
      </c>
      <c r="G36" s="40">
        <v>1380</v>
      </c>
      <c r="H36" s="43">
        <v>0.80724637681159417</v>
      </c>
      <c r="I36" s="13"/>
      <c r="L36" s="27">
        <v>3729</v>
      </c>
      <c r="M36" s="28">
        <v>0.24652777777777779</v>
      </c>
      <c r="N36" s="28">
        <v>0.25833333333333336</v>
      </c>
      <c r="O36" s="29">
        <v>301</v>
      </c>
      <c r="P36" s="29">
        <v>393</v>
      </c>
      <c r="Q36" s="64" t="s">
        <v>55</v>
      </c>
      <c r="R36" s="76">
        <v>1380</v>
      </c>
      <c r="S36" s="43">
        <v>0.2847826086956522</v>
      </c>
    </row>
    <row r="37" spans="1:19" ht="15.75" x14ac:dyDescent="0.25">
      <c r="A37" s="50">
        <v>3824</v>
      </c>
      <c r="B37" s="28">
        <v>0.33958333333333335</v>
      </c>
      <c r="C37" s="140">
        <v>0.34930555555555554</v>
      </c>
      <c r="D37" s="29">
        <v>695</v>
      </c>
      <c r="E37" s="143">
        <v>710</v>
      </c>
      <c r="F37" s="34" t="s">
        <v>51</v>
      </c>
      <c r="G37" s="40">
        <v>1150</v>
      </c>
      <c r="H37" s="32">
        <f>E37/G37</f>
        <v>0.61739130434782608</v>
      </c>
      <c r="I37" s="13"/>
      <c r="L37" s="27">
        <v>3971</v>
      </c>
      <c r="M37" s="28">
        <v>0.25069444444444444</v>
      </c>
      <c r="N37" s="28">
        <v>0.28819444444444448</v>
      </c>
      <c r="O37" s="29">
        <v>735</v>
      </c>
      <c r="P37" s="29">
        <v>862</v>
      </c>
      <c r="Q37" s="64" t="s">
        <v>55</v>
      </c>
      <c r="R37" s="76">
        <v>1380</v>
      </c>
      <c r="S37" s="43">
        <v>0.62463768115942031</v>
      </c>
    </row>
    <row r="38" spans="1:19" ht="15.75" x14ac:dyDescent="0.25">
      <c r="A38" s="50">
        <v>3712</v>
      </c>
      <c r="B38" s="28">
        <v>0.34375</v>
      </c>
      <c r="C38" s="140">
        <v>0.35625000000000001</v>
      </c>
      <c r="D38" s="29">
        <v>1463</v>
      </c>
      <c r="E38" s="143">
        <v>1039</v>
      </c>
      <c r="F38" s="34" t="s">
        <v>55</v>
      </c>
      <c r="G38" s="51">
        <v>1380</v>
      </c>
      <c r="H38" s="43">
        <v>1.0601449275362318</v>
      </c>
      <c r="I38" s="13"/>
      <c r="L38" s="27">
        <v>3871</v>
      </c>
      <c r="M38" s="28">
        <v>0.25763888888888892</v>
      </c>
      <c r="N38" s="28">
        <v>0.26458333333333334</v>
      </c>
      <c r="O38" s="29">
        <v>1048</v>
      </c>
      <c r="P38" s="29">
        <v>982</v>
      </c>
      <c r="Q38" s="64" t="s">
        <v>55</v>
      </c>
      <c r="R38" s="76">
        <v>1380</v>
      </c>
      <c r="S38" s="43">
        <v>0.75942028985507248</v>
      </c>
    </row>
    <row r="39" spans="1:19" ht="15.75" x14ac:dyDescent="0.25">
      <c r="A39" s="50">
        <v>3926</v>
      </c>
      <c r="B39" s="28">
        <v>0.35</v>
      </c>
      <c r="C39" s="140">
        <v>0.36041666666666666</v>
      </c>
      <c r="D39" s="29">
        <v>1092</v>
      </c>
      <c r="E39" s="143">
        <v>1011</v>
      </c>
      <c r="F39" s="34" t="s">
        <v>55</v>
      </c>
      <c r="G39" s="40">
        <v>1380</v>
      </c>
      <c r="H39" s="43">
        <v>0.79130434782608694</v>
      </c>
      <c r="I39" s="13"/>
      <c r="L39" s="27">
        <v>3973</v>
      </c>
      <c r="M39" s="28">
        <v>0.2590277777777778</v>
      </c>
      <c r="N39" s="28">
        <v>0.27013888888888887</v>
      </c>
      <c r="O39" s="29">
        <v>712</v>
      </c>
      <c r="P39" s="29">
        <v>744</v>
      </c>
      <c r="Q39" s="64" t="s">
        <v>51</v>
      </c>
      <c r="R39" s="76">
        <v>1150</v>
      </c>
      <c r="S39" s="43">
        <v>0.64695652173913043</v>
      </c>
    </row>
    <row r="40" spans="1:19" ht="15.75" x14ac:dyDescent="0.25">
      <c r="A40" s="52">
        <v>3826</v>
      </c>
      <c r="B40" s="28">
        <v>0.35486111111111113</v>
      </c>
      <c r="C40" s="140">
        <v>0.36527777777777781</v>
      </c>
      <c r="D40" s="29">
        <v>676</v>
      </c>
      <c r="E40" s="143">
        <v>664</v>
      </c>
      <c r="F40" s="34" t="s">
        <v>50</v>
      </c>
      <c r="G40" s="53">
        <v>920</v>
      </c>
      <c r="H40" s="43">
        <v>0.73478260869565215</v>
      </c>
      <c r="I40" s="13"/>
      <c r="L40" s="27">
        <v>3873</v>
      </c>
      <c r="M40" s="28">
        <v>0.2722222222222222</v>
      </c>
      <c r="N40" s="28">
        <v>0.27916666666666667</v>
      </c>
      <c r="O40" s="29">
        <v>727</v>
      </c>
      <c r="P40" s="29">
        <v>859</v>
      </c>
      <c r="Q40" s="64" t="s">
        <v>51</v>
      </c>
      <c r="R40" s="76">
        <v>1150</v>
      </c>
      <c r="S40" s="43">
        <v>0.74695652173913041</v>
      </c>
    </row>
    <row r="41" spans="1:19" ht="15.75" x14ac:dyDescent="0.25">
      <c r="A41" s="50">
        <v>3828</v>
      </c>
      <c r="B41" s="28">
        <v>0.3527777777777778</v>
      </c>
      <c r="C41" s="140">
        <v>0.3666666666666667</v>
      </c>
      <c r="D41" s="29">
        <v>993</v>
      </c>
      <c r="E41" s="143">
        <v>807</v>
      </c>
      <c r="F41" s="34" t="s">
        <v>51</v>
      </c>
      <c r="G41" s="40">
        <v>1150</v>
      </c>
      <c r="H41" s="43">
        <v>0.86347826086956525</v>
      </c>
      <c r="I41" s="13"/>
      <c r="L41" s="27">
        <v>3975</v>
      </c>
      <c r="M41" s="28">
        <v>0.27361111111111108</v>
      </c>
      <c r="N41" s="28">
        <v>0.28541666666666665</v>
      </c>
      <c r="O41" s="29">
        <v>798</v>
      </c>
      <c r="P41" s="29">
        <v>899</v>
      </c>
      <c r="Q41" s="64" t="s">
        <v>50</v>
      </c>
      <c r="R41" s="76">
        <v>920</v>
      </c>
      <c r="S41" s="43">
        <v>0.97717391304347823</v>
      </c>
    </row>
    <row r="42" spans="1:19" ht="15.75" x14ac:dyDescent="0.25">
      <c r="A42" s="50">
        <v>3714</v>
      </c>
      <c r="B42" s="28">
        <v>0.36249999999999999</v>
      </c>
      <c r="C42" s="140">
        <v>0.37291666666666662</v>
      </c>
      <c r="D42" s="29">
        <v>883</v>
      </c>
      <c r="E42" s="143">
        <v>587</v>
      </c>
      <c r="F42" s="34" t="s">
        <v>51</v>
      </c>
      <c r="G42" s="40">
        <v>1150</v>
      </c>
      <c r="H42" s="43">
        <v>0.76782608695652177</v>
      </c>
      <c r="I42" s="13"/>
      <c r="L42" s="50">
        <v>3875</v>
      </c>
      <c r="M42" s="28">
        <v>0.28402777777777777</v>
      </c>
      <c r="N42" s="28">
        <v>0.29583333333333334</v>
      </c>
      <c r="O42" s="29">
        <v>1090</v>
      </c>
      <c r="P42" s="29">
        <v>968</v>
      </c>
      <c r="Q42" s="64" t="s">
        <v>51</v>
      </c>
      <c r="R42" s="76">
        <v>1150</v>
      </c>
      <c r="S42" s="43">
        <v>0.94782608695652171</v>
      </c>
    </row>
    <row r="43" spans="1:19" ht="15.75" x14ac:dyDescent="0.25">
      <c r="A43" s="50">
        <v>3928</v>
      </c>
      <c r="B43" s="28">
        <v>0.36944444444444446</v>
      </c>
      <c r="C43" s="140">
        <v>0.37916666666666665</v>
      </c>
      <c r="D43" s="29">
        <v>994</v>
      </c>
      <c r="E43" s="143">
        <v>931</v>
      </c>
      <c r="F43" s="34" t="s">
        <v>55</v>
      </c>
      <c r="G43" s="40">
        <v>1380</v>
      </c>
      <c r="H43" s="43">
        <v>0.72028985507246379</v>
      </c>
      <c r="I43" s="13"/>
      <c r="L43" s="27">
        <v>3977</v>
      </c>
      <c r="M43" s="28">
        <v>0.29375000000000001</v>
      </c>
      <c r="N43" s="28">
        <v>0.30555555555555552</v>
      </c>
      <c r="O43" s="29">
        <v>663</v>
      </c>
      <c r="P43" s="29">
        <v>655</v>
      </c>
      <c r="Q43" s="64" t="s">
        <v>50</v>
      </c>
      <c r="R43" s="76">
        <v>920</v>
      </c>
      <c r="S43" s="43">
        <v>0.71195652173913049</v>
      </c>
    </row>
    <row r="44" spans="1:19" ht="15.75" x14ac:dyDescent="0.25">
      <c r="A44" s="50">
        <v>3716</v>
      </c>
      <c r="B44" s="28">
        <v>0.37222222222222223</v>
      </c>
      <c r="C44" s="140">
        <v>0.38472222222222219</v>
      </c>
      <c r="D44" s="29">
        <v>947</v>
      </c>
      <c r="E44" s="143">
        <v>621</v>
      </c>
      <c r="F44" s="34" t="s">
        <v>51</v>
      </c>
      <c r="G44" s="51">
        <v>1150</v>
      </c>
      <c r="H44" s="43">
        <v>0.82347826086956522</v>
      </c>
      <c r="I44" s="13"/>
      <c r="L44" s="50">
        <v>3877</v>
      </c>
      <c r="M44" s="28">
        <v>0.30069444444444443</v>
      </c>
      <c r="N44" s="28">
        <v>0.3125</v>
      </c>
      <c r="O44" s="29">
        <v>926</v>
      </c>
      <c r="P44" s="29">
        <v>1086</v>
      </c>
      <c r="Q44" s="64" t="s">
        <v>51</v>
      </c>
      <c r="R44" s="76">
        <v>1150</v>
      </c>
      <c r="S44" s="43">
        <v>0.94434782608695655</v>
      </c>
    </row>
    <row r="45" spans="1:19" ht="15.75" x14ac:dyDescent="0.25">
      <c r="A45" s="54">
        <v>3930</v>
      </c>
      <c r="B45" s="55">
        <v>0.37847222222222227</v>
      </c>
      <c r="C45" s="102">
        <v>0.38819444444444445</v>
      </c>
      <c r="D45" s="29">
        <v>542</v>
      </c>
      <c r="E45" s="143">
        <v>678</v>
      </c>
      <c r="F45" s="34" t="s">
        <v>50</v>
      </c>
      <c r="G45" s="53">
        <v>920</v>
      </c>
      <c r="H45" s="43">
        <v>0.7369565217391304</v>
      </c>
      <c r="I45" s="13"/>
      <c r="L45" s="27">
        <v>3979</v>
      </c>
      <c r="M45" s="28">
        <v>0.31180555555555556</v>
      </c>
      <c r="N45" s="28">
        <v>0.31805555555555554</v>
      </c>
      <c r="O45" s="29">
        <v>545</v>
      </c>
      <c r="P45" s="29">
        <v>518</v>
      </c>
      <c r="Q45" s="64" t="s">
        <v>51</v>
      </c>
      <c r="R45" s="76">
        <v>1150</v>
      </c>
      <c r="S45" s="43">
        <v>0.45043478260869563</v>
      </c>
    </row>
    <row r="46" spans="1:19" ht="16.5" thickBot="1" x14ac:dyDescent="0.3">
      <c r="A46" s="54">
        <v>3830</v>
      </c>
      <c r="B46" s="55">
        <v>0.38750000000000001</v>
      </c>
      <c r="C46" s="102">
        <v>0.3972222222222222</v>
      </c>
      <c r="D46" s="29">
        <v>532</v>
      </c>
      <c r="E46" s="144">
        <v>600</v>
      </c>
      <c r="F46" s="34" t="s">
        <v>49</v>
      </c>
      <c r="G46" s="40">
        <v>690</v>
      </c>
      <c r="H46" s="32">
        <f>E46/G46</f>
        <v>0.86956521739130432</v>
      </c>
      <c r="I46" s="13"/>
      <c r="L46" s="56">
        <v>3881</v>
      </c>
      <c r="M46" s="57">
        <v>0.32222222222222224</v>
      </c>
      <c r="N46" s="57">
        <v>0.33402777777777781</v>
      </c>
      <c r="O46" s="44">
        <v>848</v>
      </c>
      <c r="P46" s="44">
        <v>985</v>
      </c>
      <c r="Q46" s="78" t="s">
        <v>50</v>
      </c>
      <c r="R46" s="45">
        <v>920</v>
      </c>
      <c r="S46" s="46">
        <v>1.0706521739130435</v>
      </c>
    </row>
    <row r="47" spans="1:19" ht="16.5" thickTop="1" x14ac:dyDescent="0.25">
      <c r="A47" s="54">
        <v>3718</v>
      </c>
      <c r="B47" s="55">
        <v>0.39166666666666666</v>
      </c>
      <c r="C47" s="102">
        <v>0.40138888888888885</v>
      </c>
      <c r="D47" s="37">
        <v>461</v>
      </c>
      <c r="E47" s="144">
        <v>392</v>
      </c>
      <c r="F47" s="34" t="s">
        <v>51</v>
      </c>
      <c r="G47" s="40">
        <v>1150</v>
      </c>
      <c r="H47" s="43">
        <v>0.40086956521739131</v>
      </c>
      <c r="I47" s="13"/>
      <c r="L47" s="79">
        <v>6263</v>
      </c>
      <c r="M47" s="21" t="s">
        <v>78</v>
      </c>
      <c r="N47" s="21" t="s">
        <v>79</v>
      </c>
      <c r="O47" s="42">
        <v>479</v>
      </c>
      <c r="P47" s="23">
        <v>382</v>
      </c>
      <c r="Q47" s="74" t="s">
        <v>49</v>
      </c>
      <c r="R47" s="75">
        <v>690</v>
      </c>
      <c r="S47" s="26">
        <v>0.69420289855072459</v>
      </c>
    </row>
    <row r="48" spans="1:19" ht="15.75" x14ac:dyDescent="0.25">
      <c r="A48" s="50">
        <v>3932</v>
      </c>
      <c r="B48" s="55">
        <v>0.3972222222222222</v>
      </c>
      <c r="C48" s="102">
        <v>0.40763888888888888</v>
      </c>
      <c r="D48" s="37">
        <v>590</v>
      </c>
      <c r="E48" s="144">
        <v>539</v>
      </c>
      <c r="F48" s="34" t="s">
        <v>50</v>
      </c>
      <c r="G48" s="35">
        <v>920</v>
      </c>
      <c r="H48" s="43">
        <v>0.64130434782608692</v>
      </c>
      <c r="I48" s="13"/>
      <c r="L48" s="50">
        <v>6273</v>
      </c>
      <c r="M48" s="28">
        <v>0.23958333333333334</v>
      </c>
      <c r="N48" s="28">
        <v>0.24652777777777779</v>
      </c>
      <c r="O48" s="29">
        <v>636</v>
      </c>
      <c r="P48" s="29">
        <v>810</v>
      </c>
      <c r="Q48" s="64" t="s">
        <v>50</v>
      </c>
      <c r="R48" s="76">
        <v>920</v>
      </c>
      <c r="S48" s="43">
        <v>0.88043478260869568</v>
      </c>
    </row>
    <row r="49" spans="1:19" ht="16.5" thickBot="1" x14ac:dyDescent="0.3">
      <c r="A49" s="56">
        <v>3720</v>
      </c>
      <c r="B49" s="57">
        <v>0.40347222222222223</v>
      </c>
      <c r="C49" s="15">
        <v>0.41319444444444442</v>
      </c>
      <c r="D49" s="44">
        <v>389</v>
      </c>
      <c r="E49" s="146">
        <v>273</v>
      </c>
      <c r="F49" s="58" t="s">
        <v>50</v>
      </c>
      <c r="G49" s="59">
        <v>920</v>
      </c>
      <c r="H49" s="46">
        <v>0.42282608695652174</v>
      </c>
      <c r="I49" s="13"/>
      <c r="L49" s="50">
        <v>6279</v>
      </c>
      <c r="M49" s="28">
        <v>0.26250000000000001</v>
      </c>
      <c r="N49" s="28">
        <v>0.26944444444444443</v>
      </c>
      <c r="O49" s="29">
        <v>691</v>
      </c>
      <c r="P49" s="29">
        <v>445</v>
      </c>
      <c r="Q49" s="64" t="s">
        <v>49</v>
      </c>
      <c r="R49" s="76">
        <v>690</v>
      </c>
      <c r="S49" s="43">
        <v>1.0014492753623188</v>
      </c>
    </row>
    <row r="50" spans="1:19" ht="16.5" thickTop="1" x14ac:dyDescent="0.25">
      <c r="A50" s="60">
        <v>6202</v>
      </c>
      <c r="B50" s="61" t="s">
        <v>56</v>
      </c>
      <c r="C50" s="16" t="s">
        <v>57</v>
      </c>
      <c r="D50" s="42">
        <v>92</v>
      </c>
      <c r="E50" s="145">
        <v>90</v>
      </c>
      <c r="F50" s="30" t="s">
        <v>49</v>
      </c>
      <c r="G50" s="51">
        <v>690</v>
      </c>
      <c r="H50" s="32">
        <v>0.13333333333333333</v>
      </c>
      <c r="I50" s="13"/>
      <c r="L50" s="50">
        <v>6283</v>
      </c>
      <c r="M50" s="28">
        <v>0.27777777777777779</v>
      </c>
      <c r="N50" s="28">
        <v>0.28472222222222221</v>
      </c>
      <c r="O50" s="29">
        <v>480</v>
      </c>
      <c r="P50" s="29">
        <v>383</v>
      </c>
      <c r="Q50" s="64" t="s">
        <v>52</v>
      </c>
      <c r="R50" s="76">
        <v>1035</v>
      </c>
      <c r="S50" s="43">
        <v>0.46376811594202899</v>
      </c>
    </row>
    <row r="51" spans="1:19" ht="16.5" thickBot="1" x14ac:dyDescent="0.3">
      <c r="A51" s="60">
        <v>6204</v>
      </c>
      <c r="B51" s="28">
        <v>0.28472222222222221</v>
      </c>
      <c r="C51" s="140">
        <v>0.29375000000000001</v>
      </c>
      <c r="D51" s="29">
        <v>268</v>
      </c>
      <c r="E51" s="143">
        <v>371</v>
      </c>
      <c r="F51" s="34" t="s">
        <v>49</v>
      </c>
      <c r="G51" s="40">
        <v>690</v>
      </c>
      <c r="H51" s="32">
        <f>E51/G51</f>
        <v>0.53768115942028982</v>
      </c>
      <c r="I51" s="13"/>
      <c r="L51" s="56">
        <v>6291</v>
      </c>
      <c r="M51" s="57">
        <v>0.31736111111111115</v>
      </c>
      <c r="N51" s="57">
        <v>0.32430555555555557</v>
      </c>
      <c r="O51" s="44">
        <v>452</v>
      </c>
      <c r="P51" s="44">
        <v>340</v>
      </c>
      <c r="Q51" s="78" t="s">
        <v>50</v>
      </c>
      <c r="R51" s="45">
        <v>920</v>
      </c>
      <c r="S51" s="46">
        <v>0.36956521739130432</v>
      </c>
    </row>
    <row r="52" spans="1:19" ht="16.5" thickTop="1" x14ac:dyDescent="0.25">
      <c r="A52" s="60">
        <v>6206</v>
      </c>
      <c r="B52" s="28">
        <v>0.31180555555555556</v>
      </c>
      <c r="C52" s="140">
        <v>0.3215277777777778</v>
      </c>
      <c r="D52" s="29">
        <v>746</v>
      </c>
      <c r="E52" s="143">
        <v>728</v>
      </c>
      <c r="F52" s="34" t="s">
        <v>50</v>
      </c>
      <c r="G52" s="35">
        <v>920</v>
      </c>
      <c r="H52" s="43">
        <v>0.81086956521739129</v>
      </c>
      <c r="I52" s="13"/>
      <c r="L52" s="79">
        <v>6341</v>
      </c>
      <c r="M52" s="21" t="s">
        <v>80</v>
      </c>
      <c r="N52" s="21" t="s">
        <v>81</v>
      </c>
      <c r="O52" s="42">
        <v>299</v>
      </c>
      <c r="P52" s="23">
        <v>278</v>
      </c>
      <c r="Q52" s="74" t="s">
        <v>49</v>
      </c>
      <c r="R52" s="75">
        <v>690</v>
      </c>
      <c r="S52" s="26">
        <v>0.43333333333333335</v>
      </c>
    </row>
    <row r="53" spans="1:19" ht="15.75" x14ac:dyDescent="0.25">
      <c r="A53" s="50">
        <v>6210</v>
      </c>
      <c r="B53" s="55">
        <v>0.34513888888888888</v>
      </c>
      <c r="C53" s="102">
        <v>0.35486111111111113</v>
      </c>
      <c r="D53" s="37">
        <v>813</v>
      </c>
      <c r="E53" s="148">
        <v>768</v>
      </c>
      <c r="F53" s="34" t="s">
        <v>50</v>
      </c>
      <c r="G53" s="35">
        <v>920</v>
      </c>
      <c r="H53" s="43">
        <v>0.88369565217391299</v>
      </c>
      <c r="I53" s="13"/>
      <c r="L53" s="50">
        <v>6641</v>
      </c>
      <c r="M53" s="28">
        <v>0.17499999999999999</v>
      </c>
      <c r="N53" s="28">
        <v>0.1875</v>
      </c>
      <c r="O53" s="29">
        <v>247</v>
      </c>
      <c r="P53" s="29">
        <v>254</v>
      </c>
      <c r="Q53" s="64" t="s">
        <v>50</v>
      </c>
      <c r="R53" s="76">
        <v>920</v>
      </c>
      <c r="S53" s="43">
        <v>0.27608695652173915</v>
      </c>
    </row>
    <row r="54" spans="1:19" ht="15.75" x14ac:dyDescent="0.25">
      <c r="A54" s="50">
        <v>6214</v>
      </c>
      <c r="B54" s="55">
        <v>0.36527777777777781</v>
      </c>
      <c r="C54" s="102">
        <v>0.375</v>
      </c>
      <c r="D54" s="37">
        <v>525</v>
      </c>
      <c r="E54" s="144">
        <v>776</v>
      </c>
      <c r="F54" s="34" t="s">
        <v>49</v>
      </c>
      <c r="G54" s="40">
        <v>690</v>
      </c>
      <c r="H54" s="32">
        <f t="shared" ref="H54:H68" si="0">E54/G54</f>
        <v>1.1246376811594203</v>
      </c>
      <c r="I54" s="13"/>
      <c r="L54" s="50">
        <v>6343</v>
      </c>
      <c r="M54" s="28">
        <v>0.19652777777777777</v>
      </c>
      <c r="N54" s="28">
        <v>0.20347222222222219</v>
      </c>
      <c r="O54" s="29">
        <v>534</v>
      </c>
      <c r="P54" s="29">
        <v>406</v>
      </c>
      <c r="Q54" s="64" t="s">
        <v>49</v>
      </c>
      <c r="R54" s="76">
        <v>690</v>
      </c>
      <c r="S54" s="43">
        <v>0.58840579710144925</v>
      </c>
    </row>
    <row r="55" spans="1:19" ht="16.5" thickBot="1" x14ac:dyDescent="0.3">
      <c r="A55" s="56">
        <v>6216</v>
      </c>
      <c r="B55" s="57">
        <v>0.38958333333333334</v>
      </c>
      <c r="C55" s="15">
        <v>0.40486111111111112</v>
      </c>
      <c r="D55" s="44">
        <v>318</v>
      </c>
      <c r="E55" s="146">
        <v>321</v>
      </c>
      <c r="F55" s="58" t="s">
        <v>49</v>
      </c>
      <c r="G55" s="45">
        <v>690</v>
      </c>
      <c r="H55" s="46">
        <f t="shared" si="0"/>
        <v>0.4652173913043478</v>
      </c>
      <c r="I55" s="13"/>
      <c r="L55" s="50">
        <v>6643</v>
      </c>
      <c r="M55" s="28">
        <v>0.20138888888888887</v>
      </c>
      <c r="N55" s="28">
        <v>0.22430555555555556</v>
      </c>
      <c r="O55" s="29">
        <v>571</v>
      </c>
      <c r="P55" s="29" t="s">
        <v>60</v>
      </c>
      <c r="Q55" s="64" t="s">
        <v>52</v>
      </c>
      <c r="R55" s="76">
        <v>1035</v>
      </c>
      <c r="S55" s="43">
        <v>0.55169082125603863</v>
      </c>
    </row>
    <row r="56" spans="1:19" ht="16.5" thickTop="1" x14ac:dyDescent="0.25">
      <c r="A56" s="60">
        <v>6410</v>
      </c>
      <c r="B56" s="61" t="s">
        <v>58</v>
      </c>
      <c r="C56" s="16">
        <v>0.3347222222222222</v>
      </c>
      <c r="D56" s="62">
        <v>675</v>
      </c>
      <c r="E56" s="145">
        <v>684</v>
      </c>
      <c r="F56" s="30" t="s">
        <v>52</v>
      </c>
      <c r="G56" s="35">
        <v>1035</v>
      </c>
      <c r="H56" s="32">
        <f t="shared" si="0"/>
        <v>0.66086956521739126</v>
      </c>
      <c r="I56" s="13"/>
      <c r="L56" s="50">
        <v>6647</v>
      </c>
      <c r="M56" s="28">
        <v>0.22083333333333333</v>
      </c>
      <c r="N56" s="28">
        <v>0.22777777777777777</v>
      </c>
      <c r="O56" s="29">
        <v>752</v>
      </c>
      <c r="P56" s="29" t="s">
        <v>60</v>
      </c>
      <c r="Q56" s="64" t="s">
        <v>52</v>
      </c>
      <c r="R56" s="76">
        <v>1035</v>
      </c>
      <c r="S56" s="43">
        <v>0.72657004830917871</v>
      </c>
    </row>
    <row r="57" spans="1:19" ht="15.75" x14ac:dyDescent="0.25">
      <c r="A57" s="60">
        <v>6604</v>
      </c>
      <c r="B57" s="39">
        <v>0.26874999999999999</v>
      </c>
      <c r="C57" s="142">
        <v>0.27916666666666667</v>
      </c>
      <c r="D57" s="29">
        <v>527</v>
      </c>
      <c r="E57" s="145">
        <v>601</v>
      </c>
      <c r="F57" s="34" t="s">
        <v>50</v>
      </c>
      <c r="G57" s="35">
        <v>920</v>
      </c>
      <c r="H57" s="32">
        <f t="shared" si="0"/>
        <v>0.65326086956521734</v>
      </c>
      <c r="I57" s="13"/>
      <c r="L57" s="50">
        <v>6431</v>
      </c>
      <c r="M57" s="28">
        <v>0.22222222222222221</v>
      </c>
      <c r="N57" s="28">
        <v>0.23333333333333331</v>
      </c>
      <c r="O57" s="29">
        <v>900</v>
      </c>
      <c r="P57" s="29">
        <v>770</v>
      </c>
      <c r="Q57" s="64" t="s">
        <v>50</v>
      </c>
      <c r="R57" s="76">
        <v>920</v>
      </c>
      <c r="S57" s="43">
        <v>0.97826086956521741</v>
      </c>
    </row>
    <row r="58" spans="1:19" ht="15.75" x14ac:dyDescent="0.25">
      <c r="A58" s="50">
        <v>6610</v>
      </c>
      <c r="B58" s="63" t="s">
        <v>59</v>
      </c>
      <c r="C58" s="140">
        <v>0.30625000000000002</v>
      </c>
      <c r="D58" s="29" t="s">
        <v>60</v>
      </c>
      <c r="E58" s="145">
        <v>943</v>
      </c>
      <c r="F58" s="34" t="s">
        <v>50</v>
      </c>
      <c r="G58" s="35">
        <v>920</v>
      </c>
      <c r="H58" s="32">
        <f t="shared" si="0"/>
        <v>1.0249999999999999</v>
      </c>
      <c r="I58" s="13"/>
      <c r="L58" s="50">
        <v>6435</v>
      </c>
      <c r="M58" s="28">
        <v>0.24097222222222223</v>
      </c>
      <c r="N58" s="28">
        <v>0.2590277777777778</v>
      </c>
      <c r="O58" s="29">
        <v>993</v>
      </c>
      <c r="P58" s="29" t="s">
        <v>60</v>
      </c>
      <c r="Q58" s="64" t="s">
        <v>52</v>
      </c>
      <c r="R58" s="76">
        <v>1035</v>
      </c>
      <c r="S58" s="43">
        <v>0.95942028985507244</v>
      </c>
    </row>
    <row r="59" spans="1:19" ht="15.75" x14ac:dyDescent="0.25">
      <c r="A59" s="50">
        <v>6608</v>
      </c>
      <c r="B59" s="28">
        <v>0.28055555555555556</v>
      </c>
      <c r="C59" s="140">
        <v>0.29652777777777778</v>
      </c>
      <c r="D59" s="29">
        <v>663</v>
      </c>
      <c r="E59" s="143">
        <v>696</v>
      </c>
      <c r="F59" s="34" t="s">
        <v>50</v>
      </c>
      <c r="G59" s="35">
        <v>920</v>
      </c>
      <c r="H59" s="32">
        <f t="shared" si="0"/>
        <v>0.75652173913043474</v>
      </c>
      <c r="I59" s="13"/>
      <c r="L59" s="50">
        <v>6651</v>
      </c>
      <c r="M59" s="28">
        <v>0.24374999999999999</v>
      </c>
      <c r="N59" s="28">
        <v>0.26041666666666669</v>
      </c>
      <c r="O59" s="29">
        <v>877</v>
      </c>
      <c r="P59" s="29" t="s">
        <v>60</v>
      </c>
      <c r="Q59" s="64" t="s">
        <v>50</v>
      </c>
      <c r="R59" s="76">
        <v>920</v>
      </c>
      <c r="S59" s="43">
        <v>0.95326086956521738</v>
      </c>
    </row>
    <row r="60" spans="1:19" ht="15.75" x14ac:dyDescent="0.25">
      <c r="A60" s="60">
        <v>6406</v>
      </c>
      <c r="B60" s="63" t="s">
        <v>61</v>
      </c>
      <c r="C60" s="140">
        <v>0.31527777777777777</v>
      </c>
      <c r="D60" s="29" t="s">
        <v>60</v>
      </c>
      <c r="E60" s="143">
        <v>629</v>
      </c>
      <c r="F60" s="64" t="s">
        <v>50</v>
      </c>
      <c r="G60" s="51">
        <v>920</v>
      </c>
      <c r="H60" s="32">
        <f t="shared" si="0"/>
        <v>0.68369565217391304</v>
      </c>
      <c r="I60" s="13"/>
      <c r="L60" s="50">
        <v>6653</v>
      </c>
      <c r="M60" s="28">
        <v>0.25347222222222221</v>
      </c>
      <c r="N60" s="28">
        <v>0.26041666666666669</v>
      </c>
      <c r="O60" s="29">
        <v>828</v>
      </c>
      <c r="P60" s="29" t="s">
        <v>60</v>
      </c>
      <c r="Q60" s="64" t="s">
        <v>50</v>
      </c>
      <c r="R60" s="76">
        <v>920</v>
      </c>
      <c r="S60" s="43">
        <v>0.9</v>
      </c>
    </row>
    <row r="61" spans="1:19" ht="15.75" x14ac:dyDescent="0.25">
      <c r="A61" s="50">
        <v>6324</v>
      </c>
      <c r="B61" s="63" t="s">
        <v>62</v>
      </c>
      <c r="C61" s="140">
        <v>0.39861111111111108</v>
      </c>
      <c r="D61" s="29" t="s">
        <v>60</v>
      </c>
      <c r="E61" s="143">
        <v>687</v>
      </c>
      <c r="F61" s="64" t="s">
        <v>50</v>
      </c>
      <c r="G61" s="51">
        <v>920</v>
      </c>
      <c r="H61" s="32">
        <f t="shared" si="0"/>
        <v>0.74673913043478257</v>
      </c>
      <c r="I61" s="13"/>
      <c r="L61" s="50">
        <v>6655</v>
      </c>
      <c r="M61" s="28">
        <v>0.26111111111111113</v>
      </c>
      <c r="N61" s="28">
        <v>0.27916666666666667</v>
      </c>
      <c r="O61" s="29">
        <v>976</v>
      </c>
      <c r="P61" s="29" t="s">
        <v>60</v>
      </c>
      <c r="Q61" s="64" t="s">
        <v>51</v>
      </c>
      <c r="R61" s="76">
        <v>1150</v>
      </c>
      <c r="S61" s="43">
        <v>0.84869565217391307</v>
      </c>
    </row>
    <row r="62" spans="1:19" ht="15.75" x14ac:dyDescent="0.25">
      <c r="A62" s="50">
        <v>6612</v>
      </c>
      <c r="B62" s="28">
        <v>0.30277777777777776</v>
      </c>
      <c r="C62" s="140">
        <v>0.31805555555555554</v>
      </c>
      <c r="D62" s="29">
        <v>749</v>
      </c>
      <c r="E62" s="143">
        <v>772</v>
      </c>
      <c r="F62" s="64" t="s">
        <v>52</v>
      </c>
      <c r="G62" s="40">
        <v>1035</v>
      </c>
      <c r="H62" s="32">
        <f t="shared" si="0"/>
        <v>0.74589371980676333</v>
      </c>
      <c r="I62" s="13"/>
      <c r="L62" s="50">
        <v>6359</v>
      </c>
      <c r="M62" s="28">
        <v>0.27986111111111112</v>
      </c>
      <c r="N62" s="28">
        <v>0.28749999999999998</v>
      </c>
      <c r="O62" s="29">
        <v>739</v>
      </c>
      <c r="P62" s="29" t="s">
        <v>60</v>
      </c>
      <c r="Q62" s="64" t="s">
        <v>50</v>
      </c>
      <c r="R62" s="76">
        <v>920</v>
      </c>
      <c r="S62" s="43">
        <v>0.80326086956521736</v>
      </c>
    </row>
    <row r="63" spans="1:19" ht="15.75" x14ac:dyDescent="0.25">
      <c r="A63" s="50">
        <v>6614</v>
      </c>
      <c r="B63" s="63" t="s">
        <v>63</v>
      </c>
      <c r="C63" s="140">
        <v>0.33888888888888885</v>
      </c>
      <c r="D63" s="29" t="s">
        <v>60</v>
      </c>
      <c r="E63" s="143">
        <v>866</v>
      </c>
      <c r="F63" s="64" t="s">
        <v>52</v>
      </c>
      <c r="G63" s="40">
        <v>1035</v>
      </c>
      <c r="H63" s="32">
        <f t="shared" si="0"/>
        <v>0.83671497584541066</v>
      </c>
      <c r="I63" s="13"/>
      <c r="L63" s="50">
        <v>6659</v>
      </c>
      <c r="M63" s="28">
        <v>0.28749999999999998</v>
      </c>
      <c r="N63" s="28">
        <v>0.31111111111111112</v>
      </c>
      <c r="O63" s="29">
        <v>801</v>
      </c>
      <c r="P63" s="29" t="s">
        <v>60</v>
      </c>
      <c r="Q63" s="64" t="s">
        <v>51</v>
      </c>
      <c r="R63" s="76">
        <v>1150</v>
      </c>
      <c r="S63" s="43">
        <v>0.6965217391304348</v>
      </c>
    </row>
    <row r="64" spans="1:19" ht="15.75" x14ac:dyDescent="0.25">
      <c r="A64" s="50">
        <v>6316</v>
      </c>
      <c r="B64" s="28">
        <v>0.32569444444444445</v>
      </c>
      <c r="C64" s="140">
        <v>0.3430555555555555</v>
      </c>
      <c r="D64" s="62">
        <v>879</v>
      </c>
      <c r="E64" s="143">
        <v>1012</v>
      </c>
      <c r="F64" s="64" t="s">
        <v>52</v>
      </c>
      <c r="G64" s="40">
        <v>1035</v>
      </c>
      <c r="H64" s="32">
        <f t="shared" si="0"/>
        <v>0.97777777777777775</v>
      </c>
      <c r="I64" s="13"/>
      <c r="L64" s="50">
        <v>6363</v>
      </c>
      <c r="M64" s="28">
        <v>0.30208333333333331</v>
      </c>
      <c r="N64" s="28">
        <v>0.30902777777777779</v>
      </c>
      <c r="O64" s="29">
        <v>622</v>
      </c>
      <c r="P64" s="29">
        <v>549</v>
      </c>
      <c r="Q64" s="64" t="s">
        <v>49</v>
      </c>
      <c r="R64" s="76">
        <v>690</v>
      </c>
      <c r="S64" s="43">
        <v>0.79565217391304344</v>
      </c>
    </row>
    <row r="65" spans="1:19" ht="16.5" thickBot="1" x14ac:dyDescent="0.3">
      <c r="A65" s="50">
        <v>6616</v>
      </c>
      <c r="B65" s="28">
        <v>0.3347222222222222</v>
      </c>
      <c r="C65" s="140">
        <v>0.3444444444444445</v>
      </c>
      <c r="D65" s="29">
        <v>1026</v>
      </c>
      <c r="E65" s="143">
        <v>1104</v>
      </c>
      <c r="F65" s="34" t="s">
        <v>51</v>
      </c>
      <c r="G65" s="40">
        <v>1150</v>
      </c>
      <c r="H65" s="32">
        <f t="shared" si="0"/>
        <v>0.96</v>
      </c>
      <c r="I65" s="13"/>
      <c r="L65" s="56">
        <v>6663</v>
      </c>
      <c r="M65" s="57">
        <v>0.30902777777777779</v>
      </c>
      <c r="N65" s="57">
        <v>0.3298611111111111</v>
      </c>
      <c r="O65" s="29">
        <v>406</v>
      </c>
      <c r="P65" s="29" t="s">
        <v>60</v>
      </c>
      <c r="Q65" s="78" t="s">
        <v>50</v>
      </c>
      <c r="R65" s="45">
        <v>920</v>
      </c>
      <c r="S65" s="46">
        <v>0.44130434782608696</v>
      </c>
    </row>
    <row r="66" spans="1:19" ht="17.25" thickTop="1" thickBot="1" x14ac:dyDescent="0.3">
      <c r="A66" s="50">
        <v>6620</v>
      </c>
      <c r="B66" s="63" t="s">
        <v>64</v>
      </c>
      <c r="C66" s="140">
        <v>0.37152777777777773</v>
      </c>
      <c r="D66" s="29" t="s">
        <v>60</v>
      </c>
      <c r="E66" s="143">
        <v>1085</v>
      </c>
      <c r="F66" s="34" t="s">
        <v>51</v>
      </c>
      <c r="G66" s="40">
        <v>1150</v>
      </c>
      <c r="H66" s="32">
        <f t="shared" si="0"/>
        <v>0.94347826086956521</v>
      </c>
      <c r="L66" s="14">
        <f>COUNT(L9:L65)</f>
        <v>57</v>
      </c>
      <c r="M66" s="511" t="s">
        <v>65</v>
      </c>
      <c r="N66" s="512"/>
      <c r="O66" s="80">
        <f>SUM(O9:O65)</f>
        <v>38666</v>
      </c>
      <c r="P66" s="80">
        <f>SUM(P9:P65)</f>
        <v>32586</v>
      </c>
      <c r="Q66" s="81" t="s">
        <v>82</v>
      </c>
      <c r="R66" s="82">
        <f>SUM(R9:R65)</f>
        <v>57155</v>
      </c>
      <c r="S66" s="69">
        <f>P66/R66</f>
        <v>0.57013384655760646</v>
      </c>
    </row>
    <row r="67" spans="1:19" ht="16.5" thickTop="1" x14ac:dyDescent="0.25">
      <c r="A67" s="50">
        <v>6320</v>
      </c>
      <c r="B67" s="28">
        <v>0.3666666666666667</v>
      </c>
      <c r="C67" s="140">
        <v>0.38194444444444442</v>
      </c>
      <c r="D67" s="29">
        <v>557</v>
      </c>
      <c r="E67" s="143">
        <v>589</v>
      </c>
      <c r="F67" s="64" t="s">
        <v>50</v>
      </c>
      <c r="G67" s="51">
        <v>920</v>
      </c>
      <c r="H67" s="32">
        <f t="shared" si="0"/>
        <v>0.64021739130434785</v>
      </c>
      <c r="Q67" s="3"/>
    </row>
    <row r="68" spans="1:19" ht="16.5" thickBot="1" x14ac:dyDescent="0.3">
      <c r="A68" s="56">
        <v>6624</v>
      </c>
      <c r="B68" s="57">
        <v>0.3756944444444445</v>
      </c>
      <c r="C68" s="15">
        <v>0.38958333333333334</v>
      </c>
      <c r="D68" s="44">
        <v>612</v>
      </c>
      <c r="E68" s="146">
        <v>671</v>
      </c>
      <c r="F68" s="34" t="s">
        <v>49</v>
      </c>
      <c r="G68" s="45">
        <v>690</v>
      </c>
      <c r="H68" s="65">
        <f t="shared" si="0"/>
        <v>0.97246376811594204</v>
      </c>
      <c r="L68" s="2"/>
      <c r="N68" s="83" t="s">
        <v>83</v>
      </c>
      <c r="O68" s="83"/>
      <c r="P68" s="83"/>
      <c r="Q68" s="3"/>
    </row>
    <row r="69" spans="1:19" ht="17.25" thickTop="1" thickBot="1" x14ac:dyDescent="0.3">
      <c r="A69" s="14">
        <f>COUNT(A8:A68)</f>
        <v>61</v>
      </c>
      <c r="B69" s="506" t="s">
        <v>65</v>
      </c>
      <c r="C69" s="507"/>
      <c r="D69" s="18">
        <f>SUM(D8:D68)</f>
        <v>39523</v>
      </c>
      <c r="E69" s="149">
        <f>SUM(E8:E68)</f>
        <v>42272</v>
      </c>
      <c r="F69" s="67"/>
      <c r="G69" s="68">
        <f>SUM(G8:G68)</f>
        <v>61295</v>
      </c>
      <c r="H69" s="69">
        <f>AVERAGE(H8:H68)</f>
        <v>0.75222063831472241</v>
      </c>
      <c r="Q69" s="3"/>
    </row>
    <row r="70" spans="1:19" ht="13.5" thickTop="1" x14ac:dyDescent="0.2">
      <c r="N70" s="2" t="s">
        <v>84</v>
      </c>
      <c r="O70" s="2"/>
      <c r="P70" s="2"/>
      <c r="Q70" s="84"/>
      <c r="R70" s="2"/>
      <c r="S70" s="2"/>
    </row>
    <row r="71" spans="1:19" x14ac:dyDescent="0.2">
      <c r="N71" s="2" t="s">
        <v>85</v>
      </c>
      <c r="O71" s="2"/>
      <c r="P71" s="2"/>
      <c r="Q71" s="84"/>
      <c r="R71" s="2"/>
      <c r="S71" s="2"/>
    </row>
    <row r="72" spans="1:19" x14ac:dyDescent="0.2">
      <c r="A72" t="s">
        <v>66</v>
      </c>
      <c r="E72" s="3">
        <f>SUM(E50:E68)</f>
        <v>13393</v>
      </c>
      <c r="N72" s="2" t="s">
        <v>86</v>
      </c>
      <c r="O72" s="2"/>
      <c r="P72" s="2"/>
      <c r="Q72" s="84"/>
      <c r="R72" s="2"/>
      <c r="S72" s="2"/>
    </row>
    <row r="73" spans="1:19" x14ac:dyDescent="0.2">
      <c r="N73" s="2" t="s">
        <v>87</v>
      </c>
      <c r="O73" s="2"/>
      <c r="P73" s="2"/>
      <c r="Q73" s="84"/>
      <c r="R73" s="2"/>
      <c r="S73" s="2"/>
    </row>
    <row r="74" spans="1:19" x14ac:dyDescent="0.2">
      <c r="A74" t="s">
        <v>67</v>
      </c>
      <c r="E74" s="3">
        <f>SUM(E8:E49)</f>
        <v>28879</v>
      </c>
      <c r="N74" s="2" t="s">
        <v>88</v>
      </c>
      <c r="O74" s="2"/>
      <c r="P74" s="2"/>
      <c r="Q74" s="84"/>
      <c r="R74" s="2"/>
      <c r="S74" s="2"/>
    </row>
    <row r="75" spans="1:19" x14ac:dyDescent="0.2">
      <c r="Q75" s="3"/>
    </row>
    <row r="76" spans="1:19" x14ac:dyDescent="0.2">
      <c r="Q76" s="3"/>
    </row>
    <row r="77" spans="1:19" x14ac:dyDescent="0.2">
      <c r="L77" t="s">
        <v>66</v>
      </c>
      <c r="O77" s="3">
        <f>SUM(O47:O65)</f>
        <v>12283</v>
      </c>
      <c r="Q77" s="3"/>
    </row>
    <row r="78" spans="1:19" x14ac:dyDescent="0.2">
      <c r="Q78" s="3"/>
    </row>
    <row r="79" spans="1:19" x14ac:dyDescent="0.2">
      <c r="L79" t="s">
        <v>67</v>
      </c>
      <c r="O79" s="3">
        <f>SUM(O9:O46)</f>
        <v>26383</v>
      </c>
      <c r="Q79" s="3"/>
    </row>
    <row r="80" spans="1:19" x14ac:dyDescent="0.2">
      <c r="Q80" s="3"/>
    </row>
    <row r="83" spans="4:16" x14ac:dyDescent="0.2">
      <c r="E83" s="134" t="s">
        <v>124</v>
      </c>
      <c r="M83" s="134" t="s">
        <v>124</v>
      </c>
    </row>
    <row r="86" spans="4:16" ht="20.25" x14ac:dyDescent="0.3">
      <c r="D86" s="516" t="s">
        <v>90</v>
      </c>
      <c r="E86" s="516"/>
      <c r="F86" s="516"/>
      <c r="G86" s="516"/>
      <c r="H86" s="516"/>
      <c r="I86" s="516"/>
      <c r="J86" s="516"/>
      <c r="K86" s="516"/>
      <c r="L86" s="516"/>
      <c r="M86" s="516"/>
      <c r="N86" s="516"/>
      <c r="O86" s="516"/>
      <c r="P86" s="516"/>
    </row>
    <row r="87" spans="4:16" ht="20.25" x14ac:dyDescent="0.2">
      <c r="D87" s="517" t="s">
        <v>91</v>
      </c>
      <c r="E87" s="517"/>
      <c r="F87" s="517"/>
      <c r="G87" s="517"/>
      <c r="H87" s="517"/>
      <c r="I87" s="517"/>
      <c r="J87" s="517"/>
      <c r="K87" s="517"/>
      <c r="L87" s="517"/>
      <c r="M87" s="517"/>
      <c r="N87" s="517"/>
      <c r="O87" s="517"/>
      <c r="P87" s="517"/>
    </row>
    <row r="88" spans="4:16" ht="20.25" x14ac:dyDescent="0.2">
      <c r="D88" s="518" t="s">
        <v>92</v>
      </c>
      <c r="E88" s="518"/>
      <c r="F88" s="518"/>
      <c r="G88" s="518"/>
      <c r="H88" s="518"/>
      <c r="I88" s="518"/>
      <c r="J88" s="518"/>
      <c r="K88" s="518"/>
      <c r="L88" s="518"/>
      <c r="M88" s="518"/>
      <c r="N88" s="518"/>
      <c r="O88" s="518"/>
      <c r="P88" s="518"/>
    </row>
    <row r="89" spans="4:16" ht="20.25" x14ac:dyDescent="0.2">
      <c r="D89" s="519" t="s">
        <v>31</v>
      </c>
      <c r="E89" s="519"/>
      <c r="F89" s="519"/>
      <c r="G89" s="519"/>
      <c r="H89" s="519"/>
      <c r="I89" s="519"/>
      <c r="J89" s="519"/>
      <c r="K89" s="519"/>
      <c r="L89" s="519"/>
      <c r="M89" s="519"/>
      <c r="N89" s="519"/>
      <c r="O89" s="519"/>
      <c r="P89" s="519"/>
    </row>
    <row r="90" spans="4:16" ht="18" x14ac:dyDescent="0.25">
      <c r="D90" s="85"/>
      <c r="E90" s="85"/>
      <c r="F90" s="85"/>
      <c r="G90" s="85"/>
      <c r="H90" s="85"/>
      <c r="I90" s="86"/>
      <c r="J90" s="87"/>
      <c r="K90" s="86"/>
      <c r="L90" s="86"/>
      <c r="M90" s="86"/>
      <c r="N90" s="86"/>
      <c r="O90" s="86"/>
      <c r="P90" s="86"/>
    </row>
    <row r="91" spans="4:16" ht="18.75" thickBot="1" x14ac:dyDescent="0.3">
      <c r="D91" s="515" t="s">
        <v>32</v>
      </c>
      <c r="E91" s="515"/>
      <c r="F91" s="162" t="s">
        <v>136</v>
      </c>
      <c r="G91" s="89"/>
      <c r="H91" s="88"/>
      <c r="I91" s="88"/>
      <c r="J91" s="90"/>
      <c r="K91" s="515" t="s">
        <v>71</v>
      </c>
      <c r="L91" s="515"/>
      <c r="M91" s="91"/>
    </row>
    <row r="92" spans="4:16" ht="17.25" thickTop="1" thickBot="1" x14ac:dyDescent="0.3">
      <c r="D92" s="14" t="s">
        <v>93</v>
      </c>
      <c r="E92" s="14" t="s">
        <v>94</v>
      </c>
      <c r="F92" s="92" t="s">
        <v>95</v>
      </c>
      <c r="G92" s="92" t="s">
        <v>96</v>
      </c>
      <c r="H92" s="92" t="s">
        <v>97</v>
      </c>
      <c r="I92" s="92" t="s">
        <v>98</v>
      </c>
      <c r="J92" s="93"/>
      <c r="K92" s="14" t="s">
        <v>33</v>
      </c>
      <c r="L92" s="14" t="s">
        <v>94</v>
      </c>
      <c r="M92" s="14" t="s">
        <v>95</v>
      </c>
      <c r="N92" s="92" t="s">
        <v>96</v>
      </c>
      <c r="O92" s="92" t="s">
        <v>97</v>
      </c>
      <c r="P92" s="92" t="s">
        <v>98</v>
      </c>
    </row>
    <row r="93" spans="4:16" ht="17.25" thickTop="1" thickBot="1" x14ac:dyDescent="0.3">
      <c r="D93" s="14" t="s">
        <v>99</v>
      </c>
      <c r="E93" s="14" t="s">
        <v>42</v>
      </c>
      <c r="F93" s="14" t="s">
        <v>43</v>
      </c>
      <c r="G93" s="14" t="s">
        <v>100</v>
      </c>
      <c r="H93" s="14" t="s">
        <v>45</v>
      </c>
      <c r="I93" s="14" t="s">
        <v>46</v>
      </c>
      <c r="J93" s="66"/>
      <c r="K93" s="14" t="s">
        <v>99</v>
      </c>
      <c r="L93" s="14" t="s">
        <v>42</v>
      </c>
      <c r="M93" s="14" t="s">
        <v>43</v>
      </c>
      <c r="N93" s="14" t="s">
        <v>100</v>
      </c>
      <c r="O93" s="14" t="s">
        <v>45</v>
      </c>
      <c r="P93" s="14" t="s">
        <v>46</v>
      </c>
    </row>
    <row r="94" spans="4:16" ht="16.5" thickTop="1" x14ac:dyDescent="0.25">
      <c r="D94" s="94">
        <v>3200</v>
      </c>
      <c r="E94" s="21" t="s">
        <v>101</v>
      </c>
      <c r="F94" s="22">
        <v>43</v>
      </c>
      <c r="G94" s="95" t="s">
        <v>50</v>
      </c>
      <c r="H94" s="22">
        <v>920</v>
      </c>
      <c r="I94" s="96">
        <f>F94/H94</f>
        <v>4.6739130434782609E-2</v>
      </c>
      <c r="J94" s="97"/>
      <c r="K94" s="20">
        <v>3201</v>
      </c>
      <c r="L94" s="21" t="s">
        <v>102</v>
      </c>
      <c r="M94" s="98">
        <v>194</v>
      </c>
      <c r="N94" s="95" t="s">
        <v>49</v>
      </c>
      <c r="O94" s="75">
        <v>690</v>
      </c>
      <c r="P94" s="26">
        <f t="shared" ref="P94:P157" si="1">M94/O94</f>
        <v>0.28115942028985508</v>
      </c>
    </row>
    <row r="95" spans="4:16" ht="15.75" x14ac:dyDescent="0.25">
      <c r="D95" s="27">
        <v>3202</v>
      </c>
      <c r="E95" s="28">
        <v>0.22083333333333333</v>
      </c>
      <c r="F95" s="33">
        <v>58</v>
      </c>
      <c r="G95" s="99" t="s">
        <v>50</v>
      </c>
      <c r="H95" s="33">
        <v>920</v>
      </c>
      <c r="I95" s="43">
        <f>F95/H95</f>
        <v>6.3043478260869562E-2</v>
      </c>
      <c r="J95" s="100"/>
      <c r="K95" s="27">
        <v>3209</v>
      </c>
      <c r="L95" s="28">
        <v>0.19722222222222222</v>
      </c>
      <c r="M95" s="101">
        <v>24</v>
      </c>
      <c r="N95" s="99" t="s">
        <v>51</v>
      </c>
      <c r="O95" s="76">
        <v>1150</v>
      </c>
      <c r="P95" s="43">
        <f t="shared" si="1"/>
        <v>2.0869565217391306E-2</v>
      </c>
    </row>
    <row r="96" spans="4:16" ht="15.75" x14ac:dyDescent="0.25">
      <c r="D96" s="27">
        <v>3230</v>
      </c>
      <c r="E96" s="28">
        <v>0.41805555555555557</v>
      </c>
      <c r="F96" s="33">
        <v>294</v>
      </c>
      <c r="G96" s="99" t="s">
        <v>49</v>
      </c>
      <c r="H96" s="76">
        <v>690</v>
      </c>
      <c r="I96" s="43">
        <f t="shared" ref="I96:I124" si="2">F96/H96</f>
        <v>0.42608695652173911</v>
      </c>
      <c r="J96" s="100"/>
      <c r="K96" s="27">
        <v>3215</v>
      </c>
      <c r="L96" s="28">
        <v>0.25624999999999998</v>
      </c>
      <c r="M96" s="101">
        <v>101</v>
      </c>
      <c r="N96" s="99" t="s">
        <v>50</v>
      </c>
      <c r="O96" s="33">
        <v>920</v>
      </c>
      <c r="P96" s="43">
        <f t="shared" si="1"/>
        <v>0.10978260869565218</v>
      </c>
    </row>
    <row r="97" spans="4:16" ht="15.75" x14ac:dyDescent="0.25">
      <c r="D97" s="27">
        <v>3232</v>
      </c>
      <c r="E97" s="28">
        <v>0.44444444444444442</v>
      </c>
      <c r="F97" s="101">
        <v>276</v>
      </c>
      <c r="G97" s="99" t="s">
        <v>49</v>
      </c>
      <c r="H97" s="76">
        <v>690</v>
      </c>
      <c r="I97" s="43">
        <f t="shared" si="2"/>
        <v>0.4</v>
      </c>
      <c r="J97" s="97"/>
      <c r="K97" s="27">
        <v>3217</v>
      </c>
      <c r="L97" s="28">
        <v>0.2673611111111111</v>
      </c>
      <c r="M97" s="101">
        <v>381</v>
      </c>
      <c r="N97" s="99" t="s">
        <v>49</v>
      </c>
      <c r="O97" s="76">
        <v>690</v>
      </c>
      <c r="P97" s="43">
        <f t="shared" si="1"/>
        <v>0.55217391304347829</v>
      </c>
    </row>
    <row r="98" spans="4:16" ht="15.75" x14ac:dyDescent="0.25">
      <c r="D98" s="27">
        <v>3236</v>
      </c>
      <c r="E98" s="28">
        <v>0.48541666666666666</v>
      </c>
      <c r="F98" s="33">
        <v>227</v>
      </c>
      <c r="G98" s="99" t="s">
        <v>50</v>
      </c>
      <c r="H98" s="76">
        <v>920</v>
      </c>
      <c r="I98" s="43">
        <f t="shared" si="2"/>
        <v>0.2467391304347826</v>
      </c>
      <c r="J98" s="100"/>
      <c r="K98" s="27">
        <v>3221</v>
      </c>
      <c r="L98" s="28">
        <v>0.27569444444444446</v>
      </c>
      <c r="M98" s="101">
        <v>403</v>
      </c>
      <c r="N98" s="99" t="s">
        <v>49</v>
      </c>
      <c r="O98" s="76">
        <v>690</v>
      </c>
      <c r="P98" s="43">
        <f t="shared" si="1"/>
        <v>0.58405797101449275</v>
      </c>
    </row>
    <row r="99" spans="4:16" ht="15.75" x14ac:dyDescent="0.25">
      <c r="D99" s="27">
        <v>3240</v>
      </c>
      <c r="E99" s="63" t="s">
        <v>103</v>
      </c>
      <c r="F99" s="33">
        <v>249</v>
      </c>
      <c r="G99" s="99" t="s">
        <v>52</v>
      </c>
      <c r="H99" s="76">
        <v>1035</v>
      </c>
      <c r="I99" s="43">
        <f t="shared" si="2"/>
        <v>0.24057971014492754</v>
      </c>
      <c r="J99" s="100"/>
      <c r="K99" s="27">
        <v>3223</v>
      </c>
      <c r="L99" s="28">
        <v>0.32291666666666669</v>
      </c>
      <c r="M99" s="101">
        <v>149</v>
      </c>
      <c r="N99" s="99" t="s">
        <v>50</v>
      </c>
      <c r="O99" s="33">
        <v>920</v>
      </c>
      <c r="P99" s="43">
        <f t="shared" si="1"/>
        <v>0.16195652173913044</v>
      </c>
    </row>
    <row r="100" spans="4:16" ht="15.75" x14ac:dyDescent="0.25">
      <c r="D100" s="27">
        <v>3244</v>
      </c>
      <c r="E100" s="28">
        <v>5.486111111111111E-2</v>
      </c>
      <c r="F100" s="33">
        <v>390</v>
      </c>
      <c r="G100" s="99" t="s">
        <v>50</v>
      </c>
      <c r="H100" s="33">
        <v>920</v>
      </c>
      <c r="I100" s="43">
        <f t="shared" si="2"/>
        <v>0.42391304347826086</v>
      </c>
      <c r="J100" s="97"/>
      <c r="K100" s="27">
        <v>3227</v>
      </c>
      <c r="L100" s="28">
        <v>0.36180555555555555</v>
      </c>
      <c r="M100" s="101">
        <v>105</v>
      </c>
      <c r="N100" s="99" t="s">
        <v>52</v>
      </c>
      <c r="O100" s="76">
        <v>1035</v>
      </c>
      <c r="P100" s="43">
        <f t="shared" si="1"/>
        <v>0.10144927536231885</v>
      </c>
    </row>
    <row r="101" spans="4:16" ht="15.75" x14ac:dyDescent="0.25">
      <c r="D101" s="103">
        <v>3248</v>
      </c>
      <c r="E101" s="28">
        <v>9.6527777777777768E-2</v>
      </c>
      <c r="F101" s="104">
        <v>178</v>
      </c>
      <c r="G101" s="99" t="s">
        <v>50</v>
      </c>
      <c r="H101" s="33">
        <v>920</v>
      </c>
      <c r="I101" s="43">
        <f t="shared" si="2"/>
        <v>0.19347826086956521</v>
      </c>
      <c r="J101" s="97"/>
      <c r="K101" s="27">
        <v>3231</v>
      </c>
      <c r="L101" s="28">
        <v>0.40069444444444446</v>
      </c>
      <c r="M101" s="101">
        <v>177</v>
      </c>
      <c r="N101" s="99" t="s">
        <v>50</v>
      </c>
      <c r="O101" s="76">
        <v>920</v>
      </c>
      <c r="P101" s="43">
        <f t="shared" si="1"/>
        <v>0.19239130434782609</v>
      </c>
    </row>
    <row r="102" spans="4:16" ht="15.75" x14ac:dyDescent="0.25">
      <c r="D102" s="103">
        <v>3252</v>
      </c>
      <c r="E102" s="28">
        <v>0.1388888888888889</v>
      </c>
      <c r="F102" s="104">
        <v>238</v>
      </c>
      <c r="G102" s="99" t="s">
        <v>50</v>
      </c>
      <c r="H102" s="33">
        <v>920</v>
      </c>
      <c r="I102" s="43">
        <f t="shared" si="2"/>
        <v>0.25869565217391305</v>
      </c>
      <c r="J102" s="97"/>
      <c r="K102" s="103">
        <v>3235</v>
      </c>
      <c r="L102" s="28">
        <v>0.44236111111111115</v>
      </c>
      <c r="M102" s="101">
        <v>77</v>
      </c>
      <c r="N102" s="99" t="s">
        <v>50</v>
      </c>
      <c r="O102" s="33">
        <v>920</v>
      </c>
      <c r="P102" s="43">
        <f t="shared" si="1"/>
        <v>8.3695652173913046E-2</v>
      </c>
    </row>
    <row r="103" spans="4:16" ht="15.75" x14ac:dyDescent="0.25">
      <c r="D103" s="27">
        <v>3256</v>
      </c>
      <c r="E103" s="28">
        <v>0.17916666666666667</v>
      </c>
      <c r="F103" s="33">
        <v>392</v>
      </c>
      <c r="G103" s="99" t="s">
        <v>49</v>
      </c>
      <c r="H103" s="76">
        <v>690</v>
      </c>
      <c r="I103" s="43">
        <f t="shared" si="2"/>
        <v>0.56811594202898552</v>
      </c>
      <c r="J103" s="97"/>
      <c r="K103" s="103">
        <v>3239</v>
      </c>
      <c r="L103" s="28">
        <v>0.48541666666666666</v>
      </c>
      <c r="M103" s="101">
        <v>259</v>
      </c>
      <c r="N103" s="99" t="s">
        <v>50</v>
      </c>
      <c r="O103" s="33">
        <v>920</v>
      </c>
      <c r="P103" s="43">
        <f t="shared" si="1"/>
        <v>0.28152173913043477</v>
      </c>
    </row>
    <row r="104" spans="4:16" ht="15.75" x14ac:dyDescent="0.25">
      <c r="D104" s="27">
        <v>3260</v>
      </c>
      <c r="E104" s="28">
        <v>0.21944444444444444</v>
      </c>
      <c r="F104" s="101">
        <v>251</v>
      </c>
      <c r="G104" s="99" t="s">
        <v>50</v>
      </c>
      <c r="H104" s="33">
        <v>920</v>
      </c>
      <c r="I104" s="43">
        <f t="shared" si="2"/>
        <v>0.27282608695652172</v>
      </c>
      <c r="J104" s="97"/>
      <c r="K104" s="27">
        <v>3243</v>
      </c>
      <c r="L104" s="63" t="s">
        <v>104</v>
      </c>
      <c r="M104" s="101">
        <v>187</v>
      </c>
      <c r="N104" s="99" t="s">
        <v>49</v>
      </c>
      <c r="O104" s="76">
        <v>690</v>
      </c>
      <c r="P104" s="43">
        <f t="shared" si="1"/>
        <v>0.27101449275362322</v>
      </c>
    </row>
    <row r="105" spans="4:16" ht="15.75" x14ac:dyDescent="0.25">
      <c r="D105" s="27">
        <v>3266</v>
      </c>
      <c r="E105" s="28">
        <v>0.23749999999999999</v>
      </c>
      <c r="F105" s="33">
        <v>175</v>
      </c>
      <c r="G105" s="99" t="s">
        <v>50</v>
      </c>
      <c r="H105" s="33">
        <v>920</v>
      </c>
      <c r="I105" s="43">
        <f t="shared" si="2"/>
        <v>0.19021739130434784</v>
      </c>
      <c r="J105" s="100"/>
      <c r="K105" s="103">
        <v>3247</v>
      </c>
      <c r="L105" s="28">
        <v>6.7361111111111108E-2</v>
      </c>
      <c r="M105" s="101">
        <v>220</v>
      </c>
      <c r="N105" s="99" t="s">
        <v>50</v>
      </c>
      <c r="O105" s="33">
        <v>920</v>
      </c>
      <c r="P105" s="43">
        <f t="shared" si="1"/>
        <v>0.2391304347826087</v>
      </c>
    </row>
    <row r="106" spans="4:16" ht="15.75" x14ac:dyDescent="0.25">
      <c r="D106" s="27">
        <v>3510</v>
      </c>
      <c r="E106" s="28">
        <v>0.23958333333333334</v>
      </c>
      <c r="F106" s="33">
        <v>384</v>
      </c>
      <c r="G106" s="99" t="s">
        <v>50</v>
      </c>
      <c r="H106" s="33">
        <v>920</v>
      </c>
      <c r="I106" s="43">
        <f t="shared" si="2"/>
        <v>0.41739130434782606</v>
      </c>
      <c r="J106" s="97"/>
      <c r="K106" s="103">
        <v>3251</v>
      </c>
      <c r="L106" s="28">
        <v>0.11944444444444445</v>
      </c>
      <c r="M106" s="101">
        <v>471</v>
      </c>
      <c r="N106" s="99" t="s">
        <v>50</v>
      </c>
      <c r="O106" s="33">
        <v>920</v>
      </c>
      <c r="P106" s="43">
        <f t="shared" si="1"/>
        <v>0.51195652173913042</v>
      </c>
    </row>
    <row r="107" spans="4:16" ht="15.75" x14ac:dyDescent="0.25">
      <c r="D107" s="103">
        <v>3270</v>
      </c>
      <c r="E107" s="28">
        <v>0.29722222222222222</v>
      </c>
      <c r="F107" s="104">
        <v>163</v>
      </c>
      <c r="G107" s="99" t="s">
        <v>51</v>
      </c>
      <c r="H107" s="76">
        <f>115*10</f>
        <v>1150</v>
      </c>
      <c r="I107" s="43">
        <f t="shared" si="2"/>
        <v>0.14173913043478262</v>
      </c>
      <c r="J107" s="97"/>
      <c r="K107" s="103">
        <v>3503</v>
      </c>
      <c r="L107" s="28">
        <v>0.14097222222222222</v>
      </c>
      <c r="M107" s="101">
        <v>272</v>
      </c>
      <c r="N107" s="99" t="s">
        <v>50</v>
      </c>
      <c r="O107" s="33">
        <v>920</v>
      </c>
      <c r="P107" s="43">
        <f t="shared" si="1"/>
        <v>0.29565217391304349</v>
      </c>
    </row>
    <row r="108" spans="4:16" ht="15.75" x14ac:dyDescent="0.25">
      <c r="D108" s="27">
        <v>3512</v>
      </c>
      <c r="E108" s="28">
        <v>0.30694444444444441</v>
      </c>
      <c r="F108" s="105">
        <v>65</v>
      </c>
      <c r="G108" s="99" t="s">
        <v>49</v>
      </c>
      <c r="H108" s="76">
        <v>690</v>
      </c>
      <c r="I108" s="43">
        <f t="shared" si="2"/>
        <v>9.420289855072464E-2</v>
      </c>
      <c r="J108" s="97"/>
      <c r="K108" s="103">
        <v>3255</v>
      </c>
      <c r="L108" s="39">
        <v>0.15694444444444444</v>
      </c>
      <c r="M108" s="106">
        <v>505</v>
      </c>
      <c r="N108" s="107" t="s">
        <v>51</v>
      </c>
      <c r="O108" s="31">
        <v>1150</v>
      </c>
      <c r="P108" s="43">
        <f t="shared" si="1"/>
        <v>0.43913043478260871</v>
      </c>
    </row>
    <row r="109" spans="4:16" ht="15.75" x14ac:dyDescent="0.25">
      <c r="D109" s="108">
        <v>3272</v>
      </c>
      <c r="E109" s="28">
        <v>0.31944444444444448</v>
      </c>
      <c r="F109" s="105">
        <v>286</v>
      </c>
      <c r="G109" s="99" t="s">
        <v>50</v>
      </c>
      <c r="H109" s="33">
        <v>920</v>
      </c>
      <c r="I109" s="43">
        <f t="shared" si="2"/>
        <v>0.31086956521739129</v>
      </c>
      <c r="J109" s="97"/>
      <c r="K109" s="103">
        <v>3283</v>
      </c>
      <c r="L109" s="28">
        <v>0.36319444444444443</v>
      </c>
      <c r="M109" s="101">
        <v>396</v>
      </c>
      <c r="N109" s="99" t="s">
        <v>50</v>
      </c>
      <c r="O109" s="33">
        <v>920</v>
      </c>
      <c r="P109" s="43">
        <f t="shared" si="1"/>
        <v>0.43043478260869567</v>
      </c>
    </row>
    <row r="110" spans="4:16" ht="15.75" x14ac:dyDescent="0.25">
      <c r="D110" s="108">
        <v>3274</v>
      </c>
      <c r="E110" s="28">
        <v>0.36527777777777781</v>
      </c>
      <c r="F110" s="105">
        <v>173</v>
      </c>
      <c r="G110" s="99" t="s">
        <v>52</v>
      </c>
      <c r="H110" s="76">
        <f>9*115</f>
        <v>1035</v>
      </c>
      <c r="I110" s="43">
        <f t="shared" si="2"/>
        <v>0.16714975845410629</v>
      </c>
      <c r="J110" s="97"/>
      <c r="K110" s="27">
        <v>3285</v>
      </c>
      <c r="L110" s="28">
        <v>0.35347222222222219</v>
      </c>
      <c r="M110" s="101">
        <v>401</v>
      </c>
      <c r="N110" s="99" t="s">
        <v>50</v>
      </c>
      <c r="O110" s="33">
        <v>920</v>
      </c>
      <c r="P110" s="43">
        <f t="shared" si="1"/>
        <v>0.43586956521739129</v>
      </c>
    </row>
    <row r="111" spans="4:16" ht="15.75" x14ac:dyDescent="0.25">
      <c r="D111" s="27">
        <v>3278</v>
      </c>
      <c r="E111" s="28">
        <v>0.39861111111111108</v>
      </c>
      <c r="F111" s="33">
        <v>120</v>
      </c>
      <c r="G111" s="99" t="s">
        <v>50</v>
      </c>
      <c r="H111" s="76">
        <v>920</v>
      </c>
      <c r="I111" s="43">
        <f t="shared" si="2"/>
        <v>0.13043478260869565</v>
      </c>
      <c r="J111" s="100"/>
      <c r="K111" s="103">
        <v>3287</v>
      </c>
      <c r="L111" s="28">
        <v>0.37638888888888888</v>
      </c>
      <c r="M111" s="101">
        <v>231</v>
      </c>
      <c r="N111" s="99" t="s">
        <v>49</v>
      </c>
      <c r="O111" s="76">
        <v>690</v>
      </c>
      <c r="P111" s="43">
        <f t="shared" si="1"/>
        <v>0.33478260869565218</v>
      </c>
    </row>
    <row r="112" spans="4:16" ht="15.75" x14ac:dyDescent="0.25">
      <c r="D112" s="27">
        <v>3514</v>
      </c>
      <c r="E112" s="28">
        <v>0.41944444444444445</v>
      </c>
      <c r="F112" s="101">
        <v>306</v>
      </c>
      <c r="G112" s="99" t="s">
        <v>49</v>
      </c>
      <c r="H112" s="76">
        <v>690</v>
      </c>
      <c r="I112" s="43">
        <f t="shared" si="2"/>
        <v>0.44347826086956521</v>
      </c>
      <c r="J112" s="97"/>
      <c r="K112" s="27">
        <v>3289</v>
      </c>
      <c r="L112" s="28">
        <v>0.40625</v>
      </c>
      <c r="M112" s="101">
        <v>231</v>
      </c>
      <c r="N112" s="99" t="s">
        <v>49</v>
      </c>
      <c r="O112" s="76">
        <v>690</v>
      </c>
      <c r="P112" s="43">
        <f t="shared" si="1"/>
        <v>0.33478260869565218</v>
      </c>
    </row>
    <row r="113" spans="4:16" ht="15.75" x14ac:dyDescent="0.25">
      <c r="D113" s="27">
        <v>3284</v>
      </c>
      <c r="E113" s="28">
        <v>0.43263888888888885</v>
      </c>
      <c r="F113" s="101"/>
      <c r="G113" s="99" t="s">
        <v>50</v>
      </c>
      <c r="H113" s="76">
        <v>920</v>
      </c>
      <c r="I113" s="43">
        <f t="shared" si="2"/>
        <v>0</v>
      </c>
      <c r="J113" s="100"/>
      <c r="K113" s="27">
        <v>3293</v>
      </c>
      <c r="L113" s="28">
        <v>0.44513888888888892</v>
      </c>
      <c r="M113" s="101">
        <v>217</v>
      </c>
      <c r="N113" s="99" t="s">
        <v>52</v>
      </c>
      <c r="O113" s="76">
        <v>1035</v>
      </c>
      <c r="P113" s="43">
        <f t="shared" si="1"/>
        <v>0.20966183574879227</v>
      </c>
    </row>
    <row r="114" spans="4:16" ht="16.5" thickBot="1" x14ac:dyDescent="0.3">
      <c r="D114" s="27">
        <v>3288</v>
      </c>
      <c r="E114" s="28">
        <v>0.51249999999999996</v>
      </c>
      <c r="F114" s="101">
        <v>87</v>
      </c>
      <c r="G114" s="99" t="s">
        <v>49</v>
      </c>
      <c r="H114" s="76">
        <v>690</v>
      </c>
      <c r="I114" s="43">
        <f t="shared" si="2"/>
        <v>0.12608695652173912</v>
      </c>
      <c r="J114" s="100"/>
      <c r="K114" s="77">
        <v>3297</v>
      </c>
      <c r="L114" s="57">
        <v>0.47916666666666669</v>
      </c>
      <c r="M114" s="109">
        <v>297</v>
      </c>
      <c r="N114" s="110" t="s">
        <v>49</v>
      </c>
      <c r="O114" s="45">
        <v>690</v>
      </c>
      <c r="P114" s="46">
        <f t="shared" si="1"/>
        <v>0.43043478260869567</v>
      </c>
    </row>
    <row r="115" spans="4:16" ht="17.25" thickTop="1" thickBot="1" x14ac:dyDescent="0.3">
      <c r="D115" s="111">
        <v>3292</v>
      </c>
      <c r="E115" s="112" t="s">
        <v>105</v>
      </c>
      <c r="F115" s="113">
        <v>45</v>
      </c>
      <c r="G115" s="114" t="s">
        <v>50</v>
      </c>
      <c r="H115" s="115">
        <v>920</v>
      </c>
      <c r="I115" s="46">
        <f t="shared" si="2"/>
        <v>4.8913043478260872E-2</v>
      </c>
      <c r="J115" s="100"/>
      <c r="K115" s="38">
        <v>3801</v>
      </c>
      <c r="L115" s="63" t="s">
        <v>106</v>
      </c>
      <c r="M115" s="101">
        <v>196</v>
      </c>
      <c r="N115" s="99" t="s">
        <v>107</v>
      </c>
      <c r="O115" s="76">
        <v>1380</v>
      </c>
      <c r="P115" s="32">
        <f t="shared" si="1"/>
        <v>0.14202898550724638</v>
      </c>
    </row>
    <row r="116" spans="4:16" ht="16.5" thickTop="1" x14ac:dyDescent="0.25">
      <c r="D116" s="20">
        <v>3800</v>
      </c>
      <c r="E116" s="21" t="s">
        <v>108</v>
      </c>
      <c r="F116" s="98">
        <v>149</v>
      </c>
      <c r="G116" s="95" t="s">
        <v>51</v>
      </c>
      <c r="H116" s="75">
        <v>1150</v>
      </c>
      <c r="I116" s="32">
        <f t="shared" si="2"/>
        <v>0.12956521739130436</v>
      </c>
      <c r="J116" s="100"/>
      <c r="K116" s="27">
        <v>3805</v>
      </c>
      <c r="L116" s="39">
        <v>8.9583333333333334E-2</v>
      </c>
      <c r="M116" s="106">
        <v>171</v>
      </c>
      <c r="N116" s="107" t="s">
        <v>107</v>
      </c>
      <c r="O116" s="31">
        <v>1380</v>
      </c>
      <c r="P116" s="43">
        <f t="shared" si="1"/>
        <v>0.12391304347826088</v>
      </c>
    </row>
    <row r="117" spans="4:16" ht="15.75" x14ac:dyDescent="0.25">
      <c r="D117" s="27">
        <v>3806</v>
      </c>
      <c r="E117" s="28">
        <v>0.22222222222222221</v>
      </c>
      <c r="F117" s="33">
        <v>149</v>
      </c>
      <c r="G117" s="99" t="s">
        <v>107</v>
      </c>
      <c r="H117" s="76">
        <f>115*12</f>
        <v>1380</v>
      </c>
      <c r="I117" s="43">
        <f t="shared" si="2"/>
        <v>0.10797101449275362</v>
      </c>
      <c r="J117" s="100"/>
      <c r="K117" s="27">
        <v>3809</v>
      </c>
      <c r="L117" s="28">
        <v>0.18055555555555555</v>
      </c>
      <c r="M117" s="101">
        <v>261</v>
      </c>
      <c r="N117" s="99" t="s">
        <v>50</v>
      </c>
      <c r="O117" s="33">
        <v>920</v>
      </c>
      <c r="P117" s="43">
        <f t="shared" si="1"/>
        <v>0.28369565217391307</v>
      </c>
    </row>
    <row r="118" spans="4:16" ht="15.75" x14ac:dyDescent="0.25">
      <c r="D118" s="27">
        <v>3808</v>
      </c>
      <c r="E118" s="28">
        <v>0.24791666666666667</v>
      </c>
      <c r="F118" s="33">
        <v>269</v>
      </c>
      <c r="G118" s="99" t="s">
        <v>50</v>
      </c>
      <c r="H118" s="33">
        <v>920</v>
      </c>
      <c r="I118" s="43">
        <f t="shared" si="2"/>
        <v>0.29239130434782606</v>
      </c>
      <c r="J118" s="100"/>
      <c r="K118" s="27">
        <v>3811</v>
      </c>
      <c r="L118" s="28">
        <v>0.20416666666666669</v>
      </c>
      <c r="M118" s="101">
        <v>186</v>
      </c>
      <c r="N118" s="99" t="s">
        <v>107</v>
      </c>
      <c r="O118" s="76">
        <v>1380</v>
      </c>
      <c r="P118" s="43">
        <f t="shared" si="1"/>
        <v>0.13478260869565217</v>
      </c>
    </row>
    <row r="119" spans="4:16" ht="15.75" x14ac:dyDescent="0.25">
      <c r="D119" s="27">
        <v>3714</v>
      </c>
      <c r="E119" s="28">
        <v>0.3972222222222222</v>
      </c>
      <c r="F119" s="33">
        <v>348</v>
      </c>
      <c r="G119" s="99" t="s">
        <v>52</v>
      </c>
      <c r="H119" s="76">
        <v>1035</v>
      </c>
      <c r="I119" s="43">
        <f t="shared" si="2"/>
        <v>0.336231884057971</v>
      </c>
      <c r="J119" s="97"/>
      <c r="K119" s="27">
        <v>3813</v>
      </c>
      <c r="L119" s="28">
        <v>0.22291666666666665</v>
      </c>
      <c r="M119" s="101">
        <v>94</v>
      </c>
      <c r="N119" s="99" t="s">
        <v>109</v>
      </c>
      <c r="O119" s="76">
        <v>1150</v>
      </c>
      <c r="P119" s="43">
        <f t="shared" si="1"/>
        <v>8.1739130434782606E-2</v>
      </c>
    </row>
    <row r="120" spans="4:16" ht="15.75" x14ac:dyDescent="0.25">
      <c r="D120" s="27">
        <v>3934</v>
      </c>
      <c r="E120" s="28">
        <v>0.43472222222222223</v>
      </c>
      <c r="F120" s="33">
        <v>360</v>
      </c>
      <c r="G120" s="99" t="s">
        <v>50</v>
      </c>
      <c r="H120" s="33">
        <v>920</v>
      </c>
      <c r="I120" s="43">
        <f t="shared" si="2"/>
        <v>0.39130434782608697</v>
      </c>
      <c r="J120" s="100"/>
      <c r="K120" s="27">
        <v>3815</v>
      </c>
      <c r="L120" s="28">
        <v>0.26319444444444445</v>
      </c>
      <c r="M120" s="101">
        <v>337</v>
      </c>
      <c r="N120" s="99" t="s">
        <v>51</v>
      </c>
      <c r="O120" s="76">
        <v>1150</v>
      </c>
      <c r="P120" s="43">
        <f t="shared" si="1"/>
        <v>0.29304347826086957</v>
      </c>
    </row>
    <row r="121" spans="4:16" ht="15.75" x14ac:dyDescent="0.25">
      <c r="D121" s="27">
        <v>3832</v>
      </c>
      <c r="E121" s="28">
        <v>0.43958333333333338</v>
      </c>
      <c r="F121" s="33">
        <v>593</v>
      </c>
      <c r="G121" s="99" t="s">
        <v>109</v>
      </c>
      <c r="H121" s="76">
        <v>1150</v>
      </c>
      <c r="I121" s="43">
        <f t="shared" si="2"/>
        <v>0.51565217391304352</v>
      </c>
      <c r="J121" s="97"/>
      <c r="K121" s="27">
        <v>3703</v>
      </c>
      <c r="L121" s="28">
        <v>0.26180555555555557</v>
      </c>
      <c r="M121" s="101">
        <v>56</v>
      </c>
      <c r="N121" s="99" t="s">
        <v>49</v>
      </c>
      <c r="O121" s="76">
        <v>690</v>
      </c>
      <c r="P121" s="43">
        <f t="shared" si="1"/>
        <v>8.1159420289855067E-2</v>
      </c>
    </row>
    <row r="122" spans="4:16" ht="15.75" x14ac:dyDescent="0.25">
      <c r="D122" s="27">
        <v>3836</v>
      </c>
      <c r="E122" s="28">
        <v>0.47638888888888892</v>
      </c>
      <c r="F122" s="33">
        <v>598</v>
      </c>
      <c r="G122" s="99" t="s">
        <v>51</v>
      </c>
      <c r="H122" s="76">
        <v>1150</v>
      </c>
      <c r="I122" s="43">
        <f t="shared" si="2"/>
        <v>0.52</v>
      </c>
      <c r="J122" s="97"/>
      <c r="K122" s="27">
        <v>3817</v>
      </c>
      <c r="L122" s="28">
        <v>0.27152777777777776</v>
      </c>
      <c r="M122" s="101">
        <v>341</v>
      </c>
      <c r="N122" s="99" t="s">
        <v>51</v>
      </c>
      <c r="O122" s="101">
        <v>1150</v>
      </c>
      <c r="P122" s="43">
        <f t="shared" si="1"/>
        <v>0.29652173913043478</v>
      </c>
    </row>
    <row r="123" spans="4:16" ht="15.75" x14ac:dyDescent="0.25">
      <c r="D123" s="27">
        <v>3838</v>
      </c>
      <c r="E123" s="63" t="s">
        <v>110</v>
      </c>
      <c r="F123" s="33">
        <v>472</v>
      </c>
      <c r="G123" s="99" t="s">
        <v>109</v>
      </c>
      <c r="H123" s="76">
        <v>1150</v>
      </c>
      <c r="I123" s="43">
        <f t="shared" si="2"/>
        <v>0.41043478260869565</v>
      </c>
      <c r="J123" s="97"/>
      <c r="K123" s="27">
        <v>3819</v>
      </c>
      <c r="L123" s="28">
        <v>0.28749999999999998</v>
      </c>
      <c r="M123" s="101">
        <v>196</v>
      </c>
      <c r="N123" s="99" t="s">
        <v>107</v>
      </c>
      <c r="O123" s="76">
        <v>1380</v>
      </c>
      <c r="P123" s="43">
        <f t="shared" si="1"/>
        <v>0.14202898550724638</v>
      </c>
    </row>
    <row r="124" spans="4:16" ht="15.75" x14ac:dyDescent="0.25">
      <c r="D124" s="27">
        <v>3840</v>
      </c>
      <c r="E124" s="28">
        <v>0.50069444444444444</v>
      </c>
      <c r="F124" s="33">
        <v>437</v>
      </c>
      <c r="G124" s="99" t="s">
        <v>50</v>
      </c>
      <c r="H124" s="33">
        <v>920</v>
      </c>
      <c r="I124" s="43">
        <f t="shared" si="2"/>
        <v>0.47499999999999998</v>
      </c>
      <c r="J124" s="100"/>
      <c r="K124" s="27">
        <v>3821</v>
      </c>
      <c r="L124" s="28">
        <v>0.3</v>
      </c>
      <c r="M124" s="101">
        <v>200</v>
      </c>
      <c r="N124" s="99" t="s">
        <v>107</v>
      </c>
      <c r="O124" s="76">
        <v>1380</v>
      </c>
      <c r="P124" s="43">
        <f t="shared" si="1"/>
        <v>0.14492753623188406</v>
      </c>
    </row>
    <row r="125" spans="4:16" ht="15.75" x14ac:dyDescent="0.25">
      <c r="D125" s="27">
        <v>3842</v>
      </c>
      <c r="E125" s="28">
        <v>0.51527777777777783</v>
      </c>
      <c r="F125" s="33">
        <v>261</v>
      </c>
      <c r="G125" s="99" t="s">
        <v>50</v>
      </c>
      <c r="H125" s="33">
        <v>920</v>
      </c>
      <c r="I125" s="116">
        <f>F125/H125</f>
        <v>0.28369565217391307</v>
      </c>
      <c r="J125" s="97"/>
      <c r="K125" s="27">
        <v>3823</v>
      </c>
      <c r="L125" s="28">
        <v>0.31527777777777777</v>
      </c>
      <c r="M125" s="101">
        <v>381</v>
      </c>
      <c r="N125" s="99" t="s">
        <v>50</v>
      </c>
      <c r="O125" s="33">
        <v>920</v>
      </c>
      <c r="P125" s="43">
        <f t="shared" si="1"/>
        <v>0.41413043478260869</v>
      </c>
    </row>
    <row r="126" spans="4:16" ht="15.75" x14ac:dyDescent="0.25">
      <c r="D126" s="27">
        <v>3844</v>
      </c>
      <c r="E126" s="28">
        <v>6.0416666666666667E-2</v>
      </c>
      <c r="F126" s="33">
        <v>311</v>
      </c>
      <c r="G126" s="99" t="s">
        <v>50</v>
      </c>
      <c r="H126" s="33">
        <v>920</v>
      </c>
      <c r="I126" s="43">
        <f t="shared" ref="I126:I148" si="3">F126/H126</f>
        <v>0.33804347826086956</v>
      </c>
      <c r="J126" s="97"/>
      <c r="K126" s="103">
        <v>3899</v>
      </c>
      <c r="L126" s="28">
        <v>0.32847222222222222</v>
      </c>
      <c r="M126" s="101">
        <v>401</v>
      </c>
      <c r="N126" s="99" t="s">
        <v>111</v>
      </c>
      <c r="O126" s="33">
        <v>920</v>
      </c>
      <c r="P126" s="43">
        <f t="shared" si="1"/>
        <v>0.43586956521739129</v>
      </c>
    </row>
    <row r="127" spans="4:16" ht="15.75" x14ac:dyDescent="0.25">
      <c r="D127" s="27">
        <v>3848</v>
      </c>
      <c r="E127" s="28">
        <v>8.8888888888888892E-2</v>
      </c>
      <c r="F127" s="104">
        <v>431</v>
      </c>
      <c r="G127" s="99" t="s">
        <v>107</v>
      </c>
      <c r="H127" s="76">
        <v>1380</v>
      </c>
      <c r="I127" s="43">
        <f t="shared" si="3"/>
        <v>0.31231884057971016</v>
      </c>
      <c r="J127" s="97"/>
      <c r="K127" s="27">
        <v>3825</v>
      </c>
      <c r="L127" s="28">
        <v>0.34166666666666662</v>
      </c>
      <c r="M127" s="101">
        <v>330</v>
      </c>
      <c r="N127" s="99" t="s">
        <v>50</v>
      </c>
      <c r="O127" s="33">
        <v>920</v>
      </c>
      <c r="P127" s="43">
        <f t="shared" si="1"/>
        <v>0.35869565217391303</v>
      </c>
    </row>
    <row r="128" spans="4:16" ht="15.75" x14ac:dyDescent="0.25">
      <c r="D128" s="27">
        <v>3846</v>
      </c>
      <c r="E128" s="28">
        <v>8.9583333333333334E-2</v>
      </c>
      <c r="F128" s="33">
        <v>456</v>
      </c>
      <c r="G128" s="99" t="s">
        <v>50</v>
      </c>
      <c r="H128" s="33">
        <v>920</v>
      </c>
      <c r="I128" s="43">
        <f t="shared" si="3"/>
        <v>0.4956521739130435</v>
      </c>
      <c r="J128" s="100"/>
      <c r="K128" s="27">
        <v>3827</v>
      </c>
      <c r="L128" s="28">
        <v>0.35138888888888892</v>
      </c>
      <c r="M128" s="101">
        <v>348</v>
      </c>
      <c r="N128" s="99" t="s">
        <v>109</v>
      </c>
      <c r="O128" s="76">
        <v>1150</v>
      </c>
      <c r="P128" s="43">
        <f t="shared" si="1"/>
        <v>0.30260869565217391</v>
      </c>
    </row>
    <row r="129" spans="4:16" ht="15.75" x14ac:dyDescent="0.25">
      <c r="D129" s="27">
        <v>3850</v>
      </c>
      <c r="E129" s="28">
        <v>0.12222222222222223</v>
      </c>
      <c r="F129" s="104">
        <v>211</v>
      </c>
      <c r="G129" s="99" t="s">
        <v>50</v>
      </c>
      <c r="H129" s="76">
        <v>920</v>
      </c>
      <c r="I129" s="43">
        <f t="shared" si="3"/>
        <v>0.22934782608695653</v>
      </c>
      <c r="J129" s="97"/>
      <c r="K129" s="27">
        <v>3829</v>
      </c>
      <c r="L129" s="28">
        <v>0.37638888888888888</v>
      </c>
      <c r="M129" s="101">
        <v>364</v>
      </c>
      <c r="N129" s="99" t="s">
        <v>50</v>
      </c>
      <c r="O129" s="33">
        <v>920</v>
      </c>
      <c r="P129" s="43">
        <f t="shared" si="1"/>
        <v>0.39565217391304347</v>
      </c>
    </row>
    <row r="130" spans="4:16" ht="15.75" x14ac:dyDescent="0.25">
      <c r="D130" s="27">
        <v>3852</v>
      </c>
      <c r="E130" s="28">
        <v>0.1388888888888889</v>
      </c>
      <c r="F130" s="104">
        <v>302</v>
      </c>
      <c r="G130" s="99" t="s">
        <v>109</v>
      </c>
      <c r="H130" s="76">
        <v>1150</v>
      </c>
      <c r="I130" s="43">
        <f t="shared" si="3"/>
        <v>0.26260869565217393</v>
      </c>
      <c r="J130" s="97"/>
      <c r="K130" s="27">
        <v>3831</v>
      </c>
      <c r="L130" s="28">
        <v>0.40347222222222223</v>
      </c>
      <c r="M130" s="101">
        <v>169</v>
      </c>
      <c r="N130" s="99" t="s">
        <v>51</v>
      </c>
      <c r="O130" s="76">
        <v>1150</v>
      </c>
      <c r="P130" s="43">
        <f t="shared" si="1"/>
        <v>0.14695652173913043</v>
      </c>
    </row>
    <row r="131" spans="4:16" ht="15.75" x14ac:dyDescent="0.25">
      <c r="D131" s="27">
        <v>3854</v>
      </c>
      <c r="E131" s="28">
        <v>0.16388888888888889</v>
      </c>
      <c r="F131" s="104">
        <v>575</v>
      </c>
      <c r="G131" s="99" t="s">
        <v>109</v>
      </c>
      <c r="H131" s="76">
        <v>1150</v>
      </c>
      <c r="I131" s="43">
        <f t="shared" si="3"/>
        <v>0.5</v>
      </c>
      <c r="J131" s="97"/>
      <c r="K131" s="27">
        <v>3833</v>
      </c>
      <c r="L131" s="28">
        <v>0.42083333333333334</v>
      </c>
      <c r="M131" s="101">
        <v>259</v>
      </c>
      <c r="N131" s="99" t="s">
        <v>109</v>
      </c>
      <c r="O131" s="76">
        <v>1150</v>
      </c>
      <c r="P131" s="43">
        <f t="shared" si="1"/>
        <v>0.22521739130434781</v>
      </c>
    </row>
    <row r="132" spans="4:16" ht="15.75" x14ac:dyDescent="0.25">
      <c r="D132" s="27">
        <v>3856</v>
      </c>
      <c r="E132" s="28">
        <v>0.17361111111111113</v>
      </c>
      <c r="F132" s="33">
        <v>440</v>
      </c>
      <c r="G132" s="99" t="s">
        <v>109</v>
      </c>
      <c r="H132" s="76">
        <v>1150</v>
      </c>
      <c r="I132" s="43">
        <f t="shared" si="3"/>
        <v>0.38260869565217392</v>
      </c>
      <c r="J132" s="97"/>
      <c r="K132" s="103">
        <v>3835</v>
      </c>
      <c r="L132" s="28">
        <v>0.4368055555555555</v>
      </c>
      <c r="M132" s="101">
        <v>177</v>
      </c>
      <c r="N132" s="99" t="s">
        <v>50</v>
      </c>
      <c r="O132" s="33">
        <v>920</v>
      </c>
      <c r="P132" s="43">
        <f t="shared" si="1"/>
        <v>0.19239130434782609</v>
      </c>
    </row>
    <row r="133" spans="4:16" ht="15.75" x14ac:dyDescent="0.25">
      <c r="D133" s="27">
        <v>3858</v>
      </c>
      <c r="E133" s="28">
        <v>0.20694444444444446</v>
      </c>
      <c r="F133" s="104">
        <v>469</v>
      </c>
      <c r="G133" s="99" t="s">
        <v>52</v>
      </c>
      <c r="H133" s="76">
        <v>1035</v>
      </c>
      <c r="I133" s="43">
        <f t="shared" si="3"/>
        <v>0.45314009661835747</v>
      </c>
      <c r="J133" s="97"/>
      <c r="K133" s="103">
        <v>3837</v>
      </c>
      <c r="L133" s="28">
        <v>0.46111111111111108</v>
      </c>
      <c r="M133" s="101">
        <v>360</v>
      </c>
      <c r="N133" s="99" t="s">
        <v>50</v>
      </c>
      <c r="O133" s="33">
        <v>920</v>
      </c>
      <c r="P133" s="43">
        <f t="shared" si="1"/>
        <v>0.39130434782608697</v>
      </c>
    </row>
    <row r="134" spans="4:16" ht="15.75" x14ac:dyDescent="0.25">
      <c r="D134" s="27">
        <v>3860</v>
      </c>
      <c r="E134" s="28">
        <v>0.22708333333333333</v>
      </c>
      <c r="F134" s="104">
        <v>489</v>
      </c>
      <c r="G134" s="99" t="s">
        <v>52</v>
      </c>
      <c r="H134" s="76">
        <v>1035</v>
      </c>
      <c r="I134" s="43">
        <f t="shared" si="3"/>
        <v>0.47246376811594204</v>
      </c>
      <c r="J134" s="100"/>
      <c r="K134" s="103">
        <v>3839</v>
      </c>
      <c r="L134" s="28">
        <v>0.47847222222222219</v>
      </c>
      <c r="M134" s="101">
        <v>213</v>
      </c>
      <c r="N134" s="99" t="s">
        <v>50</v>
      </c>
      <c r="O134" s="33">
        <v>920</v>
      </c>
      <c r="P134" s="43">
        <f t="shared" si="1"/>
        <v>0.23152173913043478</v>
      </c>
    </row>
    <row r="135" spans="4:16" ht="15.75" x14ac:dyDescent="0.25">
      <c r="D135" s="27">
        <v>3862</v>
      </c>
      <c r="E135" s="28">
        <v>0.25138888888888888</v>
      </c>
      <c r="F135" s="33">
        <v>409</v>
      </c>
      <c r="G135" s="99" t="s">
        <v>50</v>
      </c>
      <c r="H135" s="33">
        <v>920</v>
      </c>
      <c r="I135" s="43">
        <f t="shared" si="3"/>
        <v>0.44456521739130433</v>
      </c>
      <c r="J135" s="97"/>
      <c r="K135" s="103">
        <v>3841</v>
      </c>
      <c r="L135" s="63" t="s">
        <v>112</v>
      </c>
      <c r="M135" s="101">
        <v>310</v>
      </c>
      <c r="N135" s="99" t="s">
        <v>50</v>
      </c>
      <c r="O135" s="33">
        <v>920</v>
      </c>
      <c r="P135" s="43">
        <f t="shared" si="1"/>
        <v>0.33695652173913043</v>
      </c>
    </row>
    <row r="136" spans="4:16" ht="15.75" x14ac:dyDescent="0.25">
      <c r="D136" s="27">
        <v>3864</v>
      </c>
      <c r="E136" s="28">
        <v>0.25486111111111109</v>
      </c>
      <c r="F136" s="33">
        <v>411</v>
      </c>
      <c r="G136" s="99" t="s">
        <v>50</v>
      </c>
      <c r="H136" s="33">
        <v>920</v>
      </c>
      <c r="I136" s="43">
        <f t="shared" si="3"/>
        <v>0.44673913043478258</v>
      </c>
      <c r="J136" s="97"/>
      <c r="K136" s="103">
        <v>3843</v>
      </c>
      <c r="L136" s="28">
        <v>0.51944444444444449</v>
      </c>
      <c r="M136" s="101">
        <v>278</v>
      </c>
      <c r="N136" s="99" t="s">
        <v>107</v>
      </c>
      <c r="O136" s="76">
        <v>1380</v>
      </c>
      <c r="P136" s="43">
        <f t="shared" si="1"/>
        <v>0.20144927536231885</v>
      </c>
    </row>
    <row r="137" spans="4:16" ht="15.75" x14ac:dyDescent="0.25">
      <c r="D137" s="27">
        <v>3866</v>
      </c>
      <c r="E137" s="28">
        <v>0.2722222222222222</v>
      </c>
      <c r="F137" s="104">
        <v>504</v>
      </c>
      <c r="G137" s="99" t="s">
        <v>50</v>
      </c>
      <c r="H137" s="33">
        <v>920</v>
      </c>
      <c r="I137" s="43">
        <f t="shared" si="3"/>
        <v>0.54782608695652169</v>
      </c>
      <c r="J137" s="97"/>
      <c r="K137" s="103">
        <v>3845</v>
      </c>
      <c r="L137" s="39">
        <v>4.3749999999999997E-2</v>
      </c>
      <c r="M137" s="106">
        <v>290</v>
      </c>
      <c r="N137" s="107" t="s">
        <v>109</v>
      </c>
      <c r="O137" s="31">
        <v>1150</v>
      </c>
      <c r="P137" s="43">
        <f t="shared" si="1"/>
        <v>0.25217391304347825</v>
      </c>
    </row>
    <row r="138" spans="4:16" ht="15.75" x14ac:dyDescent="0.25">
      <c r="D138" s="27">
        <v>3898</v>
      </c>
      <c r="E138" s="28">
        <v>0.2722222222222222</v>
      </c>
      <c r="F138" s="105">
        <v>164</v>
      </c>
      <c r="G138" s="99" t="s">
        <v>109</v>
      </c>
      <c r="H138" s="76">
        <v>1150</v>
      </c>
      <c r="I138" s="43">
        <f t="shared" si="3"/>
        <v>0.14260869565217391</v>
      </c>
      <c r="J138" s="100"/>
      <c r="K138" s="103">
        <v>3847</v>
      </c>
      <c r="L138" s="28">
        <v>6.1111111111111116E-2</v>
      </c>
      <c r="M138" s="101">
        <v>385</v>
      </c>
      <c r="N138" s="99" t="s">
        <v>109</v>
      </c>
      <c r="O138" s="76">
        <v>1150</v>
      </c>
      <c r="P138" s="43">
        <f t="shared" si="1"/>
        <v>0.33478260869565218</v>
      </c>
    </row>
    <row r="139" spans="4:16" ht="15.75" x14ac:dyDescent="0.25">
      <c r="D139" s="27">
        <v>3868</v>
      </c>
      <c r="E139" s="28">
        <v>0.29097222222222224</v>
      </c>
      <c r="F139" s="105">
        <v>452</v>
      </c>
      <c r="G139" s="99" t="s">
        <v>50</v>
      </c>
      <c r="H139" s="33">
        <v>920</v>
      </c>
      <c r="I139" s="43">
        <f t="shared" si="3"/>
        <v>0.49130434782608695</v>
      </c>
      <c r="J139" s="97"/>
      <c r="K139" s="103">
        <v>3949</v>
      </c>
      <c r="L139" s="117">
        <v>8.4027777777777771E-2</v>
      </c>
      <c r="M139" s="105">
        <v>380</v>
      </c>
      <c r="N139" s="99" t="s">
        <v>107</v>
      </c>
      <c r="O139" s="76">
        <v>1380</v>
      </c>
      <c r="P139" s="43">
        <f t="shared" si="1"/>
        <v>0.27536231884057971</v>
      </c>
    </row>
    <row r="140" spans="4:16" ht="15.75" x14ac:dyDescent="0.25">
      <c r="D140" s="27">
        <v>3896</v>
      </c>
      <c r="E140" s="28">
        <v>0.3</v>
      </c>
      <c r="F140" s="101">
        <v>233</v>
      </c>
      <c r="G140" s="99" t="s">
        <v>50</v>
      </c>
      <c r="H140" s="33">
        <v>920</v>
      </c>
      <c r="I140" s="43">
        <f t="shared" si="3"/>
        <v>0.25326086956521737</v>
      </c>
      <c r="J140" s="100"/>
      <c r="K140" s="103">
        <v>3849</v>
      </c>
      <c r="L140" s="28">
        <v>8.819444444444445E-2</v>
      </c>
      <c r="M140" s="101">
        <v>327</v>
      </c>
      <c r="N140" s="99" t="s">
        <v>109</v>
      </c>
      <c r="O140" s="76">
        <v>1150</v>
      </c>
      <c r="P140" s="43">
        <f t="shared" si="1"/>
        <v>0.28434782608695652</v>
      </c>
    </row>
    <row r="141" spans="4:16" ht="15.75" x14ac:dyDescent="0.25">
      <c r="D141" s="27">
        <v>3870</v>
      </c>
      <c r="E141" s="28">
        <v>0.31111111111111112</v>
      </c>
      <c r="F141" s="33">
        <v>253</v>
      </c>
      <c r="G141" s="99" t="s">
        <v>107</v>
      </c>
      <c r="H141" s="76">
        <v>1380</v>
      </c>
      <c r="I141" s="43">
        <f t="shared" si="3"/>
        <v>0.18333333333333332</v>
      </c>
      <c r="J141" s="97"/>
      <c r="K141" s="103">
        <v>3851</v>
      </c>
      <c r="L141" s="28">
        <v>0.10555555555555556</v>
      </c>
      <c r="M141" s="101">
        <v>427</v>
      </c>
      <c r="N141" s="99" t="s">
        <v>50</v>
      </c>
      <c r="O141" s="33">
        <v>920</v>
      </c>
      <c r="P141" s="43">
        <f t="shared" si="1"/>
        <v>0.46413043478260868</v>
      </c>
    </row>
    <row r="142" spans="4:16" ht="15.75" x14ac:dyDescent="0.25">
      <c r="D142" s="27">
        <v>3872</v>
      </c>
      <c r="E142" s="28">
        <v>0.33888888888888885</v>
      </c>
      <c r="F142" s="105">
        <v>331</v>
      </c>
      <c r="G142" s="99" t="s">
        <v>50</v>
      </c>
      <c r="H142" s="33">
        <v>920</v>
      </c>
      <c r="I142" s="43">
        <f t="shared" si="3"/>
        <v>0.35978260869565215</v>
      </c>
      <c r="J142" s="97"/>
      <c r="K142" s="103">
        <v>3953</v>
      </c>
      <c r="L142" s="117">
        <v>0.12569444444444444</v>
      </c>
      <c r="M142" s="105">
        <v>344</v>
      </c>
      <c r="N142" s="99" t="s">
        <v>113</v>
      </c>
      <c r="O142" s="33">
        <v>690</v>
      </c>
      <c r="P142" s="43">
        <f t="shared" si="1"/>
        <v>0.49855072463768119</v>
      </c>
    </row>
    <row r="143" spans="4:16" ht="15.75" x14ac:dyDescent="0.25">
      <c r="D143" s="27">
        <v>3874</v>
      </c>
      <c r="E143" s="28">
        <v>0.34861111111111115</v>
      </c>
      <c r="F143" s="105">
        <v>115</v>
      </c>
      <c r="G143" s="99" t="s">
        <v>51</v>
      </c>
      <c r="H143" s="76">
        <v>1150</v>
      </c>
      <c r="I143" s="43">
        <f t="shared" si="3"/>
        <v>0.1</v>
      </c>
      <c r="J143" s="100"/>
      <c r="K143" s="103">
        <v>3853</v>
      </c>
      <c r="L143" s="28">
        <v>0.12986111111111112</v>
      </c>
      <c r="M143" s="101">
        <v>340</v>
      </c>
      <c r="N143" s="99" t="s">
        <v>52</v>
      </c>
      <c r="O143" s="33">
        <v>1035</v>
      </c>
      <c r="P143" s="43">
        <f t="shared" si="1"/>
        <v>0.32850241545893721</v>
      </c>
    </row>
    <row r="144" spans="4:16" ht="15.75" x14ac:dyDescent="0.25">
      <c r="D144" s="27">
        <v>3876</v>
      </c>
      <c r="E144" s="28">
        <v>0.37083333333333335</v>
      </c>
      <c r="F144" s="33">
        <v>130</v>
      </c>
      <c r="G144" s="99" t="s">
        <v>109</v>
      </c>
      <c r="H144" s="76">
        <v>1150</v>
      </c>
      <c r="I144" s="43">
        <f t="shared" si="3"/>
        <v>0.11304347826086956</v>
      </c>
      <c r="J144" s="97"/>
      <c r="K144" s="103">
        <v>3855</v>
      </c>
      <c r="L144" s="28">
        <v>0.14791666666666667</v>
      </c>
      <c r="M144" s="101">
        <v>562</v>
      </c>
      <c r="N144" s="99" t="s">
        <v>50</v>
      </c>
      <c r="O144" s="33">
        <v>920</v>
      </c>
      <c r="P144" s="43">
        <f t="shared" si="1"/>
        <v>0.61086956521739133</v>
      </c>
    </row>
    <row r="145" spans="4:16" ht="15.75" x14ac:dyDescent="0.25">
      <c r="D145" s="27">
        <v>3878</v>
      </c>
      <c r="E145" s="28">
        <v>0.38472222222222219</v>
      </c>
      <c r="F145" s="33">
        <v>134</v>
      </c>
      <c r="G145" s="99" t="s">
        <v>107</v>
      </c>
      <c r="H145" s="76">
        <v>1380</v>
      </c>
      <c r="I145" s="43">
        <f t="shared" si="3"/>
        <v>9.7101449275362323E-2</v>
      </c>
      <c r="J145" s="97"/>
      <c r="K145" s="103">
        <v>3857</v>
      </c>
      <c r="L145" s="28">
        <v>0.16388888888888889</v>
      </c>
      <c r="M145" s="101">
        <v>459</v>
      </c>
      <c r="N145" s="99" t="s">
        <v>50</v>
      </c>
      <c r="O145" s="33">
        <v>920</v>
      </c>
      <c r="P145" s="43">
        <f t="shared" si="1"/>
        <v>0.49891304347826088</v>
      </c>
    </row>
    <row r="146" spans="4:16" ht="15.75" x14ac:dyDescent="0.25">
      <c r="D146" s="27">
        <v>3880</v>
      </c>
      <c r="E146" s="28">
        <v>0.41041666666666665</v>
      </c>
      <c r="F146" s="33">
        <v>222</v>
      </c>
      <c r="G146" s="99" t="s">
        <v>107</v>
      </c>
      <c r="H146" s="76">
        <v>1380</v>
      </c>
      <c r="I146" s="43">
        <f t="shared" si="3"/>
        <v>0.16086956521739129</v>
      </c>
      <c r="J146" s="97"/>
      <c r="K146" s="103">
        <v>3983</v>
      </c>
      <c r="L146" s="117">
        <v>0.33819444444444446</v>
      </c>
      <c r="M146" s="105">
        <v>301</v>
      </c>
      <c r="N146" s="99" t="s">
        <v>50</v>
      </c>
      <c r="O146" s="33">
        <v>920</v>
      </c>
      <c r="P146" s="43">
        <f t="shared" si="1"/>
        <v>0.32717391304347826</v>
      </c>
    </row>
    <row r="147" spans="4:16" ht="15.75" x14ac:dyDescent="0.25">
      <c r="D147" s="27">
        <v>3882</v>
      </c>
      <c r="E147" s="28">
        <v>0.4381944444444445</v>
      </c>
      <c r="F147" s="101">
        <v>241</v>
      </c>
      <c r="G147" s="99" t="s">
        <v>107</v>
      </c>
      <c r="H147" s="76">
        <v>1380</v>
      </c>
      <c r="I147" s="43">
        <f t="shared" si="3"/>
        <v>0.1746376811594203</v>
      </c>
      <c r="J147" s="100"/>
      <c r="K147" s="103">
        <v>3883</v>
      </c>
      <c r="L147" s="28">
        <v>0.34097222222222223</v>
      </c>
      <c r="M147" s="101">
        <v>359</v>
      </c>
      <c r="N147" s="99" t="s">
        <v>109</v>
      </c>
      <c r="O147" s="76">
        <v>1150</v>
      </c>
      <c r="P147" s="43">
        <f t="shared" si="1"/>
        <v>0.31217391304347825</v>
      </c>
    </row>
    <row r="148" spans="4:16" ht="15.75" x14ac:dyDescent="0.25">
      <c r="D148" s="27">
        <v>3884</v>
      </c>
      <c r="E148" s="28">
        <v>0.47291666666666665</v>
      </c>
      <c r="F148" s="101">
        <v>245</v>
      </c>
      <c r="G148" s="99" t="s">
        <v>51</v>
      </c>
      <c r="H148" s="76">
        <v>1150</v>
      </c>
      <c r="I148" s="43">
        <f t="shared" si="3"/>
        <v>0.21304347826086956</v>
      </c>
      <c r="J148" s="100"/>
      <c r="K148" s="103">
        <v>3985</v>
      </c>
      <c r="L148" s="28">
        <v>0.36388888888888887</v>
      </c>
      <c r="M148" s="101">
        <v>138</v>
      </c>
      <c r="N148" s="99" t="s">
        <v>50</v>
      </c>
      <c r="O148" s="33">
        <v>920</v>
      </c>
      <c r="P148" s="43">
        <f t="shared" si="1"/>
        <v>0.15</v>
      </c>
    </row>
    <row r="149" spans="4:16" ht="15.75" x14ac:dyDescent="0.25">
      <c r="D149" s="27">
        <v>3888</v>
      </c>
      <c r="E149" s="63" t="s">
        <v>114</v>
      </c>
      <c r="F149" s="33">
        <v>86</v>
      </c>
      <c r="G149" s="99" t="s">
        <v>107</v>
      </c>
      <c r="H149" s="76">
        <v>1380</v>
      </c>
      <c r="I149" s="116">
        <f>F149/H149</f>
        <v>6.2318840579710148E-2</v>
      </c>
      <c r="J149" s="97"/>
      <c r="K149" s="108">
        <v>3885</v>
      </c>
      <c r="L149" s="28">
        <v>0.36944444444444446</v>
      </c>
      <c r="M149" s="101">
        <v>435</v>
      </c>
      <c r="N149" s="99" t="s">
        <v>109</v>
      </c>
      <c r="O149" s="76">
        <v>1150</v>
      </c>
      <c r="P149" s="43">
        <f t="shared" si="1"/>
        <v>0.37826086956521737</v>
      </c>
    </row>
    <row r="150" spans="4:16" ht="16.5" thickBot="1" x14ac:dyDescent="0.3">
      <c r="D150" s="111">
        <v>3892</v>
      </c>
      <c r="E150" s="118">
        <v>0.51597222222222217</v>
      </c>
      <c r="F150" s="113">
        <v>131</v>
      </c>
      <c r="G150" s="114" t="s">
        <v>109</v>
      </c>
      <c r="H150" s="115">
        <v>1150</v>
      </c>
      <c r="I150" s="119">
        <f>F150/H150</f>
        <v>0.11391304347826087</v>
      </c>
      <c r="J150" s="97"/>
      <c r="K150" s="27">
        <v>3887</v>
      </c>
      <c r="L150" s="28">
        <v>0.38194444444444442</v>
      </c>
      <c r="M150" s="101">
        <v>221</v>
      </c>
      <c r="N150" s="99" t="s">
        <v>107</v>
      </c>
      <c r="O150" s="76">
        <v>1380</v>
      </c>
      <c r="P150" s="43">
        <f t="shared" si="1"/>
        <v>0.16014492753623188</v>
      </c>
    </row>
    <row r="151" spans="4:16" ht="16.5" thickTop="1" x14ac:dyDescent="0.25">
      <c r="D151" s="38">
        <v>6220</v>
      </c>
      <c r="E151" s="61" t="s">
        <v>115</v>
      </c>
      <c r="F151" s="120">
        <v>115</v>
      </c>
      <c r="G151" s="107" t="s">
        <v>50</v>
      </c>
      <c r="H151" s="120">
        <v>920</v>
      </c>
      <c r="I151" s="43">
        <f t="shared" ref="I151:I161" si="4">F151/H151</f>
        <v>0.125</v>
      </c>
      <c r="J151" s="100"/>
      <c r="K151" s="27">
        <v>3889</v>
      </c>
      <c r="L151" s="28">
        <v>0.42291666666666666</v>
      </c>
      <c r="M151" s="101">
        <v>498</v>
      </c>
      <c r="N151" s="99" t="s">
        <v>109</v>
      </c>
      <c r="O151" s="76">
        <v>1150</v>
      </c>
      <c r="P151" s="43">
        <f t="shared" si="1"/>
        <v>0.43304347826086959</v>
      </c>
    </row>
    <row r="152" spans="4:16" ht="15.75" x14ac:dyDescent="0.25">
      <c r="D152" s="27">
        <v>6226</v>
      </c>
      <c r="E152" s="63" t="s">
        <v>116</v>
      </c>
      <c r="F152" s="33">
        <v>81</v>
      </c>
      <c r="G152" s="99" t="s">
        <v>49</v>
      </c>
      <c r="H152" s="76">
        <v>690</v>
      </c>
      <c r="I152" s="43">
        <f t="shared" si="4"/>
        <v>0.11739130434782609</v>
      </c>
      <c r="J152" s="97"/>
      <c r="K152" s="27">
        <v>3891</v>
      </c>
      <c r="L152" s="28">
        <v>0.4236111111111111</v>
      </c>
      <c r="M152" s="101">
        <v>444</v>
      </c>
      <c r="N152" s="99" t="s">
        <v>51</v>
      </c>
      <c r="O152" s="76">
        <v>1150</v>
      </c>
      <c r="P152" s="43">
        <f t="shared" si="1"/>
        <v>0.38608695652173913</v>
      </c>
    </row>
    <row r="153" spans="4:16" ht="15.75" x14ac:dyDescent="0.25">
      <c r="D153" s="27">
        <v>6230</v>
      </c>
      <c r="E153" s="28">
        <v>0.51249999999999996</v>
      </c>
      <c r="F153" s="33">
        <v>83</v>
      </c>
      <c r="G153" s="99" t="s">
        <v>49</v>
      </c>
      <c r="H153" s="76">
        <v>690</v>
      </c>
      <c r="I153" s="43">
        <f t="shared" si="4"/>
        <v>0.12028985507246377</v>
      </c>
      <c r="J153" s="97"/>
      <c r="K153" s="27">
        <v>3893</v>
      </c>
      <c r="L153" s="28">
        <v>0.44027777777777777</v>
      </c>
      <c r="M153" s="101">
        <v>279</v>
      </c>
      <c r="N153" s="99" t="s">
        <v>51</v>
      </c>
      <c r="O153" s="101">
        <v>1150</v>
      </c>
      <c r="P153" s="43">
        <f t="shared" si="1"/>
        <v>0.24260869565217391</v>
      </c>
    </row>
    <row r="154" spans="4:16" ht="15.75" x14ac:dyDescent="0.25">
      <c r="D154" s="38">
        <v>6234</v>
      </c>
      <c r="E154" s="39">
        <v>8.7499999999999994E-2</v>
      </c>
      <c r="F154" s="121">
        <v>141</v>
      </c>
      <c r="G154" s="107" t="s">
        <v>49</v>
      </c>
      <c r="H154" s="31">
        <v>690</v>
      </c>
      <c r="I154" s="43">
        <f t="shared" si="4"/>
        <v>0.20434782608695654</v>
      </c>
      <c r="J154" s="97"/>
      <c r="K154" s="27">
        <v>3895</v>
      </c>
      <c r="L154" s="28">
        <v>0.46458333333333335</v>
      </c>
      <c r="M154" s="101">
        <v>559</v>
      </c>
      <c r="N154" s="99" t="s">
        <v>107</v>
      </c>
      <c r="O154" s="76">
        <v>1380</v>
      </c>
      <c r="P154" s="43">
        <f t="shared" si="1"/>
        <v>0.40507246376811595</v>
      </c>
    </row>
    <row r="155" spans="4:16" ht="15.75" x14ac:dyDescent="0.25">
      <c r="D155" s="27">
        <v>6238</v>
      </c>
      <c r="E155" s="28">
        <v>0.12083333333333333</v>
      </c>
      <c r="F155" s="104">
        <v>36</v>
      </c>
      <c r="G155" s="99" t="s">
        <v>49</v>
      </c>
      <c r="H155" s="76">
        <v>690</v>
      </c>
      <c r="I155" s="43">
        <f t="shared" si="4"/>
        <v>5.2173913043478258E-2</v>
      </c>
      <c r="J155" s="100"/>
      <c r="K155" s="27">
        <v>3793</v>
      </c>
      <c r="L155" s="28">
        <v>0.46736111111111112</v>
      </c>
      <c r="M155" s="101">
        <v>59</v>
      </c>
      <c r="N155" s="99" t="s">
        <v>107</v>
      </c>
      <c r="O155" s="76">
        <v>1380</v>
      </c>
      <c r="P155" s="43">
        <f t="shared" si="1"/>
        <v>4.2753623188405795E-2</v>
      </c>
    </row>
    <row r="156" spans="4:16" ht="16.5" thickBot="1" x14ac:dyDescent="0.3">
      <c r="D156" s="27">
        <v>6242</v>
      </c>
      <c r="E156" s="28">
        <v>0.16597222222222222</v>
      </c>
      <c r="F156" s="33">
        <v>68</v>
      </c>
      <c r="G156" s="99" t="s">
        <v>50</v>
      </c>
      <c r="H156" s="33">
        <v>920</v>
      </c>
      <c r="I156" s="43">
        <f t="shared" si="4"/>
        <v>7.3913043478260873E-2</v>
      </c>
      <c r="J156" s="97"/>
      <c r="K156" s="77">
        <v>3897</v>
      </c>
      <c r="L156" s="63" t="s">
        <v>117</v>
      </c>
      <c r="M156" s="101">
        <v>308</v>
      </c>
      <c r="N156" s="99" t="s">
        <v>50</v>
      </c>
      <c r="O156" s="33">
        <v>920</v>
      </c>
      <c r="P156" s="46">
        <f t="shared" si="1"/>
        <v>0.33478260869565218</v>
      </c>
    </row>
    <row r="157" spans="4:16" ht="16.5" thickTop="1" x14ac:dyDescent="0.25">
      <c r="D157" s="27">
        <v>6246</v>
      </c>
      <c r="E157" s="28">
        <v>0.21458333333333335</v>
      </c>
      <c r="F157" s="33">
        <v>91</v>
      </c>
      <c r="G157" s="99" t="s">
        <v>49</v>
      </c>
      <c r="H157" s="76">
        <v>690</v>
      </c>
      <c r="I157" s="43">
        <f t="shared" si="4"/>
        <v>0.13188405797101449</v>
      </c>
      <c r="J157" s="97"/>
      <c r="K157" s="122">
        <v>6241</v>
      </c>
      <c r="L157" s="123">
        <v>6.8750000000000006E-2</v>
      </c>
      <c r="M157" s="98">
        <v>101</v>
      </c>
      <c r="N157" s="95" t="s">
        <v>49</v>
      </c>
      <c r="O157" s="75">
        <v>690</v>
      </c>
      <c r="P157" s="32">
        <f t="shared" si="1"/>
        <v>0.1463768115942029</v>
      </c>
    </row>
    <row r="158" spans="4:16" ht="15.75" x14ac:dyDescent="0.25">
      <c r="D158" s="27">
        <v>6244</v>
      </c>
      <c r="E158" s="28">
        <v>0.19652777777777777</v>
      </c>
      <c r="F158" s="33">
        <v>135</v>
      </c>
      <c r="G158" s="99" t="s">
        <v>49</v>
      </c>
      <c r="H158" s="76">
        <v>690</v>
      </c>
      <c r="I158" s="43">
        <f t="shared" si="4"/>
        <v>0.19565217391304349</v>
      </c>
      <c r="J158" s="97"/>
      <c r="K158" s="103">
        <v>6249</v>
      </c>
      <c r="L158" s="28">
        <v>0.1076388888888889</v>
      </c>
      <c r="M158" s="101">
        <v>123</v>
      </c>
      <c r="N158" s="99" t="s">
        <v>49</v>
      </c>
      <c r="O158" s="76">
        <v>690</v>
      </c>
      <c r="P158" s="43">
        <f t="shared" ref="P158:P187" si="5">M158/O158</f>
        <v>0.17826086956521739</v>
      </c>
    </row>
    <row r="159" spans="4:16" ht="15.75" x14ac:dyDescent="0.25">
      <c r="D159" s="27">
        <v>6258</v>
      </c>
      <c r="E159" s="28">
        <v>0.28611111111111115</v>
      </c>
      <c r="F159" s="105">
        <v>201</v>
      </c>
      <c r="G159" s="99" t="s">
        <v>49</v>
      </c>
      <c r="H159" s="76">
        <v>690</v>
      </c>
      <c r="I159" s="43">
        <f t="shared" si="4"/>
        <v>0.29130434782608694</v>
      </c>
      <c r="J159" s="97"/>
      <c r="K159" s="103">
        <v>6251</v>
      </c>
      <c r="L159" s="28">
        <v>0.13819444444444443</v>
      </c>
      <c r="M159" s="101">
        <v>194</v>
      </c>
      <c r="N159" s="99" t="s">
        <v>49</v>
      </c>
      <c r="O159" s="76">
        <v>690</v>
      </c>
      <c r="P159" s="43">
        <f t="shared" si="5"/>
        <v>0.28115942028985508</v>
      </c>
    </row>
    <row r="160" spans="4:16" ht="15.75" x14ac:dyDescent="0.25">
      <c r="D160" s="27">
        <v>6270</v>
      </c>
      <c r="E160" s="28">
        <v>0.375</v>
      </c>
      <c r="F160" s="33">
        <v>23</v>
      </c>
      <c r="G160" s="99" t="s">
        <v>52</v>
      </c>
      <c r="H160" s="76">
        <v>1035</v>
      </c>
      <c r="I160" s="43">
        <f t="shared" si="4"/>
        <v>2.2222222222222223E-2</v>
      </c>
      <c r="J160" s="100"/>
      <c r="K160" s="103">
        <v>6253</v>
      </c>
      <c r="L160" s="28">
        <v>0.16180555555555556</v>
      </c>
      <c r="M160" s="101">
        <v>210</v>
      </c>
      <c r="N160" s="99" t="s">
        <v>50</v>
      </c>
      <c r="O160" s="33">
        <v>920</v>
      </c>
      <c r="P160" s="43">
        <f t="shared" si="5"/>
        <v>0.22826086956521738</v>
      </c>
    </row>
    <row r="161" spans="4:16" ht="15.75" x14ac:dyDescent="0.25">
      <c r="D161" s="27">
        <v>6274</v>
      </c>
      <c r="E161" s="28">
        <v>0.41666666666666669</v>
      </c>
      <c r="F161" s="101">
        <v>47</v>
      </c>
      <c r="G161" s="99" t="s">
        <v>50</v>
      </c>
      <c r="H161" s="33">
        <v>920</v>
      </c>
      <c r="I161" s="43">
        <f t="shared" si="4"/>
        <v>5.1086956521739134E-2</v>
      </c>
      <c r="J161" s="100"/>
      <c r="K161" s="27">
        <v>6213</v>
      </c>
      <c r="L161" s="28">
        <v>0.30486111111111108</v>
      </c>
      <c r="M161" s="101">
        <v>54</v>
      </c>
      <c r="N161" s="99" t="s">
        <v>113</v>
      </c>
      <c r="O161" s="33">
        <v>690</v>
      </c>
      <c r="P161" s="43">
        <f t="shared" si="5"/>
        <v>7.8260869565217397E-2</v>
      </c>
    </row>
    <row r="162" spans="4:16" ht="16.5" thickBot="1" x14ac:dyDescent="0.3">
      <c r="D162" s="77">
        <v>6278</v>
      </c>
      <c r="E162" s="57">
        <v>0.46388888888888885</v>
      </c>
      <c r="F162" s="109">
        <v>27</v>
      </c>
      <c r="G162" s="110" t="s">
        <v>49</v>
      </c>
      <c r="H162" s="45">
        <v>690</v>
      </c>
      <c r="I162" s="124">
        <f>F162/H162</f>
        <v>3.9130434782608699E-2</v>
      </c>
      <c r="J162" s="97"/>
      <c r="K162" s="27">
        <v>6211</v>
      </c>
      <c r="L162" s="28">
        <v>0.32708333333333334</v>
      </c>
      <c r="M162" s="33">
        <v>22</v>
      </c>
      <c r="N162" s="99" t="s">
        <v>51</v>
      </c>
      <c r="O162" s="76">
        <v>1150</v>
      </c>
      <c r="P162" s="43">
        <f t="shared" si="5"/>
        <v>1.9130434782608695E-2</v>
      </c>
    </row>
    <row r="163" spans="4:16" ht="16.5" thickTop="1" x14ac:dyDescent="0.25">
      <c r="D163" s="38">
        <v>6628</v>
      </c>
      <c r="E163" s="61" t="s">
        <v>118</v>
      </c>
      <c r="F163" s="120">
        <v>450</v>
      </c>
      <c r="G163" s="107" t="s">
        <v>50</v>
      </c>
      <c r="H163" s="120">
        <v>920</v>
      </c>
      <c r="I163" s="125">
        <f>F163/H163</f>
        <v>0.4891304347826087</v>
      </c>
      <c r="J163" s="97"/>
      <c r="K163" s="27">
        <v>6219</v>
      </c>
      <c r="L163" s="28">
        <v>0.35069444444444442</v>
      </c>
      <c r="M163" s="101">
        <v>57</v>
      </c>
      <c r="N163" s="99" t="s">
        <v>50</v>
      </c>
      <c r="O163" s="33">
        <v>920</v>
      </c>
      <c r="P163" s="43">
        <f t="shared" si="5"/>
        <v>6.1956521739130438E-2</v>
      </c>
    </row>
    <row r="164" spans="4:16" ht="15.75" x14ac:dyDescent="0.25">
      <c r="D164" s="38">
        <v>6328</v>
      </c>
      <c r="E164" s="39">
        <v>0.43611111111111112</v>
      </c>
      <c r="F164" s="120">
        <v>251</v>
      </c>
      <c r="G164" s="107" t="s">
        <v>49</v>
      </c>
      <c r="H164" s="31">
        <v>690</v>
      </c>
      <c r="I164" s="125">
        <f>F164/H164</f>
        <v>0.36376811594202896</v>
      </c>
      <c r="J164" s="97"/>
      <c r="K164" s="103">
        <v>6293</v>
      </c>
      <c r="L164" s="28">
        <v>0.37777777777777777</v>
      </c>
      <c r="M164" s="101">
        <v>224</v>
      </c>
      <c r="N164" s="99" t="s">
        <v>49</v>
      </c>
      <c r="O164" s="76">
        <v>690</v>
      </c>
      <c r="P164" s="43">
        <f t="shared" si="5"/>
        <v>0.32463768115942027</v>
      </c>
    </row>
    <row r="165" spans="4:16" ht="15.75" x14ac:dyDescent="0.25">
      <c r="D165" s="27">
        <v>6332</v>
      </c>
      <c r="E165" s="28">
        <v>0.44444444444444442</v>
      </c>
      <c r="F165" s="33">
        <v>432</v>
      </c>
      <c r="G165" s="99" t="s">
        <v>49</v>
      </c>
      <c r="H165" s="76">
        <v>690</v>
      </c>
      <c r="I165" s="116">
        <f>F165/H165</f>
        <v>0.62608695652173918</v>
      </c>
      <c r="J165" s="97"/>
      <c r="K165" s="27">
        <v>6295</v>
      </c>
      <c r="L165" s="28">
        <v>0.39513888888888887</v>
      </c>
      <c r="M165" s="101">
        <v>98</v>
      </c>
      <c r="N165" s="99" t="s">
        <v>50</v>
      </c>
      <c r="O165" s="33">
        <v>920</v>
      </c>
      <c r="P165" s="43">
        <f t="shared" si="5"/>
        <v>0.10652173913043478</v>
      </c>
    </row>
    <row r="166" spans="4:16" ht="15.75" x14ac:dyDescent="0.25">
      <c r="D166" s="27">
        <v>6632</v>
      </c>
      <c r="E166" s="28">
        <v>0.46527777777777773</v>
      </c>
      <c r="F166" s="33">
        <v>129</v>
      </c>
      <c r="G166" s="99" t="s">
        <v>50</v>
      </c>
      <c r="H166" s="33">
        <v>920</v>
      </c>
      <c r="I166" s="43">
        <f t="shared" ref="I166:I180" si="6">F166/H166</f>
        <v>0.14021739130434782</v>
      </c>
      <c r="J166" s="100"/>
      <c r="K166" s="27">
        <v>6227</v>
      </c>
      <c r="L166" s="28">
        <v>0.40208333333333335</v>
      </c>
      <c r="M166" s="101">
        <v>294</v>
      </c>
      <c r="N166" s="99" t="s">
        <v>49</v>
      </c>
      <c r="O166" s="76">
        <v>690</v>
      </c>
      <c r="P166" s="43">
        <f t="shared" si="5"/>
        <v>0.42608695652173911</v>
      </c>
    </row>
    <row r="167" spans="4:16" ht="15.75" x14ac:dyDescent="0.25">
      <c r="D167" s="27">
        <v>6636</v>
      </c>
      <c r="E167" s="63" t="s">
        <v>119</v>
      </c>
      <c r="F167" s="33">
        <v>236</v>
      </c>
      <c r="G167" s="99" t="s">
        <v>50</v>
      </c>
      <c r="H167" s="33">
        <v>920</v>
      </c>
      <c r="I167" s="43">
        <f t="shared" si="6"/>
        <v>0.2565217391304348</v>
      </c>
      <c r="J167" s="100"/>
      <c r="K167" s="103">
        <v>6231</v>
      </c>
      <c r="L167" s="28">
        <v>0.4513888888888889</v>
      </c>
      <c r="M167" s="101">
        <v>68</v>
      </c>
      <c r="N167" s="99" t="s">
        <v>49</v>
      </c>
      <c r="O167" s="76">
        <v>690</v>
      </c>
      <c r="P167" s="43">
        <f t="shared" si="5"/>
        <v>9.8550724637681164E-2</v>
      </c>
    </row>
    <row r="168" spans="4:16" ht="15.75" x14ac:dyDescent="0.25">
      <c r="D168" s="27">
        <v>6640</v>
      </c>
      <c r="E168" s="28">
        <v>0.53819444444444442</v>
      </c>
      <c r="F168" s="33">
        <v>139</v>
      </c>
      <c r="G168" s="99" t="s">
        <v>50</v>
      </c>
      <c r="H168" s="33">
        <v>920</v>
      </c>
      <c r="I168" s="43">
        <f t="shared" si="6"/>
        <v>0.15108695652173912</v>
      </c>
      <c r="J168" s="97"/>
      <c r="K168" s="27">
        <v>6297</v>
      </c>
      <c r="L168" s="28">
        <v>0.45694444444444443</v>
      </c>
      <c r="M168" s="101">
        <v>134</v>
      </c>
      <c r="N168" s="99" t="s">
        <v>50</v>
      </c>
      <c r="O168" s="33">
        <v>920</v>
      </c>
      <c r="P168" s="43">
        <f t="shared" si="5"/>
        <v>0.14565217391304347</v>
      </c>
    </row>
    <row r="169" spans="4:16" ht="15.75" x14ac:dyDescent="0.25">
      <c r="D169" s="27">
        <v>6644</v>
      </c>
      <c r="E169" s="28">
        <v>7.8472222222222221E-2</v>
      </c>
      <c r="F169" s="104">
        <v>173</v>
      </c>
      <c r="G169" s="99" t="s">
        <v>50</v>
      </c>
      <c r="H169" s="33">
        <v>920</v>
      </c>
      <c r="I169" s="43">
        <f t="shared" si="6"/>
        <v>0.18804347826086956</v>
      </c>
      <c r="J169" s="97"/>
      <c r="K169" s="103">
        <v>6233</v>
      </c>
      <c r="L169" s="28">
        <v>0.4861111111111111</v>
      </c>
      <c r="M169" s="101">
        <v>32</v>
      </c>
      <c r="N169" s="99" t="s">
        <v>50</v>
      </c>
      <c r="O169" s="33">
        <v>920</v>
      </c>
      <c r="P169" s="43">
        <f t="shared" si="5"/>
        <v>3.4782608695652174E-2</v>
      </c>
    </row>
    <row r="170" spans="4:16" ht="15.75" x14ac:dyDescent="0.25">
      <c r="D170" s="27">
        <v>6648</v>
      </c>
      <c r="E170" s="28">
        <v>0.12152777777777778</v>
      </c>
      <c r="F170" s="104">
        <v>127</v>
      </c>
      <c r="G170" s="99" t="s">
        <v>49</v>
      </c>
      <c r="H170" s="76">
        <v>690</v>
      </c>
      <c r="I170" s="43">
        <f t="shared" si="6"/>
        <v>0.18405797101449275</v>
      </c>
      <c r="J170" s="100"/>
      <c r="K170" s="27">
        <v>6299</v>
      </c>
      <c r="L170" s="28">
        <v>0.49583333333333335</v>
      </c>
      <c r="M170" s="101">
        <v>47</v>
      </c>
      <c r="N170" s="99" t="s">
        <v>50</v>
      </c>
      <c r="O170" s="33">
        <v>920</v>
      </c>
      <c r="P170" s="43">
        <f t="shared" si="5"/>
        <v>5.1086956521739134E-2</v>
      </c>
    </row>
    <row r="171" spans="4:16" ht="16.5" thickBot="1" x14ac:dyDescent="0.3">
      <c r="D171" s="27">
        <v>6650</v>
      </c>
      <c r="E171" s="28">
        <v>0.18124999999999999</v>
      </c>
      <c r="F171" s="33">
        <v>238</v>
      </c>
      <c r="G171" s="99" t="s">
        <v>50</v>
      </c>
      <c r="H171" s="33">
        <v>690</v>
      </c>
      <c r="I171" s="43">
        <f t="shared" si="6"/>
        <v>0.34492753623188405</v>
      </c>
      <c r="J171" s="97"/>
      <c r="K171" s="126">
        <v>6237</v>
      </c>
      <c r="L171" s="118">
        <v>0.52569444444444446</v>
      </c>
      <c r="M171" s="113">
        <v>73</v>
      </c>
      <c r="N171" s="114" t="s">
        <v>49</v>
      </c>
      <c r="O171" s="115">
        <v>690</v>
      </c>
      <c r="P171" s="46">
        <f t="shared" si="5"/>
        <v>0.10579710144927536</v>
      </c>
    </row>
    <row r="172" spans="4:16" ht="16.5" thickTop="1" x14ac:dyDescent="0.25">
      <c r="D172" s="27">
        <v>6654</v>
      </c>
      <c r="E172" s="28">
        <v>0.20208333333333331</v>
      </c>
      <c r="F172" s="33">
        <v>142</v>
      </c>
      <c r="G172" s="99" t="s">
        <v>50</v>
      </c>
      <c r="H172" s="33">
        <v>920</v>
      </c>
      <c r="I172" s="43">
        <f t="shared" si="6"/>
        <v>0.15434782608695652</v>
      </c>
      <c r="J172" s="100"/>
      <c r="K172" s="38">
        <v>6605</v>
      </c>
      <c r="L172" s="21" t="s">
        <v>120</v>
      </c>
      <c r="M172" s="98">
        <v>102</v>
      </c>
      <c r="N172" s="95" t="s">
        <v>52</v>
      </c>
      <c r="O172" s="127">
        <v>1035</v>
      </c>
      <c r="P172" s="32">
        <f t="shared" si="5"/>
        <v>9.8550724637681164E-2</v>
      </c>
    </row>
    <row r="173" spans="4:16" ht="15.75" x14ac:dyDescent="0.25">
      <c r="D173" s="27">
        <v>6658</v>
      </c>
      <c r="E173" s="28">
        <v>0.22222222222222221</v>
      </c>
      <c r="F173" s="33">
        <v>110</v>
      </c>
      <c r="G173" s="99" t="s">
        <v>51</v>
      </c>
      <c r="H173" s="76">
        <v>1150</v>
      </c>
      <c r="I173" s="43">
        <f t="shared" si="6"/>
        <v>9.5652173913043481E-2</v>
      </c>
      <c r="J173" s="97"/>
      <c r="K173" s="27">
        <v>6607</v>
      </c>
      <c r="L173" s="28">
        <v>0.29791666666666666</v>
      </c>
      <c r="M173" s="101">
        <v>230</v>
      </c>
      <c r="N173" s="99" t="s">
        <v>50</v>
      </c>
      <c r="O173" s="33">
        <v>920</v>
      </c>
      <c r="P173" s="43">
        <f t="shared" si="5"/>
        <v>0.25</v>
      </c>
    </row>
    <row r="174" spans="4:16" ht="15.75" x14ac:dyDescent="0.25">
      <c r="D174" s="27">
        <v>6600</v>
      </c>
      <c r="E174" s="28">
        <v>0.24374999999999999</v>
      </c>
      <c r="F174" s="101">
        <v>261</v>
      </c>
      <c r="G174" s="99" t="s">
        <v>49</v>
      </c>
      <c r="H174" s="76">
        <v>690</v>
      </c>
      <c r="I174" s="43">
        <f t="shared" si="6"/>
        <v>0.37826086956521737</v>
      </c>
      <c r="J174" s="97"/>
      <c r="K174" s="27">
        <v>6611</v>
      </c>
      <c r="L174" s="28">
        <v>0.32708333333333334</v>
      </c>
      <c r="M174" s="101">
        <v>141</v>
      </c>
      <c r="N174" s="99" t="s">
        <v>50</v>
      </c>
      <c r="O174" s="33">
        <v>920</v>
      </c>
      <c r="P174" s="43">
        <f t="shared" si="5"/>
        <v>0.15326086956521739</v>
      </c>
    </row>
    <row r="175" spans="4:16" ht="15.75" x14ac:dyDescent="0.25">
      <c r="D175" s="27">
        <v>6662</v>
      </c>
      <c r="E175" s="28">
        <v>0.26458333333333334</v>
      </c>
      <c r="F175" s="33">
        <v>413</v>
      </c>
      <c r="G175" s="99" t="s">
        <v>50</v>
      </c>
      <c r="H175" s="33">
        <v>920</v>
      </c>
      <c r="I175" s="43">
        <f t="shared" si="6"/>
        <v>0.44891304347826089</v>
      </c>
      <c r="J175" s="100"/>
      <c r="K175" s="27">
        <v>6613</v>
      </c>
      <c r="L175" s="28">
        <v>0.34583333333333338</v>
      </c>
      <c r="M175" s="101">
        <v>315</v>
      </c>
      <c r="N175" s="99" t="s">
        <v>49</v>
      </c>
      <c r="O175" s="76">
        <v>690</v>
      </c>
      <c r="P175" s="43">
        <f t="shared" si="5"/>
        <v>0.45652173913043476</v>
      </c>
    </row>
    <row r="176" spans="4:16" ht="15.75" x14ac:dyDescent="0.25">
      <c r="D176" s="27">
        <v>6666</v>
      </c>
      <c r="E176" s="28">
        <v>0.2951388888888889</v>
      </c>
      <c r="F176" s="105">
        <v>216</v>
      </c>
      <c r="G176" s="99" t="s">
        <v>50</v>
      </c>
      <c r="H176" s="33">
        <v>920</v>
      </c>
      <c r="I176" s="43">
        <f t="shared" si="6"/>
        <v>0.23478260869565218</v>
      </c>
      <c r="J176" s="100"/>
      <c r="K176" s="27">
        <v>6617</v>
      </c>
      <c r="L176" s="28">
        <v>0.37986111111111115</v>
      </c>
      <c r="M176" s="101">
        <v>148</v>
      </c>
      <c r="N176" s="99" t="s">
        <v>50</v>
      </c>
      <c r="O176" s="33">
        <v>920</v>
      </c>
      <c r="P176" s="43">
        <f t="shared" si="5"/>
        <v>0.16086956521739129</v>
      </c>
    </row>
    <row r="177" spans="4:16" ht="15.75" x14ac:dyDescent="0.25">
      <c r="D177" s="27">
        <v>6668</v>
      </c>
      <c r="E177" s="28">
        <v>0.32083333333333336</v>
      </c>
      <c r="F177" s="105">
        <v>212</v>
      </c>
      <c r="G177" s="99" t="s">
        <v>50</v>
      </c>
      <c r="H177" s="33">
        <v>920</v>
      </c>
      <c r="I177" s="43">
        <f t="shared" si="6"/>
        <v>0.23043478260869565</v>
      </c>
      <c r="J177" s="100"/>
      <c r="K177" s="27">
        <v>6621</v>
      </c>
      <c r="L177" s="28">
        <v>0.42569444444444443</v>
      </c>
      <c r="M177" s="101">
        <v>149</v>
      </c>
      <c r="N177" s="99" t="s">
        <v>50</v>
      </c>
      <c r="O177" s="33">
        <v>920</v>
      </c>
      <c r="P177" s="43">
        <f t="shared" si="5"/>
        <v>0.16195652173913044</v>
      </c>
    </row>
    <row r="178" spans="4:16" ht="15.75" x14ac:dyDescent="0.25">
      <c r="D178" s="27">
        <v>6670</v>
      </c>
      <c r="E178" s="28">
        <v>0.34236111111111112</v>
      </c>
      <c r="F178" s="33">
        <v>74</v>
      </c>
      <c r="G178" s="99" t="s">
        <v>52</v>
      </c>
      <c r="H178" s="76">
        <v>1035</v>
      </c>
      <c r="I178" s="43">
        <f t="shared" si="6"/>
        <v>7.1497584541062809E-2</v>
      </c>
      <c r="J178" s="100"/>
      <c r="K178" s="103">
        <v>6625</v>
      </c>
      <c r="L178" s="28">
        <v>0.46736111111111112</v>
      </c>
      <c r="M178" s="101">
        <v>119</v>
      </c>
      <c r="N178" s="99" t="s">
        <v>50</v>
      </c>
      <c r="O178" s="33">
        <v>920</v>
      </c>
      <c r="P178" s="43">
        <f t="shared" si="5"/>
        <v>0.12934782608695652</v>
      </c>
    </row>
    <row r="179" spans="4:16" ht="15.75" x14ac:dyDescent="0.25">
      <c r="D179" s="27">
        <v>6672</v>
      </c>
      <c r="E179" s="28">
        <v>0.38263888888888892</v>
      </c>
      <c r="F179" s="33">
        <v>112</v>
      </c>
      <c r="G179" s="99" t="s">
        <v>49</v>
      </c>
      <c r="H179" s="76">
        <v>690</v>
      </c>
      <c r="I179" s="43">
        <f t="shared" si="6"/>
        <v>0.16231884057971013</v>
      </c>
      <c r="J179" s="100"/>
      <c r="K179" s="103">
        <v>6627</v>
      </c>
      <c r="L179" s="28">
        <v>0.50902777777777775</v>
      </c>
      <c r="M179" s="101">
        <v>117</v>
      </c>
      <c r="N179" s="99" t="s">
        <v>50</v>
      </c>
      <c r="O179" s="33">
        <v>920</v>
      </c>
      <c r="P179" s="43">
        <f t="shared" si="5"/>
        <v>0.12717391304347825</v>
      </c>
    </row>
    <row r="180" spans="4:16" ht="15.75" x14ac:dyDescent="0.25">
      <c r="D180" s="27">
        <v>6674</v>
      </c>
      <c r="E180" s="28">
        <v>0.4069444444444445</v>
      </c>
      <c r="F180" s="33">
        <v>87</v>
      </c>
      <c r="G180" s="99" t="s">
        <v>50</v>
      </c>
      <c r="H180" s="33">
        <v>920</v>
      </c>
      <c r="I180" s="43">
        <f t="shared" si="6"/>
        <v>9.4565217391304343E-2</v>
      </c>
      <c r="J180" s="100"/>
      <c r="K180" s="103">
        <v>6631</v>
      </c>
      <c r="L180" s="28">
        <v>5.0694444444444452E-2</v>
      </c>
      <c r="M180" s="101">
        <v>204</v>
      </c>
      <c r="N180" s="99" t="s">
        <v>51</v>
      </c>
      <c r="O180" s="76">
        <v>1150</v>
      </c>
      <c r="P180" s="43">
        <f t="shared" si="5"/>
        <v>0.17739130434782607</v>
      </c>
    </row>
    <row r="181" spans="4:16" ht="16.5" thickBot="1" x14ac:dyDescent="0.3">
      <c r="D181" s="111">
        <v>6676</v>
      </c>
      <c r="E181" s="118">
        <v>0.44374999999999998</v>
      </c>
      <c r="F181" s="113">
        <v>115</v>
      </c>
      <c r="G181" s="114" t="s">
        <v>50</v>
      </c>
      <c r="H181" s="128">
        <v>920</v>
      </c>
      <c r="I181" s="119">
        <f>F181/H181</f>
        <v>0.125</v>
      </c>
      <c r="J181" s="97"/>
      <c r="K181" s="103">
        <v>6635</v>
      </c>
      <c r="L181" s="28">
        <v>9.2361111111111116E-2</v>
      </c>
      <c r="M181" s="101">
        <v>94</v>
      </c>
      <c r="N181" s="99" t="s">
        <v>49</v>
      </c>
      <c r="O181" s="76">
        <v>690</v>
      </c>
      <c r="P181" s="43">
        <f t="shared" si="5"/>
        <v>0.13623188405797101</v>
      </c>
    </row>
    <row r="182" spans="4:16" ht="17.25" thickTop="1" thickBot="1" x14ac:dyDescent="0.3">
      <c r="D182" s="14">
        <f>COUNT(D94:D181)</f>
        <v>88</v>
      </c>
      <c r="E182" s="62" t="s">
        <v>82</v>
      </c>
      <c r="F182" s="18">
        <f>SUM(F94:F181)</f>
        <v>20746</v>
      </c>
      <c r="G182" s="62" t="s">
        <v>82</v>
      </c>
      <c r="H182" s="18">
        <f>SUM(H94:H181)</f>
        <v>83605</v>
      </c>
      <c r="I182" s="69">
        <f>AVERAGE(I94:I181)</f>
        <v>0.25213054457619682</v>
      </c>
      <c r="J182" s="129"/>
      <c r="K182" s="103">
        <v>6639</v>
      </c>
      <c r="L182" s="28">
        <v>0.13402777777777777</v>
      </c>
      <c r="M182" s="101">
        <v>350</v>
      </c>
      <c r="N182" s="99" t="s">
        <v>50</v>
      </c>
      <c r="O182" s="33">
        <v>920</v>
      </c>
      <c r="P182" s="43">
        <f t="shared" si="5"/>
        <v>0.38043478260869568</v>
      </c>
    </row>
    <row r="183" spans="4:16" ht="16.5" thickTop="1" x14ac:dyDescent="0.25">
      <c r="D183" s="88"/>
      <c r="E183" s="88"/>
      <c r="F183" s="88"/>
      <c r="G183" s="88"/>
      <c r="H183" s="88"/>
      <c r="I183" s="88"/>
      <c r="J183" s="90"/>
      <c r="K183" s="103">
        <v>6667</v>
      </c>
      <c r="L183" s="28">
        <v>0.3347222222222222</v>
      </c>
      <c r="M183" s="101">
        <v>119</v>
      </c>
      <c r="N183" s="99" t="s">
        <v>51</v>
      </c>
      <c r="O183" s="76">
        <v>1150</v>
      </c>
      <c r="P183" s="43">
        <f t="shared" si="5"/>
        <v>0.10347826086956521</v>
      </c>
    </row>
    <row r="184" spans="4:16" ht="15.75" x14ac:dyDescent="0.25">
      <c r="D184" s="88"/>
      <c r="E184" s="88"/>
      <c r="F184" s="88"/>
      <c r="G184" s="88"/>
      <c r="H184" s="88"/>
      <c r="I184" s="88"/>
      <c r="J184" s="90"/>
      <c r="K184" s="103">
        <v>6671</v>
      </c>
      <c r="L184" s="28">
        <v>0.36041666666666666</v>
      </c>
      <c r="M184" s="101">
        <v>515</v>
      </c>
      <c r="N184" s="99" t="s">
        <v>51</v>
      </c>
      <c r="O184" s="76">
        <v>1150</v>
      </c>
      <c r="P184" s="43">
        <f t="shared" si="5"/>
        <v>0.44782608695652176</v>
      </c>
    </row>
    <row r="185" spans="4:16" ht="15.75" x14ac:dyDescent="0.25">
      <c r="D185" s="88"/>
      <c r="E185" s="88"/>
      <c r="F185" s="88"/>
      <c r="G185" s="88"/>
      <c r="H185" s="88"/>
      <c r="I185" s="88"/>
      <c r="J185" s="90"/>
      <c r="K185" s="27">
        <v>6675</v>
      </c>
      <c r="L185" s="28">
        <v>0.40208333333333335</v>
      </c>
      <c r="M185" s="101">
        <v>449</v>
      </c>
      <c r="N185" s="99" t="s">
        <v>50</v>
      </c>
      <c r="O185" s="33">
        <v>920</v>
      </c>
      <c r="P185" s="43">
        <f t="shared" si="5"/>
        <v>0.48804347826086958</v>
      </c>
    </row>
    <row r="186" spans="4:16" ht="15.75" x14ac:dyDescent="0.25">
      <c r="D186" s="88"/>
      <c r="E186" s="88"/>
      <c r="F186" s="88"/>
      <c r="G186" s="88"/>
      <c r="H186" s="88"/>
      <c r="I186" s="88"/>
      <c r="J186" s="90"/>
      <c r="K186" s="27">
        <v>6679</v>
      </c>
      <c r="L186" s="28">
        <v>0.44374999999999998</v>
      </c>
      <c r="M186" s="101">
        <v>141</v>
      </c>
      <c r="N186" s="99" t="s">
        <v>50</v>
      </c>
      <c r="O186" s="33">
        <v>920</v>
      </c>
      <c r="P186" s="43">
        <f t="shared" si="5"/>
        <v>0.15326086956521739</v>
      </c>
    </row>
    <row r="187" spans="4:16" ht="16.5" thickBot="1" x14ac:dyDescent="0.3">
      <c r="D187" s="88"/>
      <c r="E187" s="88"/>
      <c r="F187" s="88"/>
      <c r="G187" s="88"/>
      <c r="H187" s="88"/>
      <c r="I187" s="88"/>
      <c r="J187" s="90"/>
      <c r="K187" s="77">
        <v>6683</v>
      </c>
      <c r="L187" s="57">
        <v>0.49236111111111108</v>
      </c>
      <c r="M187" s="109">
        <v>99</v>
      </c>
      <c r="N187" s="110" t="s">
        <v>52</v>
      </c>
      <c r="O187" s="45">
        <v>1035</v>
      </c>
      <c r="P187" s="43">
        <f t="shared" si="5"/>
        <v>9.5652173913043481E-2</v>
      </c>
    </row>
    <row r="188" spans="4:16" ht="17.25" thickTop="1" thickBot="1" x14ac:dyDescent="0.3">
      <c r="D188" s="88"/>
      <c r="E188" s="88"/>
      <c r="F188" s="88"/>
      <c r="G188" s="88"/>
      <c r="H188" s="88"/>
      <c r="I188" s="88"/>
      <c r="J188" s="90"/>
      <c r="K188" s="14">
        <f>COUNT(D94:D187)</f>
        <v>89</v>
      </c>
      <c r="L188" s="62" t="s">
        <v>82</v>
      </c>
      <c r="M188" s="130">
        <f>SUM(M94:M187)</f>
        <v>23064</v>
      </c>
      <c r="N188" s="62" t="s">
        <v>82</v>
      </c>
      <c r="O188" s="130">
        <f>SUM(O94:O187)</f>
        <v>91885</v>
      </c>
      <c r="P188" s="69">
        <f>AVERAGE(P94:P187)</f>
        <v>0.257284664405386</v>
      </c>
    </row>
    <row r="189" spans="4:16" ht="15" thickTop="1" x14ac:dyDescent="0.2">
      <c r="F189" s="8"/>
      <c r="G189" s="8"/>
      <c r="H189" s="8"/>
      <c r="I189" s="88"/>
      <c r="J189" s="90"/>
      <c r="K189" s="88"/>
      <c r="L189" s="88"/>
      <c r="M189" s="88"/>
      <c r="N189" s="88"/>
      <c r="O189" s="88"/>
      <c r="P189" s="88"/>
    </row>
    <row r="190" spans="4:16" ht="14.25" x14ac:dyDescent="0.2">
      <c r="F190" s="8"/>
      <c r="G190" s="8"/>
      <c r="H190" s="8"/>
      <c r="I190" s="88"/>
      <c r="J190" s="90"/>
      <c r="K190" s="88"/>
      <c r="L190" s="88"/>
      <c r="M190" s="88"/>
      <c r="N190" s="88"/>
      <c r="O190" s="88"/>
      <c r="P190" s="88"/>
    </row>
    <row r="191" spans="4:16" ht="14.25" x14ac:dyDescent="0.2">
      <c r="F191" s="8"/>
      <c r="G191" s="8"/>
      <c r="H191" s="8"/>
      <c r="I191" s="88"/>
      <c r="J191" s="90"/>
      <c r="K191" s="88"/>
      <c r="L191" s="88"/>
      <c r="M191" s="88"/>
      <c r="N191" s="88"/>
      <c r="O191" s="88"/>
      <c r="P191" s="88"/>
    </row>
    <row r="192" spans="4:16" ht="14.25" x14ac:dyDescent="0.2">
      <c r="D192" t="s">
        <v>66</v>
      </c>
      <c r="F192" s="131">
        <f>SUM(F151:F181)</f>
        <v>4965</v>
      </c>
      <c r="G192" s="3"/>
      <c r="H192" s="8"/>
      <c r="I192" s="88"/>
      <c r="J192" s="90"/>
      <c r="K192" s="88"/>
      <c r="L192" s="88"/>
      <c r="M192" s="88"/>
      <c r="N192" s="88"/>
      <c r="O192" s="88"/>
      <c r="P192" s="88"/>
    </row>
    <row r="193" spans="4:16" ht="14.25" x14ac:dyDescent="0.2">
      <c r="H193" s="8"/>
      <c r="I193" s="88"/>
      <c r="J193" s="90"/>
      <c r="K193" s="88"/>
      <c r="L193" s="88"/>
      <c r="M193" s="88"/>
      <c r="N193" s="88"/>
      <c r="O193" s="88"/>
      <c r="P193" s="88"/>
    </row>
    <row r="194" spans="4:16" ht="14.25" x14ac:dyDescent="0.2">
      <c r="D194" t="s">
        <v>67</v>
      </c>
      <c r="F194" s="131">
        <f>SUM(F94:F150)</f>
        <v>15781</v>
      </c>
      <c r="G194" s="3"/>
      <c r="H194" s="8"/>
      <c r="I194" s="88"/>
      <c r="J194" s="90"/>
      <c r="K194" s="88"/>
      <c r="L194" s="88"/>
      <c r="M194" s="88"/>
      <c r="N194" s="88"/>
      <c r="O194" s="88"/>
      <c r="P194" s="88"/>
    </row>
    <row r="195" spans="4:16" ht="14.25" x14ac:dyDescent="0.2">
      <c r="F195" s="8"/>
      <c r="G195" s="8"/>
      <c r="H195" s="8"/>
      <c r="I195" s="88"/>
      <c r="J195" s="90"/>
      <c r="K195" s="88"/>
      <c r="L195" s="88"/>
      <c r="M195" s="88"/>
      <c r="N195" s="88"/>
      <c r="O195" s="88"/>
      <c r="P195" s="88"/>
    </row>
    <row r="196" spans="4:16" ht="14.25" x14ac:dyDescent="0.2">
      <c r="F196" s="8"/>
      <c r="G196" s="8"/>
      <c r="H196" s="8"/>
      <c r="I196" s="88"/>
      <c r="J196" s="90"/>
      <c r="K196" s="88"/>
      <c r="L196" s="88"/>
      <c r="M196" s="88"/>
      <c r="N196" s="88"/>
      <c r="O196" s="88"/>
      <c r="P196" s="88"/>
    </row>
    <row r="197" spans="4:16" ht="14.25" x14ac:dyDescent="0.2">
      <c r="F197" s="8"/>
      <c r="G197" s="8"/>
      <c r="H197" s="8"/>
      <c r="I197" s="88"/>
      <c r="J197" s="90"/>
      <c r="K197" s="88"/>
      <c r="L197" s="88"/>
      <c r="M197" s="88"/>
      <c r="N197" s="88"/>
      <c r="O197" s="88"/>
      <c r="P197" s="88"/>
    </row>
    <row r="198" spans="4:16" ht="14.25" x14ac:dyDescent="0.2">
      <c r="D198" t="s">
        <v>121</v>
      </c>
      <c r="E198" t="s">
        <v>66</v>
      </c>
      <c r="F198" s="8"/>
      <c r="G198" s="132">
        <v>4965</v>
      </c>
      <c r="H198" s="8"/>
      <c r="I198" s="88"/>
      <c r="J198" s="90"/>
      <c r="K198" s="88"/>
      <c r="L198" s="88"/>
      <c r="M198" s="88"/>
      <c r="N198" s="88"/>
      <c r="O198" s="88"/>
      <c r="P198" s="88"/>
    </row>
    <row r="199" spans="4:16" ht="14.25" x14ac:dyDescent="0.2">
      <c r="F199" s="8"/>
      <c r="G199" s="8"/>
      <c r="H199" s="8"/>
      <c r="I199" s="88"/>
      <c r="J199" s="90"/>
      <c r="K199" s="88"/>
      <c r="L199" s="88"/>
      <c r="M199" s="88"/>
      <c r="N199" s="88"/>
      <c r="O199" s="88"/>
      <c r="P199" s="88"/>
    </row>
    <row r="200" spans="4:16" ht="14.25" x14ac:dyDescent="0.2">
      <c r="D200" t="s">
        <v>121</v>
      </c>
      <c r="E200" t="s">
        <v>122</v>
      </c>
      <c r="F200" s="8"/>
      <c r="G200" s="132">
        <v>15781</v>
      </c>
      <c r="H200" s="8"/>
      <c r="I200" s="88"/>
      <c r="J200" s="90"/>
      <c r="K200" s="88"/>
      <c r="L200" s="88"/>
      <c r="M200" s="88"/>
      <c r="N200" s="88"/>
      <c r="O200" s="88"/>
      <c r="P200" s="88"/>
    </row>
    <row r="201" spans="4:16" ht="14.25" x14ac:dyDescent="0.2">
      <c r="F201" s="8"/>
      <c r="G201" s="8"/>
      <c r="H201" s="8"/>
      <c r="I201" s="88"/>
      <c r="J201" s="90"/>
      <c r="K201" s="88"/>
      <c r="L201" s="88"/>
      <c r="M201" s="88"/>
      <c r="N201" s="88"/>
      <c r="O201" s="88"/>
      <c r="P201" s="88"/>
    </row>
    <row r="202" spans="4:16" ht="16.5" x14ac:dyDescent="0.35">
      <c r="D202" t="s">
        <v>123</v>
      </c>
      <c r="F202" s="8"/>
      <c r="G202" s="133">
        <f>SUM(G198:G200)</f>
        <v>20746</v>
      </c>
      <c r="H202" s="8"/>
      <c r="I202" s="88"/>
      <c r="J202" s="90"/>
      <c r="K202" s="88"/>
      <c r="L202" s="88"/>
      <c r="M202" s="88"/>
      <c r="N202" s="88"/>
      <c r="O202" s="88"/>
      <c r="P202" s="88"/>
    </row>
  </sheetData>
  <mergeCells count="16">
    <mergeCell ref="D91:E91"/>
    <mergeCell ref="K91:L91"/>
    <mergeCell ref="D86:P86"/>
    <mergeCell ref="D87:P87"/>
    <mergeCell ref="D88:P88"/>
    <mergeCell ref="D89:P89"/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Q40"/>
  <sheetViews>
    <sheetView topLeftCell="B1" zoomScale="75" zoomScaleNormal="75" workbookViewId="0">
      <selection activeCell="N2" sqref="N2"/>
    </sheetView>
  </sheetViews>
  <sheetFormatPr defaultRowHeight="12.75" x14ac:dyDescent="0.2"/>
  <cols>
    <col min="1" max="1" width="14.7109375" customWidth="1"/>
    <col min="2" max="13" width="11.7109375" customWidth="1"/>
    <col min="14" max="14" width="23.7109375" customWidth="1"/>
    <col min="15" max="15" width="13" customWidth="1"/>
    <col min="16" max="16" width="13.140625" customWidth="1"/>
    <col min="17" max="17" width="12.28515625" customWidth="1"/>
  </cols>
  <sheetData>
    <row r="1" spans="1:17" ht="15.75" x14ac:dyDescent="0.25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31">
        <v>45673</v>
      </c>
      <c r="O1" s="416"/>
    </row>
    <row r="2" spans="1:17" ht="15.75" x14ac:dyDescent="0.25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26"/>
    </row>
    <row r="3" spans="1:17" ht="15.75" x14ac:dyDescent="0.25">
      <c r="A3" s="469" t="s">
        <v>231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389"/>
    </row>
    <row r="4" spans="1:17" ht="15" x14ac:dyDescent="0.25">
      <c r="A4" s="445"/>
      <c r="B4" s="438"/>
      <c r="C4" s="445"/>
      <c r="D4" s="440"/>
      <c r="E4" s="440"/>
      <c r="F4" s="440"/>
      <c r="G4" s="440"/>
      <c r="H4" s="440"/>
      <c r="I4" s="440"/>
      <c r="J4" s="440"/>
      <c r="K4" s="440"/>
      <c r="L4" s="217"/>
      <c r="M4" s="218"/>
      <c r="N4" s="389"/>
    </row>
    <row r="5" spans="1:17" x14ac:dyDescent="0.2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389"/>
    </row>
    <row r="6" spans="1:17" ht="18.75" x14ac:dyDescent="0.3">
      <c r="A6" s="235"/>
      <c r="B6" s="494" t="s">
        <v>11</v>
      </c>
      <c r="C6" s="495"/>
      <c r="D6" s="495"/>
      <c r="E6" s="520"/>
      <c r="F6" s="520"/>
      <c r="G6" s="521"/>
      <c r="H6" s="522" t="s">
        <v>185</v>
      </c>
      <c r="I6" s="497"/>
      <c r="J6" s="523"/>
      <c r="K6" s="495" t="s">
        <v>16</v>
      </c>
      <c r="L6" s="495"/>
      <c r="M6" s="499"/>
      <c r="N6" s="389"/>
    </row>
    <row r="7" spans="1:17" ht="18.75" x14ac:dyDescent="0.3">
      <c r="A7" s="439" t="s">
        <v>2</v>
      </c>
      <c r="B7" s="488" t="s">
        <v>160</v>
      </c>
      <c r="C7" s="489"/>
      <c r="D7" s="490"/>
      <c r="E7" s="477" t="s">
        <v>159</v>
      </c>
      <c r="F7" s="477"/>
      <c r="G7" s="478"/>
      <c r="H7" s="488" t="s">
        <v>15</v>
      </c>
      <c r="I7" s="489"/>
      <c r="J7" s="490"/>
      <c r="K7" s="451"/>
      <c r="L7" s="451"/>
      <c r="M7" s="365"/>
      <c r="N7" s="389"/>
    </row>
    <row r="8" spans="1:17" ht="18.75" x14ac:dyDescent="0.3">
      <c r="A8" s="366"/>
      <c r="B8" s="367" t="s">
        <v>12</v>
      </c>
      <c r="C8" s="368" t="s">
        <v>13</v>
      </c>
      <c r="D8" s="369" t="s">
        <v>14</v>
      </c>
      <c r="E8" s="370" t="s">
        <v>12</v>
      </c>
      <c r="F8" s="370" t="s">
        <v>13</v>
      </c>
      <c r="G8" s="371" t="s">
        <v>14</v>
      </c>
      <c r="H8" s="367" t="s">
        <v>12</v>
      </c>
      <c r="I8" s="368" t="s">
        <v>13</v>
      </c>
      <c r="J8" s="369" t="s">
        <v>14</v>
      </c>
      <c r="K8" s="372" t="s">
        <v>12</v>
      </c>
      <c r="L8" s="372" t="s">
        <v>13</v>
      </c>
      <c r="M8" s="373" t="s">
        <v>14</v>
      </c>
      <c r="N8" s="389"/>
    </row>
    <row r="9" spans="1:17" ht="18.75" x14ac:dyDescent="0.3">
      <c r="A9" s="241"/>
      <c r="B9" s="379"/>
      <c r="C9" s="453"/>
      <c r="D9" s="380"/>
      <c r="E9" s="448"/>
      <c r="F9" s="448"/>
      <c r="G9" s="448"/>
      <c r="H9" s="379"/>
      <c r="I9" s="453"/>
      <c r="J9" s="380"/>
      <c r="K9" s="449"/>
      <c r="L9" s="449"/>
      <c r="M9" s="308"/>
      <c r="N9" s="389"/>
    </row>
    <row r="10" spans="1:17" ht="18.75" x14ac:dyDescent="0.3">
      <c r="A10" s="246" t="s">
        <v>184</v>
      </c>
      <c r="B10" s="344">
        <v>3</v>
      </c>
      <c r="C10" s="345">
        <v>24</v>
      </c>
      <c r="D10" s="346">
        <v>727</v>
      </c>
      <c r="E10" s="247">
        <v>1</v>
      </c>
      <c r="F10" s="248">
        <v>9</v>
      </c>
      <c r="G10" s="249">
        <v>320</v>
      </c>
      <c r="H10" s="344">
        <v>0</v>
      </c>
      <c r="I10" s="345">
        <v>0</v>
      </c>
      <c r="J10" s="346">
        <v>0</v>
      </c>
      <c r="K10" s="250">
        <v>4</v>
      </c>
      <c r="L10" s="251">
        <v>33</v>
      </c>
      <c r="M10" s="252">
        <v>1047</v>
      </c>
      <c r="N10" s="389"/>
      <c r="O10" s="427"/>
      <c r="P10" s="427"/>
      <c r="Q10" s="427"/>
    </row>
    <row r="11" spans="1:17" ht="18.75" x14ac:dyDescent="0.3">
      <c r="A11" s="246" t="s">
        <v>161</v>
      </c>
      <c r="B11" s="344">
        <v>2</v>
      </c>
      <c r="C11" s="345">
        <v>17</v>
      </c>
      <c r="D11" s="346">
        <v>228</v>
      </c>
      <c r="E11" s="247">
        <v>0</v>
      </c>
      <c r="F11" s="248">
        <v>0</v>
      </c>
      <c r="G11" s="249">
        <v>0</v>
      </c>
      <c r="H11" s="344">
        <v>0</v>
      </c>
      <c r="I11" s="345">
        <v>0</v>
      </c>
      <c r="J11" s="346">
        <v>0</v>
      </c>
      <c r="K11" s="250">
        <v>2</v>
      </c>
      <c r="L11" s="251">
        <v>17</v>
      </c>
      <c r="M11" s="252">
        <v>228</v>
      </c>
      <c r="N11" s="389"/>
      <c r="O11" s="427"/>
      <c r="P11" s="427"/>
      <c r="Q11" s="427"/>
    </row>
    <row r="12" spans="1:17" ht="18.75" x14ac:dyDescent="0.3">
      <c r="A12" s="246" t="s">
        <v>162</v>
      </c>
      <c r="B12" s="344">
        <v>2</v>
      </c>
      <c r="C12" s="345">
        <v>17</v>
      </c>
      <c r="D12" s="346">
        <v>49</v>
      </c>
      <c r="E12" s="247">
        <v>0</v>
      </c>
      <c r="F12" s="248">
        <v>0</v>
      </c>
      <c r="G12" s="249">
        <v>0</v>
      </c>
      <c r="H12" s="344">
        <v>0</v>
      </c>
      <c r="I12" s="345">
        <v>0</v>
      </c>
      <c r="J12" s="346">
        <v>0</v>
      </c>
      <c r="K12" s="250">
        <v>2</v>
      </c>
      <c r="L12" s="251">
        <v>17</v>
      </c>
      <c r="M12" s="252">
        <v>49</v>
      </c>
      <c r="N12" s="389"/>
      <c r="O12" s="427"/>
      <c r="P12" s="427"/>
      <c r="Q12" s="427"/>
    </row>
    <row r="13" spans="1:17" ht="18.75" x14ac:dyDescent="0.3">
      <c r="A13" s="246" t="s">
        <v>163</v>
      </c>
      <c r="B13" s="344">
        <v>0</v>
      </c>
      <c r="C13" s="345">
        <v>0</v>
      </c>
      <c r="D13" s="346">
        <v>0</v>
      </c>
      <c r="E13" s="247">
        <v>0</v>
      </c>
      <c r="F13" s="248">
        <v>0</v>
      </c>
      <c r="G13" s="249">
        <v>0</v>
      </c>
      <c r="H13" s="344">
        <v>0</v>
      </c>
      <c r="I13" s="345">
        <v>0</v>
      </c>
      <c r="J13" s="346">
        <v>0</v>
      </c>
      <c r="K13" s="250">
        <v>0</v>
      </c>
      <c r="L13" s="251">
        <v>0</v>
      </c>
      <c r="M13" s="252">
        <v>0</v>
      </c>
      <c r="N13" s="389"/>
      <c r="O13" s="427"/>
      <c r="P13" s="427"/>
      <c r="Q13" s="427"/>
    </row>
    <row r="14" spans="1:17" ht="18.75" x14ac:dyDescent="0.3">
      <c r="A14" s="246" t="s">
        <v>164</v>
      </c>
      <c r="B14" s="344">
        <v>0</v>
      </c>
      <c r="C14" s="345">
        <v>0</v>
      </c>
      <c r="D14" s="346">
        <v>0</v>
      </c>
      <c r="E14" s="247">
        <v>0</v>
      </c>
      <c r="F14" s="248">
        <v>0</v>
      </c>
      <c r="G14" s="249">
        <v>0</v>
      </c>
      <c r="H14" s="344">
        <v>0</v>
      </c>
      <c r="I14" s="345">
        <v>0</v>
      </c>
      <c r="J14" s="346">
        <v>0</v>
      </c>
      <c r="K14" s="250">
        <v>0</v>
      </c>
      <c r="L14" s="251">
        <v>0</v>
      </c>
      <c r="M14" s="252">
        <v>0</v>
      </c>
      <c r="N14" s="389"/>
      <c r="O14" s="427"/>
      <c r="P14" s="427"/>
      <c r="Q14" s="427"/>
    </row>
    <row r="15" spans="1:17" ht="18.75" x14ac:dyDescent="0.3">
      <c r="A15" s="246" t="s">
        <v>165</v>
      </c>
      <c r="B15" s="344">
        <v>4</v>
      </c>
      <c r="C15" s="345">
        <v>35</v>
      </c>
      <c r="D15" s="346">
        <v>1655</v>
      </c>
      <c r="E15" s="247">
        <v>2</v>
      </c>
      <c r="F15" s="248">
        <v>18</v>
      </c>
      <c r="G15" s="249">
        <v>489</v>
      </c>
      <c r="H15" s="344">
        <v>0</v>
      </c>
      <c r="I15" s="345">
        <v>0</v>
      </c>
      <c r="J15" s="346">
        <v>0</v>
      </c>
      <c r="K15" s="250">
        <v>6</v>
      </c>
      <c r="L15" s="251">
        <v>53</v>
      </c>
      <c r="M15" s="252">
        <v>2144</v>
      </c>
      <c r="N15" s="389"/>
      <c r="O15" s="427"/>
      <c r="P15" s="427"/>
      <c r="Q15" s="427"/>
    </row>
    <row r="16" spans="1:17" ht="18.75" x14ac:dyDescent="0.3">
      <c r="A16" s="246" t="s">
        <v>166</v>
      </c>
      <c r="B16" s="350">
        <v>6</v>
      </c>
      <c r="C16" s="351">
        <v>53</v>
      </c>
      <c r="D16" s="352">
        <v>2280</v>
      </c>
      <c r="E16" s="259">
        <v>4</v>
      </c>
      <c r="F16" s="260">
        <v>32</v>
      </c>
      <c r="G16" s="261">
        <v>2733</v>
      </c>
      <c r="H16" s="350">
        <v>0</v>
      </c>
      <c r="I16" s="351">
        <v>0</v>
      </c>
      <c r="J16" s="352">
        <v>0</v>
      </c>
      <c r="K16" s="262">
        <v>10</v>
      </c>
      <c r="L16" s="263">
        <v>85</v>
      </c>
      <c r="M16" s="264">
        <v>5013</v>
      </c>
      <c r="N16" s="389"/>
      <c r="O16" s="427"/>
      <c r="P16" s="427"/>
      <c r="Q16" s="427"/>
    </row>
    <row r="17" spans="1:17" ht="18.75" x14ac:dyDescent="0.3">
      <c r="A17" s="466" t="s">
        <v>167</v>
      </c>
      <c r="B17" s="347">
        <v>10</v>
      </c>
      <c r="C17" s="348">
        <v>86</v>
      </c>
      <c r="D17" s="349">
        <v>8097</v>
      </c>
      <c r="E17" s="253">
        <v>4</v>
      </c>
      <c r="F17" s="254">
        <v>34</v>
      </c>
      <c r="G17" s="255">
        <v>3579</v>
      </c>
      <c r="H17" s="347">
        <v>2</v>
      </c>
      <c r="I17" s="348">
        <v>12</v>
      </c>
      <c r="J17" s="349">
        <v>551</v>
      </c>
      <c r="K17" s="256">
        <v>16</v>
      </c>
      <c r="L17" s="257">
        <v>132</v>
      </c>
      <c r="M17" s="258">
        <v>12227</v>
      </c>
      <c r="N17" s="389"/>
      <c r="O17" s="427"/>
      <c r="P17" s="427"/>
      <c r="Q17" s="427"/>
    </row>
    <row r="18" spans="1:17" ht="18.75" x14ac:dyDescent="0.3">
      <c r="A18" s="466" t="s">
        <v>168</v>
      </c>
      <c r="B18" s="347">
        <v>12</v>
      </c>
      <c r="C18" s="348">
        <v>111</v>
      </c>
      <c r="D18" s="349">
        <v>9966</v>
      </c>
      <c r="E18" s="253">
        <v>8</v>
      </c>
      <c r="F18" s="254">
        <v>69</v>
      </c>
      <c r="G18" s="255">
        <v>7928</v>
      </c>
      <c r="H18" s="347">
        <v>2</v>
      </c>
      <c r="I18" s="348">
        <v>12</v>
      </c>
      <c r="J18" s="349">
        <v>769</v>
      </c>
      <c r="K18" s="256">
        <v>22</v>
      </c>
      <c r="L18" s="257">
        <v>192</v>
      </c>
      <c r="M18" s="258">
        <v>18663</v>
      </c>
      <c r="N18" s="389"/>
      <c r="O18" s="427"/>
      <c r="P18" s="427"/>
      <c r="Q18" s="427"/>
    </row>
    <row r="19" spans="1:17" ht="18.75" x14ac:dyDescent="0.3">
      <c r="A19" s="466" t="s">
        <v>169</v>
      </c>
      <c r="B19" s="347">
        <v>11</v>
      </c>
      <c r="C19" s="348">
        <v>87</v>
      </c>
      <c r="D19" s="349">
        <v>6505</v>
      </c>
      <c r="E19" s="253">
        <v>4</v>
      </c>
      <c r="F19" s="254">
        <v>32</v>
      </c>
      <c r="G19" s="255">
        <v>3007</v>
      </c>
      <c r="H19" s="347">
        <v>3</v>
      </c>
      <c r="I19" s="348">
        <v>15</v>
      </c>
      <c r="J19" s="349">
        <v>846</v>
      </c>
      <c r="K19" s="256">
        <v>18</v>
      </c>
      <c r="L19" s="257">
        <v>134</v>
      </c>
      <c r="M19" s="258">
        <v>10358</v>
      </c>
      <c r="N19" s="389"/>
      <c r="O19" s="427"/>
      <c r="P19" s="427"/>
      <c r="Q19" s="427"/>
    </row>
    <row r="20" spans="1:17" ht="18.75" x14ac:dyDescent="0.3">
      <c r="A20" s="246" t="s">
        <v>170</v>
      </c>
      <c r="B20" s="344">
        <v>4</v>
      </c>
      <c r="C20" s="345">
        <v>29</v>
      </c>
      <c r="D20" s="346">
        <v>2821</v>
      </c>
      <c r="E20" s="247">
        <v>3</v>
      </c>
      <c r="F20" s="248">
        <v>26</v>
      </c>
      <c r="G20" s="249">
        <v>1381</v>
      </c>
      <c r="H20" s="344">
        <v>3</v>
      </c>
      <c r="I20" s="345">
        <v>20</v>
      </c>
      <c r="J20" s="346">
        <v>1089</v>
      </c>
      <c r="K20" s="250">
        <v>10</v>
      </c>
      <c r="L20" s="251">
        <v>75</v>
      </c>
      <c r="M20" s="252">
        <v>5291</v>
      </c>
      <c r="N20" s="389"/>
      <c r="O20" s="427"/>
      <c r="P20" s="427"/>
      <c r="Q20" s="427"/>
    </row>
    <row r="21" spans="1:17" ht="18.75" x14ac:dyDescent="0.3">
      <c r="A21" s="246" t="s">
        <v>171</v>
      </c>
      <c r="B21" s="344">
        <v>3</v>
      </c>
      <c r="C21" s="345">
        <v>24</v>
      </c>
      <c r="D21" s="346">
        <v>1315</v>
      </c>
      <c r="E21" s="247">
        <v>3</v>
      </c>
      <c r="F21" s="248">
        <v>25</v>
      </c>
      <c r="G21" s="249">
        <v>949</v>
      </c>
      <c r="H21" s="344">
        <v>3</v>
      </c>
      <c r="I21" s="345">
        <v>16</v>
      </c>
      <c r="J21" s="346">
        <v>937</v>
      </c>
      <c r="K21" s="250">
        <v>9</v>
      </c>
      <c r="L21" s="251">
        <v>65</v>
      </c>
      <c r="M21" s="252">
        <v>3201</v>
      </c>
      <c r="N21" s="389"/>
      <c r="O21" s="427"/>
      <c r="P21" s="427"/>
      <c r="Q21" s="427"/>
    </row>
    <row r="22" spans="1:17" ht="18.75" x14ac:dyDescent="0.3">
      <c r="A22" s="246" t="s">
        <v>172</v>
      </c>
      <c r="B22" s="344">
        <v>3</v>
      </c>
      <c r="C22" s="345">
        <v>26</v>
      </c>
      <c r="D22" s="346">
        <v>1367</v>
      </c>
      <c r="E22" s="247">
        <v>2</v>
      </c>
      <c r="F22" s="248">
        <v>17</v>
      </c>
      <c r="G22" s="249">
        <v>655</v>
      </c>
      <c r="H22" s="344">
        <v>2</v>
      </c>
      <c r="I22" s="345">
        <v>12</v>
      </c>
      <c r="J22" s="346">
        <v>683</v>
      </c>
      <c r="K22" s="250">
        <v>7</v>
      </c>
      <c r="L22" s="251">
        <v>55</v>
      </c>
      <c r="M22" s="252">
        <v>2705</v>
      </c>
      <c r="N22" s="389"/>
      <c r="O22" s="427"/>
      <c r="P22" s="427"/>
      <c r="Q22" s="427"/>
    </row>
    <row r="23" spans="1:17" ht="18.75" x14ac:dyDescent="0.3">
      <c r="A23" s="246" t="s">
        <v>173</v>
      </c>
      <c r="B23" s="344">
        <v>5</v>
      </c>
      <c r="C23" s="345">
        <v>45</v>
      </c>
      <c r="D23" s="346">
        <v>1827</v>
      </c>
      <c r="E23" s="247">
        <v>2</v>
      </c>
      <c r="F23" s="248">
        <v>16</v>
      </c>
      <c r="G23" s="249">
        <v>726</v>
      </c>
      <c r="H23" s="344">
        <v>3</v>
      </c>
      <c r="I23" s="345">
        <v>17</v>
      </c>
      <c r="J23" s="346">
        <v>859</v>
      </c>
      <c r="K23" s="250">
        <v>10</v>
      </c>
      <c r="L23" s="251">
        <v>78</v>
      </c>
      <c r="M23" s="252">
        <v>3412</v>
      </c>
      <c r="N23" s="389"/>
      <c r="O23" s="427"/>
      <c r="P23" s="427"/>
      <c r="Q23" s="427"/>
    </row>
    <row r="24" spans="1:17" ht="18.75" x14ac:dyDescent="0.3">
      <c r="A24" s="246" t="s">
        <v>174</v>
      </c>
      <c r="B24" s="344">
        <v>4</v>
      </c>
      <c r="C24" s="345">
        <v>35</v>
      </c>
      <c r="D24" s="346">
        <v>1111</v>
      </c>
      <c r="E24" s="247">
        <v>2</v>
      </c>
      <c r="F24" s="248">
        <v>16</v>
      </c>
      <c r="G24" s="249">
        <v>530</v>
      </c>
      <c r="H24" s="344">
        <v>2</v>
      </c>
      <c r="I24" s="345">
        <v>13</v>
      </c>
      <c r="J24" s="346">
        <v>656</v>
      </c>
      <c r="K24" s="250">
        <v>8</v>
      </c>
      <c r="L24" s="251">
        <v>64</v>
      </c>
      <c r="M24" s="252">
        <v>2297</v>
      </c>
      <c r="N24" s="389"/>
      <c r="O24" s="427"/>
      <c r="P24" s="427"/>
      <c r="Q24" s="427"/>
    </row>
    <row r="25" spans="1:17" ht="18.75" x14ac:dyDescent="0.3">
      <c r="A25" s="246" t="s">
        <v>175</v>
      </c>
      <c r="B25" s="344">
        <v>3</v>
      </c>
      <c r="C25" s="345">
        <v>25</v>
      </c>
      <c r="D25" s="346">
        <v>1022</v>
      </c>
      <c r="E25" s="247">
        <v>2</v>
      </c>
      <c r="F25" s="248">
        <v>17</v>
      </c>
      <c r="G25" s="249">
        <v>616</v>
      </c>
      <c r="H25" s="344">
        <v>2</v>
      </c>
      <c r="I25" s="345">
        <v>12</v>
      </c>
      <c r="J25" s="346">
        <v>636</v>
      </c>
      <c r="K25" s="250">
        <v>7</v>
      </c>
      <c r="L25" s="251">
        <v>54</v>
      </c>
      <c r="M25" s="252">
        <v>2274</v>
      </c>
      <c r="N25" s="389"/>
      <c r="O25" s="427"/>
      <c r="P25" s="427"/>
      <c r="Q25" s="427"/>
    </row>
    <row r="26" spans="1:17" ht="18.75" x14ac:dyDescent="0.3">
      <c r="A26" s="246" t="s">
        <v>176</v>
      </c>
      <c r="B26" s="350">
        <v>5</v>
      </c>
      <c r="C26" s="351">
        <v>43</v>
      </c>
      <c r="D26" s="352">
        <v>2233</v>
      </c>
      <c r="E26" s="259">
        <v>2</v>
      </c>
      <c r="F26" s="260">
        <v>17</v>
      </c>
      <c r="G26" s="261">
        <v>444</v>
      </c>
      <c r="H26" s="350">
        <v>3</v>
      </c>
      <c r="I26" s="351">
        <v>18</v>
      </c>
      <c r="J26" s="352">
        <v>867</v>
      </c>
      <c r="K26" s="262">
        <v>10</v>
      </c>
      <c r="L26" s="263">
        <v>78</v>
      </c>
      <c r="M26" s="264">
        <v>3544</v>
      </c>
      <c r="N26" s="389"/>
      <c r="O26" s="427"/>
      <c r="P26" s="427"/>
      <c r="Q26" s="427"/>
    </row>
    <row r="27" spans="1:17" ht="18.75" x14ac:dyDescent="0.3">
      <c r="A27" s="246" t="s">
        <v>177</v>
      </c>
      <c r="B27" s="350">
        <v>4</v>
      </c>
      <c r="C27" s="351">
        <v>36</v>
      </c>
      <c r="D27" s="352">
        <v>1658</v>
      </c>
      <c r="E27" s="259">
        <v>4</v>
      </c>
      <c r="F27" s="260">
        <v>35</v>
      </c>
      <c r="G27" s="261">
        <v>2210</v>
      </c>
      <c r="H27" s="350">
        <v>2</v>
      </c>
      <c r="I27" s="351">
        <v>12</v>
      </c>
      <c r="J27" s="352">
        <v>617</v>
      </c>
      <c r="K27" s="262">
        <v>10</v>
      </c>
      <c r="L27" s="263">
        <v>83</v>
      </c>
      <c r="M27" s="264">
        <v>4485</v>
      </c>
      <c r="N27" s="389"/>
      <c r="O27" s="427"/>
      <c r="P27" s="427"/>
      <c r="Q27" s="427"/>
    </row>
    <row r="28" spans="1:17" ht="18.75" x14ac:dyDescent="0.3">
      <c r="A28" s="246" t="s">
        <v>178</v>
      </c>
      <c r="B28" s="350">
        <v>6</v>
      </c>
      <c r="C28" s="351">
        <v>55</v>
      </c>
      <c r="D28" s="352">
        <v>2696</v>
      </c>
      <c r="E28" s="259">
        <v>2</v>
      </c>
      <c r="F28" s="260">
        <v>16</v>
      </c>
      <c r="G28" s="261">
        <v>511</v>
      </c>
      <c r="H28" s="350">
        <v>4</v>
      </c>
      <c r="I28" s="351">
        <v>26</v>
      </c>
      <c r="J28" s="352">
        <v>1181</v>
      </c>
      <c r="K28" s="262">
        <v>12</v>
      </c>
      <c r="L28" s="263">
        <v>97</v>
      </c>
      <c r="M28" s="264">
        <v>4388</v>
      </c>
      <c r="N28" s="389"/>
      <c r="O28" s="427"/>
      <c r="P28" s="427"/>
      <c r="Q28" s="427"/>
    </row>
    <row r="29" spans="1:17" ht="18.75" x14ac:dyDescent="0.3">
      <c r="A29" s="246" t="s">
        <v>179</v>
      </c>
      <c r="B29" s="344">
        <v>5</v>
      </c>
      <c r="C29" s="345">
        <v>42</v>
      </c>
      <c r="D29" s="346">
        <v>1805</v>
      </c>
      <c r="E29" s="247">
        <v>3</v>
      </c>
      <c r="F29" s="248">
        <v>23</v>
      </c>
      <c r="G29" s="249">
        <v>858</v>
      </c>
      <c r="H29" s="344">
        <v>1</v>
      </c>
      <c r="I29" s="345">
        <v>7</v>
      </c>
      <c r="J29" s="346">
        <v>327</v>
      </c>
      <c r="K29" s="250">
        <v>9</v>
      </c>
      <c r="L29" s="251">
        <v>72</v>
      </c>
      <c r="M29" s="252">
        <v>2990</v>
      </c>
      <c r="N29" s="389"/>
      <c r="O29" s="427"/>
      <c r="P29" s="427"/>
      <c r="Q29" s="427"/>
    </row>
    <row r="30" spans="1:17" ht="18.75" x14ac:dyDescent="0.3">
      <c r="A30" s="246" t="s">
        <v>180</v>
      </c>
      <c r="B30" s="344">
        <v>4</v>
      </c>
      <c r="C30" s="345">
        <v>32</v>
      </c>
      <c r="D30" s="346">
        <v>1291</v>
      </c>
      <c r="E30" s="247">
        <v>2</v>
      </c>
      <c r="F30" s="248">
        <v>18</v>
      </c>
      <c r="G30" s="249">
        <v>539</v>
      </c>
      <c r="H30" s="344">
        <v>5</v>
      </c>
      <c r="I30" s="345">
        <v>27</v>
      </c>
      <c r="J30" s="346">
        <v>1031</v>
      </c>
      <c r="K30" s="250">
        <v>11</v>
      </c>
      <c r="L30" s="251">
        <v>77</v>
      </c>
      <c r="M30" s="252">
        <v>2861</v>
      </c>
      <c r="N30" s="389"/>
      <c r="O30" s="427"/>
      <c r="P30" s="427"/>
      <c r="Q30" s="427"/>
    </row>
    <row r="31" spans="1:17" ht="18.75" x14ac:dyDescent="0.3">
      <c r="A31" s="246" t="s">
        <v>181</v>
      </c>
      <c r="B31" s="344">
        <v>4</v>
      </c>
      <c r="C31" s="345">
        <v>35</v>
      </c>
      <c r="D31" s="346">
        <v>808</v>
      </c>
      <c r="E31" s="247">
        <v>2</v>
      </c>
      <c r="F31" s="248">
        <v>19</v>
      </c>
      <c r="G31" s="249">
        <v>384</v>
      </c>
      <c r="H31" s="344">
        <v>1</v>
      </c>
      <c r="I31" s="345">
        <v>7</v>
      </c>
      <c r="J31" s="346">
        <v>257</v>
      </c>
      <c r="K31" s="250">
        <v>7</v>
      </c>
      <c r="L31" s="251">
        <v>61</v>
      </c>
      <c r="M31" s="252">
        <v>1449</v>
      </c>
      <c r="N31" s="389"/>
      <c r="O31" s="427"/>
      <c r="P31" s="427"/>
      <c r="Q31" s="427"/>
    </row>
    <row r="32" spans="1:17" ht="18.75" x14ac:dyDescent="0.3">
      <c r="A32" s="246" t="s">
        <v>182</v>
      </c>
      <c r="B32" s="344">
        <v>5</v>
      </c>
      <c r="C32" s="345">
        <v>45</v>
      </c>
      <c r="D32" s="346">
        <v>727</v>
      </c>
      <c r="E32" s="247">
        <v>2</v>
      </c>
      <c r="F32" s="248">
        <v>18</v>
      </c>
      <c r="G32" s="249">
        <v>376</v>
      </c>
      <c r="H32" s="344">
        <v>1</v>
      </c>
      <c r="I32" s="345">
        <v>5</v>
      </c>
      <c r="J32" s="346">
        <v>168</v>
      </c>
      <c r="K32" s="250">
        <v>8</v>
      </c>
      <c r="L32" s="251">
        <v>68</v>
      </c>
      <c r="M32" s="252">
        <v>1271</v>
      </c>
      <c r="N32" s="389"/>
      <c r="O32" s="427"/>
      <c r="P32" s="427"/>
      <c r="Q32" s="427"/>
    </row>
    <row r="33" spans="1:17" ht="18.75" x14ac:dyDescent="0.3">
      <c r="A33" s="246" t="s">
        <v>183</v>
      </c>
      <c r="B33" s="353">
        <v>1</v>
      </c>
      <c r="C33" s="354">
        <v>8</v>
      </c>
      <c r="D33" s="355">
        <v>549</v>
      </c>
      <c r="E33" s="265">
        <v>2</v>
      </c>
      <c r="F33" s="266">
        <v>16</v>
      </c>
      <c r="G33" s="267">
        <v>211</v>
      </c>
      <c r="H33" s="353">
        <v>2</v>
      </c>
      <c r="I33" s="354">
        <v>10</v>
      </c>
      <c r="J33" s="355">
        <v>366</v>
      </c>
      <c r="K33" s="268">
        <v>5</v>
      </c>
      <c r="L33" s="269">
        <v>34</v>
      </c>
      <c r="M33" s="270">
        <v>1126</v>
      </c>
      <c r="N33" s="389"/>
      <c r="O33" s="427"/>
      <c r="P33" s="427"/>
      <c r="Q33" s="427"/>
    </row>
    <row r="34" spans="1:17" ht="10.15" customHeight="1" x14ac:dyDescent="0.3">
      <c r="A34" s="241"/>
      <c r="B34" s="341"/>
      <c r="C34" s="342"/>
      <c r="D34" s="343"/>
      <c r="E34" s="242"/>
      <c r="F34" s="242"/>
      <c r="G34" s="243"/>
      <c r="H34" s="341"/>
      <c r="I34" s="342"/>
      <c r="J34" s="343"/>
      <c r="K34" s="244"/>
      <c r="L34" s="244"/>
      <c r="M34" s="245"/>
      <c r="N34" s="389"/>
    </row>
    <row r="35" spans="1:17" ht="18.75" x14ac:dyDescent="0.2">
      <c r="A35" s="278" t="s">
        <v>16</v>
      </c>
      <c r="B35" s="356">
        <v>106</v>
      </c>
      <c r="C35" s="357">
        <v>910</v>
      </c>
      <c r="D35" s="358">
        <v>50737</v>
      </c>
      <c r="E35" s="272">
        <v>56</v>
      </c>
      <c r="F35" s="273">
        <v>473</v>
      </c>
      <c r="G35" s="274">
        <v>28446</v>
      </c>
      <c r="H35" s="356">
        <v>41</v>
      </c>
      <c r="I35" s="357">
        <v>241</v>
      </c>
      <c r="J35" s="358">
        <v>11840</v>
      </c>
      <c r="K35" s="275">
        <v>203</v>
      </c>
      <c r="L35" s="276">
        <v>1624</v>
      </c>
      <c r="M35" s="277">
        <v>91023</v>
      </c>
      <c r="N35" s="389"/>
      <c r="O35" s="427"/>
      <c r="P35" s="427"/>
      <c r="Q35" s="427"/>
    </row>
    <row r="36" spans="1:17" ht="9.6" customHeight="1" x14ac:dyDescent="0.3">
      <c r="A36" s="279"/>
      <c r="B36" s="362"/>
      <c r="C36" s="363"/>
      <c r="D36" s="364"/>
      <c r="E36" s="381"/>
      <c r="F36" s="382"/>
      <c r="G36" s="383"/>
      <c r="H36" s="362"/>
      <c r="I36" s="363"/>
      <c r="J36" s="364"/>
      <c r="K36" s="384"/>
      <c r="L36" s="280"/>
      <c r="M36" s="281"/>
      <c r="N36" s="389"/>
    </row>
    <row r="37" spans="1:1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</row>
    <row r="38" spans="1:17" x14ac:dyDescent="0.2">
      <c r="A38" s="2" t="s">
        <v>187</v>
      </c>
    </row>
    <row r="39" spans="1:17" x14ac:dyDescent="0.2">
      <c r="A39" t="s">
        <v>188</v>
      </c>
    </row>
    <row r="40" spans="1:17" ht="15" x14ac:dyDescent="0.2">
      <c r="K40" s="428"/>
      <c r="L40" s="428"/>
      <c r="M40" s="42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Q40"/>
  <sheetViews>
    <sheetView zoomScale="75" zoomScaleNormal="75" workbookViewId="0">
      <selection activeCell="H42" sqref="H42"/>
    </sheetView>
  </sheetViews>
  <sheetFormatPr defaultRowHeight="12.75" x14ac:dyDescent="0.2"/>
  <cols>
    <col min="1" max="1" width="14.7109375" customWidth="1"/>
    <col min="2" max="13" width="11.7109375" customWidth="1"/>
    <col min="14" max="14" width="19.42578125" customWidth="1"/>
    <col min="15" max="15" width="11.85546875" customWidth="1"/>
    <col min="16" max="16" width="13" customWidth="1"/>
    <col min="17" max="17" width="14.140625" customWidth="1"/>
  </cols>
  <sheetData>
    <row r="1" spans="1:17" ht="15.75" x14ac:dyDescent="0.25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31">
        <v>45673</v>
      </c>
      <c r="O1" s="416"/>
    </row>
    <row r="2" spans="1:17" ht="15.75" x14ac:dyDescent="0.25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26"/>
    </row>
    <row r="3" spans="1:17" ht="15.75" x14ac:dyDescent="0.25">
      <c r="A3" s="469" t="s">
        <v>232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389"/>
    </row>
    <row r="4" spans="1:17" ht="15" x14ac:dyDescent="0.25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217"/>
      <c r="M4" s="218"/>
      <c r="N4" s="389"/>
    </row>
    <row r="5" spans="1:17" x14ac:dyDescent="0.2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389"/>
    </row>
    <row r="6" spans="1:17" ht="18.75" x14ac:dyDescent="0.3">
      <c r="A6" s="235"/>
      <c r="B6" s="494" t="s">
        <v>11</v>
      </c>
      <c r="C6" s="495"/>
      <c r="D6" s="495"/>
      <c r="E6" s="520"/>
      <c r="F6" s="520"/>
      <c r="G6" s="521"/>
      <c r="H6" s="522" t="s">
        <v>185</v>
      </c>
      <c r="I6" s="497"/>
      <c r="J6" s="523"/>
      <c r="K6" s="495" t="s">
        <v>16</v>
      </c>
      <c r="L6" s="495"/>
      <c r="M6" s="499"/>
      <c r="N6" s="389"/>
    </row>
    <row r="7" spans="1:17" ht="18.75" x14ac:dyDescent="0.3">
      <c r="A7" s="439" t="s">
        <v>2</v>
      </c>
      <c r="B7" s="488" t="s">
        <v>160</v>
      </c>
      <c r="C7" s="489"/>
      <c r="D7" s="490"/>
      <c r="E7" s="477" t="s">
        <v>159</v>
      </c>
      <c r="F7" s="477"/>
      <c r="G7" s="478"/>
      <c r="H7" s="488" t="s">
        <v>15</v>
      </c>
      <c r="I7" s="489"/>
      <c r="J7" s="490"/>
      <c r="K7" s="454"/>
      <c r="L7" s="454"/>
      <c r="M7" s="422"/>
      <c r="N7" s="389"/>
    </row>
    <row r="8" spans="1:17" ht="18.75" x14ac:dyDescent="0.3">
      <c r="A8" s="366"/>
      <c r="B8" s="374" t="s">
        <v>12</v>
      </c>
      <c r="C8" s="375" t="s">
        <v>13</v>
      </c>
      <c r="D8" s="376" t="s">
        <v>14</v>
      </c>
      <c r="E8" s="377" t="s">
        <v>12</v>
      </c>
      <c r="F8" s="377" t="s">
        <v>13</v>
      </c>
      <c r="G8" s="378" t="s">
        <v>14</v>
      </c>
      <c r="H8" s="374" t="s">
        <v>12</v>
      </c>
      <c r="I8" s="375" t="s">
        <v>13</v>
      </c>
      <c r="J8" s="376" t="s">
        <v>14</v>
      </c>
      <c r="K8" s="423" t="s">
        <v>12</v>
      </c>
      <c r="L8" s="423" t="s">
        <v>13</v>
      </c>
      <c r="M8" s="424" t="s">
        <v>14</v>
      </c>
      <c r="N8" s="389"/>
    </row>
    <row r="9" spans="1:17" ht="18.75" x14ac:dyDescent="0.3">
      <c r="A9" s="241"/>
      <c r="B9" s="379"/>
      <c r="C9" s="453"/>
      <c r="D9" s="380"/>
      <c r="E9" s="448"/>
      <c r="F9" s="448"/>
      <c r="G9" s="448"/>
      <c r="H9" s="379"/>
      <c r="I9" s="453"/>
      <c r="J9" s="380"/>
      <c r="K9" s="455"/>
      <c r="L9" s="455"/>
      <c r="M9" s="425"/>
      <c r="N9" s="389"/>
    </row>
    <row r="10" spans="1:17" ht="18.75" x14ac:dyDescent="0.3">
      <c r="A10" s="246" t="s">
        <v>184</v>
      </c>
      <c r="B10" s="344">
        <v>2</v>
      </c>
      <c r="C10" s="345">
        <v>17</v>
      </c>
      <c r="D10" s="346">
        <v>960</v>
      </c>
      <c r="E10" s="247">
        <v>3</v>
      </c>
      <c r="F10" s="248">
        <v>27</v>
      </c>
      <c r="G10" s="249">
        <v>803</v>
      </c>
      <c r="H10" s="344">
        <v>0</v>
      </c>
      <c r="I10" s="345">
        <v>0</v>
      </c>
      <c r="J10" s="346">
        <v>0</v>
      </c>
      <c r="K10" s="421">
        <v>5</v>
      </c>
      <c r="L10" s="251">
        <v>44</v>
      </c>
      <c r="M10" s="252">
        <v>1763</v>
      </c>
      <c r="N10" s="389"/>
      <c r="O10" s="427"/>
      <c r="P10" s="427"/>
      <c r="Q10" s="427"/>
    </row>
    <row r="11" spans="1:17" ht="18.75" x14ac:dyDescent="0.3">
      <c r="A11" s="246" t="s">
        <v>161</v>
      </c>
      <c r="B11" s="344">
        <v>2</v>
      </c>
      <c r="C11" s="345">
        <v>16</v>
      </c>
      <c r="D11" s="346">
        <v>371</v>
      </c>
      <c r="E11" s="247">
        <v>0</v>
      </c>
      <c r="F11" s="248">
        <v>0</v>
      </c>
      <c r="G11" s="249">
        <v>0</v>
      </c>
      <c r="H11" s="344">
        <v>0</v>
      </c>
      <c r="I11" s="345">
        <v>0</v>
      </c>
      <c r="J11" s="346">
        <v>0</v>
      </c>
      <c r="K11" s="250">
        <v>2</v>
      </c>
      <c r="L11" s="251">
        <v>16</v>
      </c>
      <c r="M11" s="252">
        <v>371</v>
      </c>
      <c r="N11" s="389"/>
      <c r="O11" s="427"/>
      <c r="P11" s="427"/>
      <c r="Q11" s="427"/>
    </row>
    <row r="12" spans="1:17" ht="18.75" x14ac:dyDescent="0.3">
      <c r="A12" s="246" t="s">
        <v>162</v>
      </c>
      <c r="B12" s="344">
        <v>0</v>
      </c>
      <c r="C12" s="345">
        <v>0</v>
      </c>
      <c r="D12" s="346">
        <v>0</v>
      </c>
      <c r="E12" s="247">
        <v>0</v>
      </c>
      <c r="F12" s="248">
        <v>0</v>
      </c>
      <c r="G12" s="249">
        <v>0</v>
      </c>
      <c r="H12" s="344">
        <v>0</v>
      </c>
      <c r="I12" s="345">
        <v>0</v>
      </c>
      <c r="J12" s="346">
        <v>0</v>
      </c>
      <c r="K12" s="250">
        <v>0</v>
      </c>
      <c r="L12" s="251">
        <v>0</v>
      </c>
      <c r="M12" s="252">
        <v>0</v>
      </c>
      <c r="N12" s="389"/>
      <c r="O12" s="427"/>
      <c r="P12" s="427"/>
      <c r="Q12" s="427"/>
    </row>
    <row r="13" spans="1:17" ht="18.75" x14ac:dyDescent="0.3">
      <c r="A13" s="246" t="s">
        <v>163</v>
      </c>
      <c r="B13" s="344">
        <v>0</v>
      </c>
      <c r="C13" s="345">
        <v>0</v>
      </c>
      <c r="D13" s="346">
        <v>0</v>
      </c>
      <c r="E13" s="247">
        <v>0</v>
      </c>
      <c r="F13" s="248">
        <v>0</v>
      </c>
      <c r="G13" s="249">
        <v>0</v>
      </c>
      <c r="H13" s="344">
        <v>0</v>
      </c>
      <c r="I13" s="345">
        <v>0</v>
      </c>
      <c r="J13" s="346">
        <v>0</v>
      </c>
      <c r="K13" s="250">
        <v>0</v>
      </c>
      <c r="L13" s="251">
        <v>0</v>
      </c>
      <c r="M13" s="252">
        <v>0</v>
      </c>
      <c r="N13" s="389"/>
      <c r="O13" s="427"/>
      <c r="P13" s="427"/>
      <c r="Q13" s="427"/>
    </row>
    <row r="14" spans="1:17" ht="18.75" x14ac:dyDescent="0.3">
      <c r="A14" s="246" t="s">
        <v>164</v>
      </c>
      <c r="B14" s="344">
        <v>2</v>
      </c>
      <c r="C14" s="345">
        <v>17</v>
      </c>
      <c r="D14" s="346">
        <v>335</v>
      </c>
      <c r="E14" s="247">
        <v>0</v>
      </c>
      <c r="F14" s="248">
        <v>0</v>
      </c>
      <c r="G14" s="249">
        <v>0</v>
      </c>
      <c r="H14" s="344">
        <v>1</v>
      </c>
      <c r="I14" s="345">
        <v>5</v>
      </c>
      <c r="J14" s="346">
        <v>101</v>
      </c>
      <c r="K14" s="250">
        <v>3</v>
      </c>
      <c r="L14" s="251">
        <v>22</v>
      </c>
      <c r="M14" s="252">
        <v>436</v>
      </c>
      <c r="N14" s="389"/>
      <c r="O14" s="427"/>
      <c r="P14" s="427"/>
      <c r="Q14" s="427"/>
    </row>
    <row r="15" spans="1:17" ht="18.75" x14ac:dyDescent="0.3">
      <c r="A15" s="246" t="s">
        <v>165</v>
      </c>
      <c r="B15" s="344">
        <v>4</v>
      </c>
      <c r="C15" s="345">
        <v>34</v>
      </c>
      <c r="D15" s="346">
        <v>616</v>
      </c>
      <c r="E15" s="247">
        <v>1</v>
      </c>
      <c r="F15" s="248">
        <v>9</v>
      </c>
      <c r="G15" s="249">
        <v>102</v>
      </c>
      <c r="H15" s="344">
        <v>2</v>
      </c>
      <c r="I15" s="345">
        <v>13</v>
      </c>
      <c r="J15" s="346">
        <v>228</v>
      </c>
      <c r="K15" s="250">
        <v>7</v>
      </c>
      <c r="L15" s="251">
        <v>56</v>
      </c>
      <c r="M15" s="252">
        <v>946</v>
      </c>
      <c r="N15" s="389"/>
      <c r="O15" s="427"/>
      <c r="P15" s="427"/>
      <c r="Q15" s="427"/>
    </row>
    <row r="16" spans="1:17" ht="18.75" x14ac:dyDescent="0.3">
      <c r="A16" s="246" t="s">
        <v>166</v>
      </c>
      <c r="B16" s="350">
        <v>5</v>
      </c>
      <c r="C16" s="351">
        <v>41</v>
      </c>
      <c r="D16" s="352">
        <v>694</v>
      </c>
      <c r="E16" s="259">
        <v>3</v>
      </c>
      <c r="F16" s="260">
        <v>27</v>
      </c>
      <c r="G16" s="261">
        <v>293</v>
      </c>
      <c r="H16" s="350">
        <v>3</v>
      </c>
      <c r="I16" s="351">
        <v>16</v>
      </c>
      <c r="J16" s="352">
        <v>373</v>
      </c>
      <c r="K16" s="262">
        <v>11</v>
      </c>
      <c r="L16" s="263">
        <v>84</v>
      </c>
      <c r="M16" s="264">
        <v>1360</v>
      </c>
      <c r="N16" s="389"/>
      <c r="O16" s="427"/>
      <c r="P16" s="427"/>
      <c r="Q16" s="427"/>
    </row>
    <row r="17" spans="1:17" ht="18.75" x14ac:dyDescent="0.3">
      <c r="A17" s="246" t="s">
        <v>167</v>
      </c>
      <c r="B17" s="350">
        <v>4</v>
      </c>
      <c r="C17" s="351">
        <v>34</v>
      </c>
      <c r="D17" s="352">
        <v>845</v>
      </c>
      <c r="E17" s="259">
        <v>3</v>
      </c>
      <c r="F17" s="260">
        <v>24</v>
      </c>
      <c r="G17" s="261">
        <v>436</v>
      </c>
      <c r="H17" s="350">
        <v>3</v>
      </c>
      <c r="I17" s="351">
        <v>15</v>
      </c>
      <c r="J17" s="352">
        <v>673</v>
      </c>
      <c r="K17" s="262">
        <v>10</v>
      </c>
      <c r="L17" s="263">
        <v>73</v>
      </c>
      <c r="M17" s="264">
        <v>1954</v>
      </c>
      <c r="N17" s="389"/>
      <c r="O17" s="427"/>
      <c r="P17" s="427"/>
      <c r="Q17" s="427"/>
    </row>
    <row r="18" spans="1:17" ht="18.75" x14ac:dyDescent="0.3">
      <c r="A18" s="246" t="s">
        <v>168</v>
      </c>
      <c r="B18" s="350">
        <v>5</v>
      </c>
      <c r="C18" s="351">
        <v>44</v>
      </c>
      <c r="D18" s="352">
        <v>772</v>
      </c>
      <c r="E18" s="259">
        <v>4</v>
      </c>
      <c r="F18" s="260">
        <v>36</v>
      </c>
      <c r="G18" s="261">
        <v>491</v>
      </c>
      <c r="H18" s="350">
        <v>1</v>
      </c>
      <c r="I18" s="351">
        <v>7</v>
      </c>
      <c r="J18" s="352">
        <v>420</v>
      </c>
      <c r="K18" s="262">
        <v>10</v>
      </c>
      <c r="L18" s="263">
        <v>87</v>
      </c>
      <c r="M18" s="264">
        <v>1683</v>
      </c>
      <c r="N18" s="389"/>
      <c r="O18" s="427"/>
      <c r="P18" s="427"/>
      <c r="Q18" s="427"/>
    </row>
    <row r="19" spans="1:17" ht="18.75" x14ac:dyDescent="0.3">
      <c r="A19" s="246" t="s">
        <v>169</v>
      </c>
      <c r="B19" s="350">
        <v>5</v>
      </c>
      <c r="C19" s="351">
        <v>47</v>
      </c>
      <c r="D19" s="352">
        <v>891</v>
      </c>
      <c r="E19" s="259">
        <v>3</v>
      </c>
      <c r="F19" s="260">
        <v>24</v>
      </c>
      <c r="G19" s="261">
        <v>388</v>
      </c>
      <c r="H19" s="350">
        <v>3</v>
      </c>
      <c r="I19" s="351">
        <v>17</v>
      </c>
      <c r="J19" s="352">
        <v>768</v>
      </c>
      <c r="K19" s="262">
        <v>11</v>
      </c>
      <c r="L19" s="263">
        <v>88</v>
      </c>
      <c r="M19" s="264">
        <v>2047</v>
      </c>
      <c r="N19" s="389"/>
      <c r="O19" s="427"/>
      <c r="P19" s="427"/>
      <c r="Q19" s="427"/>
    </row>
    <row r="20" spans="1:17" ht="18.75" x14ac:dyDescent="0.3">
      <c r="A20" s="246" t="s">
        <v>170</v>
      </c>
      <c r="B20" s="344">
        <v>3</v>
      </c>
      <c r="C20" s="345">
        <v>25</v>
      </c>
      <c r="D20" s="346">
        <v>619</v>
      </c>
      <c r="E20" s="247">
        <v>3</v>
      </c>
      <c r="F20" s="248">
        <v>25</v>
      </c>
      <c r="G20" s="249">
        <v>373</v>
      </c>
      <c r="H20" s="344">
        <v>3</v>
      </c>
      <c r="I20" s="345">
        <v>17</v>
      </c>
      <c r="J20" s="346">
        <v>651</v>
      </c>
      <c r="K20" s="250">
        <v>9</v>
      </c>
      <c r="L20" s="251">
        <v>67</v>
      </c>
      <c r="M20" s="252">
        <v>1643</v>
      </c>
      <c r="N20" s="389"/>
      <c r="O20" s="427"/>
      <c r="P20" s="427"/>
      <c r="Q20" s="427"/>
    </row>
    <row r="21" spans="1:17" ht="18.75" x14ac:dyDescent="0.3">
      <c r="A21" s="246" t="s">
        <v>171</v>
      </c>
      <c r="B21" s="344">
        <v>4</v>
      </c>
      <c r="C21" s="345">
        <v>34</v>
      </c>
      <c r="D21" s="346">
        <v>632</v>
      </c>
      <c r="E21" s="247">
        <v>2</v>
      </c>
      <c r="F21" s="248">
        <v>16</v>
      </c>
      <c r="G21" s="249">
        <v>331</v>
      </c>
      <c r="H21" s="344">
        <v>3</v>
      </c>
      <c r="I21" s="345">
        <v>18</v>
      </c>
      <c r="J21" s="346">
        <v>711</v>
      </c>
      <c r="K21" s="250">
        <v>9</v>
      </c>
      <c r="L21" s="251">
        <v>68</v>
      </c>
      <c r="M21" s="252">
        <v>1674</v>
      </c>
      <c r="N21" s="389"/>
      <c r="O21" s="427"/>
      <c r="P21" s="427"/>
      <c r="Q21" s="427"/>
    </row>
    <row r="22" spans="1:17" ht="18.75" x14ac:dyDescent="0.3">
      <c r="A22" s="246" t="s">
        <v>172</v>
      </c>
      <c r="B22" s="344">
        <v>4</v>
      </c>
      <c r="C22" s="345">
        <v>33</v>
      </c>
      <c r="D22" s="346">
        <v>986</v>
      </c>
      <c r="E22" s="247">
        <v>2</v>
      </c>
      <c r="F22" s="248">
        <v>17</v>
      </c>
      <c r="G22" s="249">
        <v>348</v>
      </c>
      <c r="H22" s="344">
        <v>2</v>
      </c>
      <c r="I22" s="345">
        <v>10</v>
      </c>
      <c r="J22" s="346">
        <v>313</v>
      </c>
      <c r="K22" s="250">
        <v>8</v>
      </c>
      <c r="L22" s="251">
        <v>60</v>
      </c>
      <c r="M22" s="252">
        <v>1647</v>
      </c>
      <c r="N22" s="389"/>
      <c r="O22" s="427"/>
      <c r="P22" s="427"/>
      <c r="Q22" s="427"/>
    </row>
    <row r="23" spans="1:17" ht="18.75" x14ac:dyDescent="0.3">
      <c r="A23" s="246" t="s">
        <v>186</v>
      </c>
      <c r="B23" s="344">
        <v>4</v>
      </c>
      <c r="C23" s="345">
        <v>35</v>
      </c>
      <c r="D23" s="346">
        <v>1249</v>
      </c>
      <c r="E23" s="247">
        <v>2</v>
      </c>
      <c r="F23" s="248">
        <v>16</v>
      </c>
      <c r="G23" s="249">
        <v>614</v>
      </c>
      <c r="H23" s="344">
        <v>2</v>
      </c>
      <c r="I23" s="345">
        <v>13</v>
      </c>
      <c r="J23" s="346">
        <v>703</v>
      </c>
      <c r="K23" s="250">
        <v>8</v>
      </c>
      <c r="L23" s="251">
        <v>64</v>
      </c>
      <c r="M23" s="252">
        <v>2566</v>
      </c>
      <c r="N23" s="389"/>
      <c r="O23" s="427"/>
      <c r="P23" s="427"/>
      <c r="Q23" s="427"/>
    </row>
    <row r="24" spans="1:17" ht="18.75" x14ac:dyDescent="0.3">
      <c r="A24" s="246" t="s">
        <v>174</v>
      </c>
      <c r="B24" s="344">
        <v>5</v>
      </c>
      <c r="C24" s="345">
        <v>45</v>
      </c>
      <c r="D24" s="346">
        <v>2358</v>
      </c>
      <c r="E24" s="247">
        <v>2</v>
      </c>
      <c r="F24" s="248">
        <v>17</v>
      </c>
      <c r="G24" s="249">
        <v>396</v>
      </c>
      <c r="H24" s="344">
        <v>4</v>
      </c>
      <c r="I24" s="345">
        <v>24</v>
      </c>
      <c r="J24" s="346">
        <v>852</v>
      </c>
      <c r="K24" s="250">
        <v>11</v>
      </c>
      <c r="L24" s="251">
        <v>86</v>
      </c>
      <c r="M24" s="252">
        <v>3606</v>
      </c>
      <c r="N24" s="389"/>
      <c r="O24" s="427"/>
      <c r="P24" s="427"/>
      <c r="Q24" s="427"/>
    </row>
    <row r="25" spans="1:17" ht="18.75" x14ac:dyDescent="0.3">
      <c r="A25" s="246" t="s">
        <v>175</v>
      </c>
      <c r="B25" s="344">
        <v>5</v>
      </c>
      <c r="C25" s="345">
        <v>44</v>
      </c>
      <c r="D25" s="346">
        <v>3076</v>
      </c>
      <c r="E25" s="247">
        <v>2</v>
      </c>
      <c r="F25" s="248">
        <v>17</v>
      </c>
      <c r="G25" s="249">
        <v>857</v>
      </c>
      <c r="H25" s="344">
        <v>5</v>
      </c>
      <c r="I25" s="345">
        <v>30</v>
      </c>
      <c r="J25" s="346">
        <v>1219</v>
      </c>
      <c r="K25" s="250">
        <v>12</v>
      </c>
      <c r="L25" s="251">
        <v>91</v>
      </c>
      <c r="M25" s="252">
        <v>5152</v>
      </c>
      <c r="N25" s="389"/>
      <c r="O25" s="427"/>
      <c r="P25" s="427"/>
      <c r="Q25" s="427"/>
    </row>
    <row r="26" spans="1:17" ht="18.75" x14ac:dyDescent="0.3">
      <c r="A26" s="466" t="s">
        <v>176</v>
      </c>
      <c r="B26" s="347">
        <v>8</v>
      </c>
      <c r="C26" s="348">
        <v>54</v>
      </c>
      <c r="D26" s="349">
        <v>6864</v>
      </c>
      <c r="E26" s="253">
        <v>5</v>
      </c>
      <c r="F26" s="254">
        <v>40</v>
      </c>
      <c r="G26" s="255">
        <v>3431</v>
      </c>
      <c r="H26" s="347">
        <v>3</v>
      </c>
      <c r="I26" s="348">
        <v>17</v>
      </c>
      <c r="J26" s="349">
        <v>854</v>
      </c>
      <c r="K26" s="256">
        <v>16</v>
      </c>
      <c r="L26" s="257">
        <v>111</v>
      </c>
      <c r="M26" s="258">
        <v>11149</v>
      </c>
      <c r="N26" s="389"/>
      <c r="O26" s="427"/>
      <c r="P26" s="427"/>
      <c r="Q26" s="427"/>
    </row>
    <row r="27" spans="1:17" ht="18.75" x14ac:dyDescent="0.3">
      <c r="A27" s="466" t="s">
        <v>177</v>
      </c>
      <c r="B27" s="347">
        <v>12</v>
      </c>
      <c r="C27" s="348">
        <v>110</v>
      </c>
      <c r="D27" s="349">
        <v>10502</v>
      </c>
      <c r="E27" s="253">
        <v>5</v>
      </c>
      <c r="F27" s="254">
        <v>46</v>
      </c>
      <c r="G27" s="255">
        <v>5699</v>
      </c>
      <c r="H27" s="347">
        <v>3</v>
      </c>
      <c r="I27" s="348">
        <v>18</v>
      </c>
      <c r="J27" s="349">
        <v>970</v>
      </c>
      <c r="K27" s="256">
        <v>20</v>
      </c>
      <c r="L27" s="257">
        <v>174</v>
      </c>
      <c r="M27" s="258">
        <v>17171</v>
      </c>
      <c r="N27" s="389"/>
      <c r="O27" s="427"/>
      <c r="P27" s="427"/>
      <c r="Q27" s="427"/>
    </row>
    <row r="28" spans="1:17" ht="18.75" x14ac:dyDescent="0.3">
      <c r="A28" s="466" t="s">
        <v>178</v>
      </c>
      <c r="B28" s="347">
        <v>9</v>
      </c>
      <c r="C28" s="348">
        <v>84</v>
      </c>
      <c r="D28" s="349">
        <v>7438</v>
      </c>
      <c r="E28" s="253">
        <v>7</v>
      </c>
      <c r="F28" s="254">
        <v>61</v>
      </c>
      <c r="G28" s="255">
        <v>5192</v>
      </c>
      <c r="H28" s="347">
        <v>4</v>
      </c>
      <c r="I28" s="348">
        <v>24</v>
      </c>
      <c r="J28" s="349">
        <v>1261</v>
      </c>
      <c r="K28" s="256">
        <v>20</v>
      </c>
      <c r="L28" s="257">
        <v>169</v>
      </c>
      <c r="M28" s="258">
        <v>13891</v>
      </c>
      <c r="N28" s="389"/>
      <c r="O28" s="427"/>
      <c r="P28" s="427"/>
      <c r="Q28" s="427"/>
    </row>
    <row r="29" spans="1:17" ht="18.75" x14ac:dyDescent="0.3">
      <c r="A29" s="246" t="s">
        <v>179</v>
      </c>
      <c r="B29" s="344">
        <v>6</v>
      </c>
      <c r="C29" s="345">
        <v>51</v>
      </c>
      <c r="D29" s="346">
        <v>3766</v>
      </c>
      <c r="E29" s="247">
        <v>3</v>
      </c>
      <c r="F29" s="248">
        <v>24</v>
      </c>
      <c r="G29" s="249">
        <v>1448</v>
      </c>
      <c r="H29" s="344">
        <v>0</v>
      </c>
      <c r="I29" s="345">
        <v>0</v>
      </c>
      <c r="J29" s="346">
        <v>0</v>
      </c>
      <c r="K29" s="250">
        <v>9</v>
      </c>
      <c r="L29" s="251">
        <v>75</v>
      </c>
      <c r="M29" s="252">
        <v>5214</v>
      </c>
      <c r="N29" s="389"/>
      <c r="O29" s="427"/>
      <c r="P29" s="427"/>
      <c r="Q29" s="427"/>
    </row>
    <row r="30" spans="1:17" ht="18.75" x14ac:dyDescent="0.3">
      <c r="A30" s="246" t="s">
        <v>180</v>
      </c>
      <c r="B30" s="344">
        <v>6</v>
      </c>
      <c r="C30" s="345">
        <v>50</v>
      </c>
      <c r="D30" s="346">
        <v>2358</v>
      </c>
      <c r="E30" s="247">
        <v>3</v>
      </c>
      <c r="F30" s="248">
        <v>26</v>
      </c>
      <c r="G30" s="249">
        <v>1717</v>
      </c>
      <c r="H30" s="344">
        <v>2</v>
      </c>
      <c r="I30" s="345">
        <v>12</v>
      </c>
      <c r="J30" s="346">
        <v>699</v>
      </c>
      <c r="K30" s="250">
        <v>11</v>
      </c>
      <c r="L30" s="251">
        <v>88</v>
      </c>
      <c r="M30" s="252">
        <v>4774</v>
      </c>
      <c r="N30" s="389"/>
      <c r="O30" s="427"/>
      <c r="P30" s="427"/>
      <c r="Q30" s="427"/>
    </row>
    <row r="31" spans="1:17" ht="18.75" x14ac:dyDescent="0.3">
      <c r="A31" s="246" t="s">
        <v>181</v>
      </c>
      <c r="B31" s="344">
        <v>5</v>
      </c>
      <c r="C31" s="345">
        <v>43</v>
      </c>
      <c r="D31" s="346">
        <v>1940</v>
      </c>
      <c r="E31" s="247">
        <v>2</v>
      </c>
      <c r="F31" s="248">
        <v>18</v>
      </c>
      <c r="G31" s="249">
        <v>579</v>
      </c>
      <c r="H31" s="344">
        <v>2</v>
      </c>
      <c r="I31" s="345">
        <v>12</v>
      </c>
      <c r="J31" s="346">
        <v>598</v>
      </c>
      <c r="K31" s="250">
        <v>9</v>
      </c>
      <c r="L31" s="251">
        <v>73</v>
      </c>
      <c r="M31" s="252">
        <v>3117</v>
      </c>
      <c r="N31" s="389"/>
      <c r="O31" s="427"/>
      <c r="P31" s="427"/>
      <c r="Q31" s="427"/>
    </row>
    <row r="32" spans="1:17" ht="18.75" x14ac:dyDescent="0.3">
      <c r="A32" s="246" t="s">
        <v>182</v>
      </c>
      <c r="B32" s="344">
        <v>4</v>
      </c>
      <c r="C32" s="345">
        <v>33</v>
      </c>
      <c r="D32" s="346">
        <v>1828</v>
      </c>
      <c r="E32" s="247">
        <v>3</v>
      </c>
      <c r="F32" s="248">
        <v>27</v>
      </c>
      <c r="G32" s="249">
        <v>1155</v>
      </c>
      <c r="H32" s="344">
        <v>1</v>
      </c>
      <c r="I32" s="345">
        <v>7</v>
      </c>
      <c r="J32" s="346">
        <v>356</v>
      </c>
      <c r="K32" s="250">
        <v>8</v>
      </c>
      <c r="L32" s="251">
        <v>67</v>
      </c>
      <c r="M32" s="252">
        <v>3339</v>
      </c>
      <c r="N32" s="389"/>
      <c r="O32" s="427"/>
      <c r="P32" s="427"/>
      <c r="Q32" s="427"/>
    </row>
    <row r="33" spans="1:17" ht="18.75" x14ac:dyDescent="0.3">
      <c r="A33" s="246" t="s">
        <v>183</v>
      </c>
      <c r="B33" s="353">
        <v>2</v>
      </c>
      <c r="C33" s="354">
        <v>19</v>
      </c>
      <c r="D33" s="355">
        <v>1113</v>
      </c>
      <c r="E33" s="265">
        <v>1</v>
      </c>
      <c r="F33" s="266">
        <v>6</v>
      </c>
      <c r="G33" s="267">
        <v>156</v>
      </c>
      <c r="H33" s="353">
        <v>0</v>
      </c>
      <c r="I33" s="354">
        <v>0</v>
      </c>
      <c r="J33" s="355">
        <v>0</v>
      </c>
      <c r="K33" s="268">
        <v>3</v>
      </c>
      <c r="L33" s="269">
        <v>25</v>
      </c>
      <c r="M33" s="270">
        <v>1269</v>
      </c>
      <c r="N33" s="389"/>
      <c r="O33" s="427"/>
      <c r="P33" s="427"/>
      <c r="Q33" s="427"/>
    </row>
    <row r="34" spans="1:17" ht="10.15" customHeight="1" x14ac:dyDescent="0.3">
      <c r="A34" s="241"/>
      <c r="B34" s="341"/>
      <c r="C34" s="342"/>
      <c r="D34" s="343"/>
      <c r="E34" s="242"/>
      <c r="F34" s="242"/>
      <c r="G34" s="243"/>
      <c r="H34" s="341"/>
      <c r="I34" s="342"/>
      <c r="J34" s="343"/>
      <c r="K34" s="244"/>
      <c r="L34" s="244"/>
      <c r="M34" s="245"/>
      <c r="N34" s="389"/>
    </row>
    <row r="35" spans="1:17" ht="18.75" x14ac:dyDescent="0.2">
      <c r="A35" s="278" t="s">
        <v>16</v>
      </c>
      <c r="B35" s="356">
        <v>106</v>
      </c>
      <c r="C35" s="357">
        <v>910</v>
      </c>
      <c r="D35" s="358">
        <v>50213</v>
      </c>
      <c r="E35" s="272">
        <v>59</v>
      </c>
      <c r="F35" s="273">
        <v>503</v>
      </c>
      <c r="G35" s="274">
        <v>24809</v>
      </c>
      <c r="H35" s="356">
        <v>47</v>
      </c>
      <c r="I35" s="357">
        <v>275</v>
      </c>
      <c r="J35" s="358">
        <v>11750</v>
      </c>
      <c r="K35" s="275">
        <v>212</v>
      </c>
      <c r="L35" s="276">
        <v>1688</v>
      </c>
      <c r="M35" s="277">
        <v>86772</v>
      </c>
      <c r="N35" s="389"/>
      <c r="O35" s="427"/>
      <c r="P35" s="427"/>
      <c r="Q35" s="427"/>
    </row>
    <row r="36" spans="1:17" ht="9" customHeight="1" x14ac:dyDescent="0.3">
      <c r="A36" s="279"/>
      <c r="B36" s="362"/>
      <c r="C36" s="363"/>
      <c r="D36" s="364"/>
      <c r="E36" s="381"/>
      <c r="F36" s="382"/>
      <c r="G36" s="383"/>
      <c r="H36" s="362"/>
      <c r="I36" s="363"/>
      <c r="J36" s="364"/>
      <c r="K36" s="384"/>
      <c r="L36" s="280"/>
      <c r="M36" s="281"/>
      <c r="N36" s="389"/>
    </row>
    <row r="37" spans="1:1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</row>
    <row r="38" spans="1:17" x14ac:dyDescent="0.2">
      <c r="A38" s="2" t="s">
        <v>187</v>
      </c>
    </row>
    <row r="39" spans="1:17" x14ac:dyDescent="0.2">
      <c r="A39" t="s">
        <v>188</v>
      </c>
    </row>
    <row r="40" spans="1:17" ht="15" x14ac:dyDescent="0.2">
      <c r="K40" s="428"/>
      <c r="L40" s="428"/>
      <c r="M40" s="42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38"/>
  <sheetViews>
    <sheetView zoomScale="75" zoomScaleNormal="75" workbookViewId="0">
      <selection activeCell="C45" sqref="C45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1.7109375" customWidth="1"/>
    <col min="15" max="15" width="11.7109375" customWidth="1"/>
    <col min="16" max="16" width="12" customWidth="1"/>
    <col min="17" max="17" width="13.42578125" customWidth="1"/>
  </cols>
  <sheetData>
    <row r="1" spans="1:17" ht="15.75" x14ac:dyDescent="0.25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31">
        <v>45377</v>
      </c>
      <c r="O1" s="416"/>
    </row>
    <row r="2" spans="1:17" ht="15.75" x14ac:dyDescent="0.25">
      <c r="A2" s="469" t="s">
        <v>24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26"/>
    </row>
    <row r="3" spans="1:17" ht="15.75" x14ac:dyDescent="0.25">
      <c r="A3" s="469" t="s">
        <v>225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389"/>
    </row>
    <row r="4" spans="1:17" ht="15" x14ac:dyDescent="0.25">
      <c r="A4" s="216"/>
      <c r="B4" s="216"/>
      <c r="C4" s="216"/>
      <c r="D4" s="215"/>
      <c r="E4" s="215"/>
      <c r="F4" s="215"/>
      <c r="G4" s="215"/>
      <c r="H4" s="215"/>
      <c r="I4" s="215"/>
      <c r="J4" s="215"/>
      <c r="K4" s="217"/>
      <c r="L4" s="218"/>
      <c r="M4" s="218"/>
      <c r="N4" s="389"/>
    </row>
    <row r="5" spans="1:17" x14ac:dyDescent="0.2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389"/>
    </row>
    <row r="6" spans="1:17" ht="18.75" x14ac:dyDescent="0.2">
      <c r="A6" s="235"/>
      <c r="B6" s="470" t="s">
        <v>25</v>
      </c>
      <c r="C6" s="471"/>
      <c r="D6" s="472"/>
      <c r="E6" s="470" t="s">
        <v>26</v>
      </c>
      <c r="F6" s="471"/>
      <c r="G6" s="472"/>
      <c r="H6" s="470" t="s">
        <v>27</v>
      </c>
      <c r="I6" s="471"/>
      <c r="J6" s="472"/>
      <c r="K6" s="471" t="s">
        <v>28</v>
      </c>
      <c r="L6" s="471"/>
      <c r="M6" s="472"/>
      <c r="N6" s="389"/>
    </row>
    <row r="7" spans="1:17" ht="18.75" x14ac:dyDescent="0.2">
      <c r="A7" s="236" t="s">
        <v>2</v>
      </c>
      <c r="B7" s="338" t="s">
        <v>12</v>
      </c>
      <c r="C7" s="339" t="s">
        <v>13</v>
      </c>
      <c r="D7" s="340" t="s">
        <v>14</v>
      </c>
      <c r="E7" s="236" t="s">
        <v>12</v>
      </c>
      <c r="F7" s="237" t="s">
        <v>13</v>
      </c>
      <c r="G7" s="238" t="s">
        <v>14</v>
      </c>
      <c r="H7" s="338" t="s">
        <v>12</v>
      </c>
      <c r="I7" s="339" t="s">
        <v>13</v>
      </c>
      <c r="J7" s="340" t="s">
        <v>14</v>
      </c>
      <c r="K7" s="239" t="s">
        <v>12</v>
      </c>
      <c r="L7" s="239" t="s">
        <v>13</v>
      </c>
      <c r="M7" s="240" t="s">
        <v>14</v>
      </c>
      <c r="N7" s="389"/>
    </row>
    <row r="8" spans="1:17" ht="18.75" x14ac:dyDescent="0.3">
      <c r="A8" s="241"/>
      <c r="B8" s="341"/>
      <c r="C8" s="342"/>
      <c r="D8" s="343"/>
      <c r="E8" s="241"/>
      <c r="F8" s="242"/>
      <c r="G8" s="243"/>
      <c r="H8" s="341"/>
      <c r="I8" s="342"/>
      <c r="J8" s="343"/>
      <c r="K8" s="244"/>
      <c r="L8" s="244"/>
      <c r="M8" s="245"/>
      <c r="N8" s="389"/>
    </row>
    <row r="9" spans="1:17" ht="18.75" x14ac:dyDescent="0.3">
      <c r="A9" s="246" t="s">
        <v>184</v>
      </c>
      <c r="B9" s="344">
        <v>5</v>
      </c>
      <c r="C9" s="345">
        <v>32</v>
      </c>
      <c r="D9" s="346">
        <v>137</v>
      </c>
      <c r="E9" s="247">
        <v>13</v>
      </c>
      <c r="F9" s="248">
        <v>112</v>
      </c>
      <c r="G9" s="249">
        <v>553</v>
      </c>
      <c r="H9" s="344">
        <v>4</v>
      </c>
      <c r="I9" s="345">
        <v>33</v>
      </c>
      <c r="J9" s="346">
        <v>1047</v>
      </c>
      <c r="K9" s="250">
        <v>22</v>
      </c>
      <c r="L9" s="251">
        <v>177</v>
      </c>
      <c r="M9" s="252">
        <v>1737</v>
      </c>
      <c r="N9" s="389"/>
      <c r="O9" s="427"/>
      <c r="P9" s="427"/>
      <c r="Q9" s="427"/>
    </row>
    <row r="10" spans="1:17" ht="18.75" x14ac:dyDescent="0.3">
      <c r="A10" s="246" t="s">
        <v>161</v>
      </c>
      <c r="B10" s="344">
        <v>5</v>
      </c>
      <c r="C10" s="345">
        <v>36</v>
      </c>
      <c r="D10" s="346">
        <v>64</v>
      </c>
      <c r="E10" s="247">
        <v>12</v>
      </c>
      <c r="F10" s="248">
        <v>106</v>
      </c>
      <c r="G10" s="249">
        <v>466</v>
      </c>
      <c r="H10" s="344">
        <v>2</v>
      </c>
      <c r="I10" s="345">
        <v>17</v>
      </c>
      <c r="J10" s="346">
        <v>228</v>
      </c>
      <c r="K10" s="250">
        <v>19</v>
      </c>
      <c r="L10" s="251">
        <v>159</v>
      </c>
      <c r="M10" s="252">
        <v>758</v>
      </c>
      <c r="N10" s="389"/>
      <c r="O10" s="427"/>
      <c r="P10" s="427"/>
      <c r="Q10" s="427"/>
    </row>
    <row r="11" spans="1:17" ht="18.75" x14ac:dyDescent="0.3">
      <c r="A11" s="246" t="s">
        <v>162</v>
      </c>
      <c r="B11" s="344">
        <v>2</v>
      </c>
      <c r="C11" s="345">
        <v>16</v>
      </c>
      <c r="D11" s="346">
        <v>16</v>
      </c>
      <c r="E11" s="247">
        <v>4</v>
      </c>
      <c r="F11" s="248">
        <v>40</v>
      </c>
      <c r="G11" s="249">
        <v>230</v>
      </c>
      <c r="H11" s="344">
        <v>2</v>
      </c>
      <c r="I11" s="345">
        <v>17</v>
      </c>
      <c r="J11" s="346">
        <v>49</v>
      </c>
      <c r="K11" s="250">
        <v>8</v>
      </c>
      <c r="L11" s="251">
        <v>73</v>
      </c>
      <c r="M11" s="252">
        <v>295</v>
      </c>
      <c r="N11" s="389"/>
      <c r="O11" s="427"/>
      <c r="P11" s="427"/>
      <c r="Q11" s="427"/>
    </row>
    <row r="12" spans="1:17" ht="18.75" x14ac:dyDescent="0.3">
      <c r="A12" s="246" t="s">
        <v>163</v>
      </c>
      <c r="B12" s="344">
        <v>0</v>
      </c>
      <c r="C12" s="345">
        <v>0</v>
      </c>
      <c r="D12" s="346">
        <v>0</v>
      </c>
      <c r="E12" s="247">
        <v>3</v>
      </c>
      <c r="F12" s="248">
        <v>28</v>
      </c>
      <c r="G12" s="249">
        <v>244</v>
      </c>
      <c r="H12" s="344">
        <v>0</v>
      </c>
      <c r="I12" s="345">
        <v>0</v>
      </c>
      <c r="J12" s="346">
        <v>0</v>
      </c>
      <c r="K12" s="250">
        <v>3</v>
      </c>
      <c r="L12" s="251">
        <v>28</v>
      </c>
      <c r="M12" s="252">
        <v>244</v>
      </c>
      <c r="N12" s="389"/>
      <c r="O12" s="427"/>
      <c r="P12" s="427"/>
      <c r="Q12" s="427"/>
    </row>
    <row r="13" spans="1:17" ht="18.75" x14ac:dyDescent="0.3">
      <c r="A13" s="246" t="s">
        <v>164</v>
      </c>
      <c r="B13" s="344">
        <v>0</v>
      </c>
      <c r="C13" s="345">
        <v>0</v>
      </c>
      <c r="D13" s="346">
        <v>0</v>
      </c>
      <c r="E13" s="247">
        <v>4</v>
      </c>
      <c r="F13" s="248">
        <v>34</v>
      </c>
      <c r="G13" s="249">
        <v>303</v>
      </c>
      <c r="H13" s="344">
        <v>0</v>
      </c>
      <c r="I13" s="345">
        <v>0</v>
      </c>
      <c r="J13" s="346">
        <v>0</v>
      </c>
      <c r="K13" s="250">
        <v>4</v>
      </c>
      <c r="L13" s="251">
        <v>34</v>
      </c>
      <c r="M13" s="252">
        <v>303</v>
      </c>
      <c r="N13" s="389"/>
      <c r="O13" s="427"/>
      <c r="P13" s="427"/>
      <c r="Q13" s="427"/>
    </row>
    <row r="14" spans="1:17" ht="18.75" x14ac:dyDescent="0.3">
      <c r="A14" s="246" t="s">
        <v>165</v>
      </c>
      <c r="B14" s="344">
        <v>6</v>
      </c>
      <c r="C14" s="345">
        <v>40</v>
      </c>
      <c r="D14" s="346">
        <v>1388</v>
      </c>
      <c r="E14" s="247">
        <v>10</v>
      </c>
      <c r="F14" s="248">
        <v>90</v>
      </c>
      <c r="G14" s="249">
        <v>3232</v>
      </c>
      <c r="H14" s="344">
        <v>6</v>
      </c>
      <c r="I14" s="345">
        <v>53</v>
      </c>
      <c r="J14" s="346">
        <v>2144</v>
      </c>
      <c r="K14" s="250">
        <v>22</v>
      </c>
      <c r="L14" s="251">
        <v>183</v>
      </c>
      <c r="M14" s="252">
        <v>6764</v>
      </c>
      <c r="N14" s="389"/>
      <c r="O14" s="427"/>
      <c r="P14" s="427"/>
      <c r="Q14" s="427"/>
    </row>
    <row r="15" spans="1:17" ht="18.75" x14ac:dyDescent="0.3">
      <c r="A15" s="246" t="s">
        <v>166</v>
      </c>
      <c r="B15" s="350">
        <v>17</v>
      </c>
      <c r="C15" s="351">
        <v>114</v>
      </c>
      <c r="D15" s="352">
        <v>4592</v>
      </c>
      <c r="E15" s="259">
        <v>32</v>
      </c>
      <c r="F15" s="260">
        <v>278</v>
      </c>
      <c r="G15" s="261">
        <v>12943</v>
      </c>
      <c r="H15" s="350">
        <v>10</v>
      </c>
      <c r="I15" s="351">
        <v>85</v>
      </c>
      <c r="J15" s="352">
        <v>5013</v>
      </c>
      <c r="K15" s="262">
        <v>59</v>
      </c>
      <c r="L15" s="263">
        <v>477</v>
      </c>
      <c r="M15" s="264">
        <v>22548</v>
      </c>
      <c r="N15" s="389"/>
      <c r="O15" s="427"/>
      <c r="P15" s="427"/>
      <c r="Q15" s="427"/>
    </row>
    <row r="16" spans="1:17" ht="18.75" x14ac:dyDescent="0.3">
      <c r="A16" s="466" t="s">
        <v>167</v>
      </c>
      <c r="B16" s="347">
        <v>37</v>
      </c>
      <c r="C16" s="348">
        <v>262</v>
      </c>
      <c r="D16" s="349">
        <v>14407</v>
      </c>
      <c r="E16" s="253">
        <v>44</v>
      </c>
      <c r="F16" s="254">
        <v>362</v>
      </c>
      <c r="G16" s="255">
        <v>20687</v>
      </c>
      <c r="H16" s="347">
        <v>16</v>
      </c>
      <c r="I16" s="348">
        <v>132</v>
      </c>
      <c r="J16" s="349">
        <v>12227</v>
      </c>
      <c r="K16" s="256">
        <v>97</v>
      </c>
      <c r="L16" s="257">
        <v>756</v>
      </c>
      <c r="M16" s="258">
        <v>47321</v>
      </c>
      <c r="N16" s="389"/>
      <c r="O16" s="427"/>
      <c r="P16" s="427"/>
      <c r="Q16" s="427"/>
    </row>
    <row r="17" spans="1:17" ht="18.75" x14ac:dyDescent="0.3">
      <c r="A17" s="466" t="s">
        <v>168</v>
      </c>
      <c r="B17" s="347">
        <v>46</v>
      </c>
      <c r="C17" s="348">
        <v>335</v>
      </c>
      <c r="D17" s="349">
        <v>22782</v>
      </c>
      <c r="E17" s="253">
        <v>46</v>
      </c>
      <c r="F17" s="254">
        <v>399</v>
      </c>
      <c r="G17" s="255">
        <v>27598</v>
      </c>
      <c r="H17" s="347">
        <v>22</v>
      </c>
      <c r="I17" s="348">
        <v>192</v>
      </c>
      <c r="J17" s="349">
        <v>18663</v>
      </c>
      <c r="K17" s="256">
        <v>114</v>
      </c>
      <c r="L17" s="257">
        <v>926</v>
      </c>
      <c r="M17" s="258">
        <v>69043</v>
      </c>
      <c r="N17" s="389"/>
      <c r="O17" s="427"/>
      <c r="P17" s="427"/>
      <c r="Q17" s="427"/>
    </row>
    <row r="18" spans="1:17" ht="18.75" x14ac:dyDescent="0.3">
      <c r="A18" s="466" t="s">
        <v>169</v>
      </c>
      <c r="B18" s="347">
        <v>32</v>
      </c>
      <c r="C18" s="348">
        <v>217</v>
      </c>
      <c r="D18" s="349">
        <v>11999</v>
      </c>
      <c r="E18" s="253">
        <v>33</v>
      </c>
      <c r="F18" s="254">
        <v>272</v>
      </c>
      <c r="G18" s="255">
        <v>12483</v>
      </c>
      <c r="H18" s="347">
        <v>18</v>
      </c>
      <c r="I18" s="348">
        <v>134</v>
      </c>
      <c r="J18" s="349">
        <v>10358</v>
      </c>
      <c r="K18" s="256">
        <v>83</v>
      </c>
      <c r="L18" s="257">
        <v>623</v>
      </c>
      <c r="M18" s="258">
        <v>34840</v>
      </c>
      <c r="N18" s="389"/>
      <c r="O18" s="427"/>
      <c r="P18" s="427"/>
      <c r="Q18" s="427"/>
    </row>
    <row r="19" spans="1:17" ht="18.75" x14ac:dyDescent="0.3">
      <c r="A19" s="246" t="s">
        <v>170</v>
      </c>
      <c r="B19" s="344">
        <v>17</v>
      </c>
      <c r="C19" s="345">
        <v>113</v>
      </c>
      <c r="D19" s="346">
        <v>5457</v>
      </c>
      <c r="E19" s="247">
        <v>18</v>
      </c>
      <c r="F19" s="248">
        <v>152</v>
      </c>
      <c r="G19" s="249">
        <v>5525</v>
      </c>
      <c r="H19" s="344">
        <v>10</v>
      </c>
      <c r="I19" s="345">
        <v>75</v>
      </c>
      <c r="J19" s="346">
        <v>5291</v>
      </c>
      <c r="K19" s="250">
        <v>45</v>
      </c>
      <c r="L19" s="251">
        <v>340</v>
      </c>
      <c r="M19" s="252">
        <v>16273</v>
      </c>
      <c r="N19" s="389"/>
      <c r="O19" s="427"/>
      <c r="P19" s="427"/>
      <c r="Q19" s="427"/>
    </row>
    <row r="20" spans="1:17" ht="18.75" x14ac:dyDescent="0.3">
      <c r="A20" s="246" t="s">
        <v>171</v>
      </c>
      <c r="B20" s="344">
        <v>8</v>
      </c>
      <c r="C20" s="345">
        <v>60</v>
      </c>
      <c r="D20" s="346">
        <v>2861</v>
      </c>
      <c r="E20" s="247">
        <v>17</v>
      </c>
      <c r="F20" s="248">
        <v>146</v>
      </c>
      <c r="G20" s="249">
        <v>3791</v>
      </c>
      <c r="H20" s="344">
        <v>9</v>
      </c>
      <c r="I20" s="345">
        <v>65</v>
      </c>
      <c r="J20" s="346">
        <v>3201</v>
      </c>
      <c r="K20" s="250">
        <v>34</v>
      </c>
      <c r="L20" s="251">
        <v>271</v>
      </c>
      <c r="M20" s="252">
        <v>9853</v>
      </c>
      <c r="N20" s="389"/>
      <c r="O20" s="427"/>
      <c r="P20" s="427"/>
      <c r="Q20" s="427"/>
    </row>
    <row r="21" spans="1:17" ht="18.75" x14ac:dyDescent="0.3">
      <c r="A21" s="246" t="s">
        <v>172</v>
      </c>
      <c r="B21" s="344">
        <v>8</v>
      </c>
      <c r="C21" s="345">
        <v>64</v>
      </c>
      <c r="D21" s="346">
        <v>2373</v>
      </c>
      <c r="E21" s="247">
        <v>17</v>
      </c>
      <c r="F21" s="248">
        <v>146</v>
      </c>
      <c r="G21" s="249">
        <v>3368</v>
      </c>
      <c r="H21" s="344">
        <v>7</v>
      </c>
      <c r="I21" s="345">
        <v>55</v>
      </c>
      <c r="J21" s="346">
        <v>2705</v>
      </c>
      <c r="K21" s="250">
        <v>32</v>
      </c>
      <c r="L21" s="251">
        <v>265</v>
      </c>
      <c r="M21" s="252">
        <v>8446</v>
      </c>
      <c r="N21" s="389"/>
      <c r="O21" s="427"/>
      <c r="P21" s="427"/>
      <c r="Q21" s="427"/>
    </row>
    <row r="22" spans="1:17" ht="18.75" x14ac:dyDescent="0.3">
      <c r="A22" s="246" t="s">
        <v>186</v>
      </c>
      <c r="B22" s="344">
        <v>9</v>
      </c>
      <c r="C22" s="345">
        <v>68</v>
      </c>
      <c r="D22" s="346">
        <v>2133</v>
      </c>
      <c r="E22" s="247">
        <v>17</v>
      </c>
      <c r="F22" s="248">
        <v>140</v>
      </c>
      <c r="G22" s="249">
        <v>3030</v>
      </c>
      <c r="H22" s="344">
        <v>10</v>
      </c>
      <c r="I22" s="345">
        <v>78</v>
      </c>
      <c r="J22" s="346">
        <v>3412</v>
      </c>
      <c r="K22" s="250">
        <v>36</v>
      </c>
      <c r="L22" s="251">
        <v>286</v>
      </c>
      <c r="M22" s="252">
        <v>8575</v>
      </c>
      <c r="N22" s="389"/>
      <c r="O22" s="427"/>
      <c r="P22" s="427"/>
      <c r="Q22" s="427"/>
    </row>
    <row r="23" spans="1:17" ht="18.75" x14ac:dyDescent="0.3">
      <c r="A23" s="246" t="s">
        <v>174</v>
      </c>
      <c r="B23" s="344">
        <v>11</v>
      </c>
      <c r="C23" s="345">
        <v>82</v>
      </c>
      <c r="D23" s="346">
        <v>2051</v>
      </c>
      <c r="E23" s="247">
        <v>16</v>
      </c>
      <c r="F23" s="248">
        <v>129</v>
      </c>
      <c r="G23" s="249">
        <v>2845</v>
      </c>
      <c r="H23" s="344">
        <v>8</v>
      </c>
      <c r="I23" s="345">
        <v>64</v>
      </c>
      <c r="J23" s="346">
        <v>2297</v>
      </c>
      <c r="K23" s="250">
        <v>35</v>
      </c>
      <c r="L23" s="251">
        <v>275</v>
      </c>
      <c r="M23" s="252">
        <v>7193</v>
      </c>
      <c r="N23" s="389"/>
      <c r="O23" s="427"/>
      <c r="P23" s="427"/>
      <c r="Q23" s="427"/>
    </row>
    <row r="24" spans="1:17" ht="18.75" x14ac:dyDescent="0.3">
      <c r="A24" s="246" t="s">
        <v>175</v>
      </c>
      <c r="B24" s="344">
        <v>11</v>
      </c>
      <c r="C24" s="345">
        <v>74</v>
      </c>
      <c r="D24" s="346">
        <v>1969</v>
      </c>
      <c r="E24" s="247">
        <v>16</v>
      </c>
      <c r="F24" s="248">
        <v>134</v>
      </c>
      <c r="G24" s="249">
        <v>2743</v>
      </c>
      <c r="H24" s="344">
        <v>7</v>
      </c>
      <c r="I24" s="345">
        <v>54</v>
      </c>
      <c r="J24" s="346">
        <v>2274</v>
      </c>
      <c r="K24" s="250">
        <v>34</v>
      </c>
      <c r="L24" s="251">
        <v>262</v>
      </c>
      <c r="M24" s="252">
        <v>6986</v>
      </c>
      <c r="N24" s="389"/>
      <c r="O24" s="427"/>
      <c r="P24" s="427"/>
      <c r="Q24" s="427"/>
    </row>
    <row r="25" spans="1:17" ht="18.75" x14ac:dyDescent="0.3">
      <c r="A25" s="246" t="s">
        <v>176</v>
      </c>
      <c r="B25" s="350">
        <v>14</v>
      </c>
      <c r="C25" s="351">
        <v>94</v>
      </c>
      <c r="D25" s="352">
        <v>2872</v>
      </c>
      <c r="E25" s="259">
        <v>19</v>
      </c>
      <c r="F25" s="260">
        <v>159</v>
      </c>
      <c r="G25" s="261">
        <v>3932</v>
      </c>
      <c r="H25" s="350">
        <v>10</v>
      </c>
      <c r="I25" s="351">
        <v>78</v>
      </c>
      <c r="J25" s="352">
        <v>3544</v>
      </c>
      <c r="K25" s="262">
        <v>43</v>
      </c>
      <c r="L25" s="263">
        <v>331</v>
      </c>
      <c r="M25" s="264">
        <v>10348</v>
      </c>
      <c r="N25" s="389"/>
      <c r="O25" s="427"/>
      <c r="P25" s="427"/>
      <c r="Q25" s="427"/>
    </row>
    <row r="26" spans="1:17" ht="18.75" x14ac:dyDescent="0.3">
      <c r="A26" s="246" t="s">
        <v>177</v>
      </c>
      <c r="B26" s="350">
        <v>15</v>
      </c>
      <c r="C26" s="351">
        <v>99</v>
      </c>
      <c r="D26" s="352">
        <v>3284</v>
      </c>
      <c r="E26" s="259">
        <v>20</v>
      </c>
      <c r="F26" s="260">
        <v>158</v>
      </c>
      <c r="G26" s="261">
        <v>3852</v>
      </c>
      <c r="H26" s="350">
        <v>10</v>
      </c>
      <c r="I26" s="351">
        <v>83</v>
      </c>
      <c r="J26" s="352">
        <v>4485</v>
      </c>
      <c r="K26" s="262">
        <v>45</v>
      </c>
      <c r="L26" s="263">
        <v>340</v>
      </c>
      <c r="M26" s="264">
        <v>11621</v>
      </c>
      <c r="N26" s="389"/>
      <c r="O26" s="427"/>
      <c r="P26" s="427"/>
      <c r="Q26" s="427"/>
    </row>
    <row r="27" spans="1:17" ht="18.75" x14ac:dyDescent="0.3">
      <c r="A27" s="246" t="s">
        <v>178</v>
      </c>
      <c r="B27" s="350">
        <v>13</v>
      </c>
      <c r="C27" s="351">
        <v>93</v>
      </c>
      <c r="D27" s="352">
        <v>2761</v>
      </c>
      <c r="E27" s="259">
        <v>26</v>
      </c>
      <c r="F27" s="260">
        <v>222</v>
      </c>
      <c r="G27" s="261">
        <v>4806</v>
      </c>
      <c r="H27" s="350">
        <v>12</v>
      </c>
      <c r="I27" s="351">
        <v>97</v>
      </c>
      <c r="J27" s="352">
        <v>4388</v>
      </c>
      <c r="K27" s="262">
        <v>51</v>
      </c>
      <c r="L27" s="263">
        <v>412</v>
      </c>
      <c r="M27" s="264">
        <v>11955</v>
      </c>
      <c r="N27" s="389"/>
      <c r="O27" s="427"/>
      <c r="P27" s="427"/>
      <c r="Q27" s="427"/>
    </row>
    <row r="28" spans="1:17" ht="18.75" x14ac:dyDescent="0.3">
      <c r="A28" s="246" t="s">
        <v>179</v>
      </c>
      <c r="B28" s="344">
        <v>14</v>
      </c>
      <c r="C28" s="345">
        <v>99</v>
      </c>
      <c r="D28" s="346">
        <v>1622</v>
      </c>
      <c r="E28" s="247">
        <v>17</v>
      </c>
      <c r="F28" s="248">
        <v>155</v>
      </c>
      <c r="G28" s="249">
        <v>2171</v>
      </c>
      <c r="H28" s="344">
        <v>9</v>
      </c>
      <c r="I28" s="345">
        <v>72</v>
      </c>
      <c r="J28" s="346">
        <v>2990</v>
      </c>
      <c r="K28" s="250">
        <v>40</v>
      </c>
      <c r="L28" s="251">
        <v>326</v>
      </c>
      <c r="M28" s="252">
        <v>6783</v>
      </c>
      <c r="N28" s="389"/>
      <c r="O28" s="427"/>
      <c r="P28" s="427"/>
      <c r="Q28" s="427"/>
    </row>
    <row r="29" spans="1:17" ht="18.75" x14ac:dyDescent="0.3">
      <c r="A29" s="246" t="s">
        <v>180</v>
      </c>
      <c r="B29" s="344">
        <v>10</v>
      </c>
      <c r="C29" s="345">
        <v>68</v>
      </c>
      <c r="D29" s="346">
        <v>925</v>
      </c>
      <c r="E29" s="247">
        <v>17</v>
      </c>
      <c r="F29" s="248">
        <v>139</v>
      </c>
      <c r="G29" s="249">
        <v>2024</v>
      </c>
      <c r="H29" s="344">
        <v>11</v>
      </c>
      <c r="I29" s="345">
        <v>77</v>
      </c>
      <c r="J29" s="346">
        <v>2861</v>
      </c>
      <c r="K29" s="250">
        <v>38</v>
      </c>
      <c r="L29" s="251">
        <v>284</v>
      </c>
      <c r="M29" s="252">
        <v>5810</v>
      </c>
      <c r="N29" s="389"/>
      <c r="O29" s="427"/>
      <c r="P29" s="427"/>
      <c r="Q29" s="427"/>
    </row>
    <row r="30" spans="1:17" ht="18.75" x14ac:dyDescent="0.3">
      <c r="A30" s="246" t="s">
        <v>181</v>
      </c>
      <c r="B30" s="344">
        <v>8</v>
      </c>
      <c r="C30" s="345">
        <v>54</v>
      </c>
      <c r="D30" s="346">
        <v>792</v>
      </c>
      <c r="E30" s="247">
        <v>15</v>
      </c>
      <c r="F30" s="248">
        <v>122</v>
      </c>
      <c r="G30" s="249">
        <v>1375</v>
      </c>
      <c r="H30" s="344">
        <v>7</v>
      </c>
      <c r="I30" s="345">
        <v>61</v>
      </c>
      <c r="J30" s="346">
        <v>1449</v>
      </c>
      <c r="K30" s="250">
        <v>30</v>
      </c>
      <c r="L30" s="251">
        <v>237</v>
      </c>
      <c r="M30" s="252">
        <v>3616</v>
      </c>
      <c r="N30" s="389"/>
      <c r="O30" s="427"/>
      <c r="P30" s="427"/>
      <c r="Q30" s="427"/>
    </row>
    <row r="31" spans="1:17" ht="18.75" x14ac:dyDescent="0.3">
      <c r="A31" s="246" t="s">
        <v>182</v>
      </c>
      <c r="B31" s="344">
        <v>8</v>
      </c>
      <c r="C31" s="345">
        <v>51</v>
      </c>
      <c r="D31" s="346">
        <v>568</v>
      </c>
      <c r="E31" s="247">
        <v>15</v>
      </c>
      <c r="F31" s="248">
        <v>132</v>
      </c>
      <c r="G31" s="249">
        <v>1205</v>
      </c>
      <c r="H31" s="344">
        <v>8</v>
      </c>
      <c r="I31" s="345">
        <v>68</v>
      </c>
      <c r="J31" s="346">
        <v>1271</v>
      </c>
      <c r="K31" s="250">
        <v>31</v>
      </c>
      <c r="L31" s="251">
        <v>251</v>
      </c>
      <c r="M31" s="252">
        <v>3044</v>
      </c>
      <c r="N31" s="389"/>
      <c r="O31" s="427"/>
      <c r="P31" s="427"/>
      <c r="Q31" s="427"/>
    </row>
    <row r="32" spans="1:17" ht="18.75" x14ac:dyDescent="0.3">
      <c r="A32" s="246" t="s">
        <v>183</v>
      </c>
      <c r="B32" s="353">
        <v>5</v>
      </c>
      <c r="C32" s="354">
        <v>34</v>
      </c>
      <c r="D32" s="355">
        <v>222</v>
      </c>
      <c r="E32" s="265">
        <v>14</v>
      </c>
      <c r="F32" s="266">
        <v>124</v>
      </c>
      <c r="G32" s="267">
        <v>866</v>
      </c>
      <c r="H32" s="353">
        <v>5</v>
      </c>
      <c r="I32" s="354">
        <v>34</v>
      </c>
      <c r="J32" s="355">
        <v>1126</v>
      </c>
      <c r="K32" s="268">
        <v>24</v>
      </c>
      <c r="L32" s="269">
        <v>192</v>
      </c>
      <c r="M32" s="270">
        <v>2214</v>
      </c>
      <c r="N32" s="389"/>
      <c r="O32" s="427"/>
      <c r="P32" s="427"/>
      <c r="Q32" s="427"/>
    </row>
    <row r="33" spans="1:17" ht="8.4499999999999993" customHeight="1" x14ac:dyDescent="0.2">
      <c r="A33" s="271"/>
      <c r="B33" s="356"/>
      <c r="C33" s="357"/>
      <c r="D33" s="358"/>
      <c r="E33" s="272"/>
      <c r="F33" s="273"/>
      <c r="G33" s="274"/>
      <c r="H33" s="356"/>
      <c r="I33" s="357"/>
      <c r="J33" s="358"/>
      <c r="K33" s="275"/>
      <c r="L33" s="276"/>
      <c r="M33" s="277"/>
      <c r="N33" s="389"/>
    </row>
    <row r="34" spans="1:17" ht="18.75" x14ac:dyDescent="0.2">
      <c r="A34" s="278" t="s">
        <v>16</v>
      </c>
      <c r="B34" s="356">
        <v>301</v>
      </c>
      <c r="C34" s="357">
        <v>2105</v>
      </c>
      <c r="D34" s="358">
        <v>85275</v>
      </c>
      <c r="E34" s="272">
        <v>445</v>
      </c>
      <c r="F34" s="273">
        <v>3779</v>
      </c>
      <c r="G34" s="274">
        <v>120272</v>
      </c>
      <c r="H34" s="356">
        <v>203</v>
      </c>
      <c r="I34" s="357">
        <v>1624</v>
      </c>
      <c r="J34" s="358">
        <v>91023</v>
      </c>
      <c r="K34" s="275">
        <v>949</v>
      </c>
      <c r="L34" s="276">
        <v>7508</v>
      </c>
      <c r="M34" s="277">
        <v>296570</v>
      </c>
      <c r="N34" s="389"/>
      <c r="O34" s="427"/>
      <c r="P34" s="427"/>
      <c r="Q34" s="427"/>
    </row>
    <row r="35" spans="1:17" ht="7.15" customHeight="1" x14ac:dyDescent="0.2">
      <c r="A35" s="234"/>
      <c r="B35" s="359"/>
      <c r="C35" s="360"/>
      <c r="D35" s="361"/>
      <c r="E35" s="226"/>
      <c r="F35" s="226"/>
      <c r="G35" s="226"/>
      <c r="H35" s="359"/>
      <c r="I35" s="360"/>
      <c r="J35" s="361"/>
      <c r="K35" s="228"/>
      <c r="L35" s="228"/>
      <c r="M35" s="229"/>
      <c r="N35" s="389"/>
    </row>
    <row r="36" spans="1:17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</row>
    <row r="37" spans="1:17" x14ac:dyDescent="0.2">
      <c r="A37" s="2" t="s">
        <v>187</v>
      </c>
    </row>
    <row r="38" spans="1:17" x14ac:dyDescent="0.2">
      <c r="A38" t="s">
        <v>188</v>
      </c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41"/>
  <sheetViews>
    <sheetView zoomScale="75" zoomScaleNormal="75" workbookViewId="0">
      <selection activeCell="F41" sqref="F41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4.7109375" customWidth="1"/>
    <col min="15" max="15" width="12.28515625" customWidth="1"/>
    <col min="16" max="16" width="13.42578125" customWidth="1"/>
    <col min="17" max="17" width="14.140625" customWidth="1"/>
  </cols>
  <sheetData>
    <row r="1" spans="1:17" ht="15.75" x14ac:dyDescent="0.25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31">
        <v>45377</v>
      </c>
      <c r="O1" s="416"/>
    </row>
    <row r="2" spans="1:17" ht="15.75" x14ac:dyDescent="0.25">
      <c r="A2" s="469" t="s">
        <v>24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26"/>
    </row>
    <row r="3" spans="1:17" ht="15.75" x14ac:dyDescent="0.25">
      <c r="A3" s="469" t="s">
        <v>226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389"/>
    </row>
    <row r="4" spans="1:17" ht="15" x14ac:dyDescent="0.25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217"/>
      <c r="L4" s="218"/>
      <c r="M4" s="218"/>
      <c r="N4" s="389"/>
    </row>
    <row r="5" spans="1:17" x14ac:dyDescent="0.2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389"/>
    </row>
    <row r="6" spans="1:17" ht="18.75" x14ac:dyDescent="0.2">
      <c r="A6" s="235"/>
      <c r="B6" s="470" t="s">
        <v>25</v>
      </c>
      <c r="C6" s="471"/>
      <c r="D6" s="472"/>
      <c r="E6" s="470" t="s">
        <v>26</v>
      </c>
      <c r="F6" s="471"/>
      <c r="G6" s="472"/>
      <c r="H6" s="470" t="s">
        <v>27</v>
      </c>
      <c r="I6" s="471"/>
      <c r="J6" s="472"/>
      <c r="K6" s="471" t="s">
        <v>28</v>
      </c>
      <c r="L6" s="471"/>
      <c r="M6" s="472"/>
      <c r="N6" s="389"/>
    </row>
    <row r="7" spans="1:17" ht="18.75" x14ac:dyDescent="0.2">
      <c r="A7" s="236" t="s">
        <v>2</v>
      </c>
      <c r="B7" s="338" t="s">
        <v>12</v>
      </c>
      <c r="C7" s="441" t="s">
        <v>13</v>
      </c>
      <c r="D7" s="340" t="s">
        <v>14</v>
      </c>
      <c r="E7" s="236" t="s">
        <v>12</v>
      </c>
      <c r="F7" s="442" t="s">
        <v>13</v>
      </c>
      <c r="G7" s="238" t="s">
        <v>14</v>
      </c>
      <c r="H7" s="338" t="s">
        <v>12</v>
      </c>
      <c r="I7" s="441" t="s">
        <v>13</v>
      </c>
      <c r="J7" s="340" t="s">
        <v>14</v>
      </c>
      <c r="K7" s="443" t="s">
        <v>12</v>
      </c>
      <c r="L7" s="443" t="s">
        <v>13</v>
      </c>
      <c r="M7" s="240" t="s">
        <v>14</v>
      </c>
      <c r="N7" s="389"/>
    </row>
    <row r="8" spans="1:17" ht="13.9" customHeight="1" x14ac:dyDescent="0.3">
      <c r="A8" s="241"/>
      <c r="B8" s="341"/>
      <c r="C8" s="342"/>
      <c r="D8" s="343"/>
      <c r="E8" s="241"/>
      <c r="F8" s="242"/>
      <c r="G8" s="243"/>
      <c r="H8" s="341"/>
      <c r="I8" s="342"/>
      <c r="J8" s="343"/>
      <c r="K8" s="244"/>
      <c r="L8" s="244"/>
      <c r="M8" s="245"/>
      <c r="N8" s="389"/>
    </row>
    <row r="9" spans="1:17" ht="18.75" x14ac:dyDescent="0.3">
      <c r="A9" s="246" t="s">
        <v>184</v>
      </c>
      <c r="B9" s="344">
        <v>7</v>
      </c>
      <c r="C9" s="345">
        <v>47</v>
      </c>
      <c r="D9" s="346">
        <v>890</v>
      </c>
      <c r="E9" s="247">
        <v>12</v>
      </c>
      <c r="F9" s="248">
        <v>110</v>
      </c>
      <c r="G9" s="249">
        <v>1176</v>
      </c>
      <c r="H9" s="344">
        <v>5</v>
      </c>
      <c r="I9" s="345">
        <v>44</v>
      </c>
      <c r="J9" s="346">
        <v>1763</v>
      </c>
      <c r="K9" s="250">
        <v>24</v>
      </c>
      <c r="L9" s="251">
        <v>201</v>
      </c>
      <c r="M9" s="252">
        <v>3829</v>
      </c>
      <c r="N9" s="389"/>
      <c r="O9" s="427"/>
      <c r="P9" s="427"/>
      <c r="Q9" s="427"/>
    </row>
    <row r="10" spans="1:17" ht="18.75" x14ac:dyDescent="0.3">
      <c r="A10" s="246" t="s">
        <v>161</v>
      </c>
      <c r="B10" s="344">
        <v>8</v>
      </c>
      <c r="C10" s="345">
        <v>51</v>
      </c>
      <c r="D10" s="346">
        <v>577</v>
      </c>
      <c r="E10" s="247">
        <v>8</v>
      </c>
      <c r="F10" s="248">
        <v>66</v>
      </c>
      <c r="G10" s="249">
        <v>365</v>
      </c>
      <c r="H10" s="344">
        <v>2</v>
      </c>
      <c r="I10" s="345">
        <v>16</v>
      </c>
      <c r="J10" s="346">
        <v>371</v>
      </c>
      <c r="K10" s="250">
        <v>18</v>
      </c>
      <c r="L10" s="251">
        <v>133</v>
      </c>
      <c r="M10" s="252">
        <v>1313</v>
      </c>
      <c r="N10" s="389"/>
      <c r="O10" s="427"/>
      <c r="P10" s="427"/>
      <c r="Q10" s="427"/>
    </row>
    <row r="11" spans="1:17" ht="18.75" x14ac:dyDescent="0.3">
      <c r="A11" s="246" t="s">
        <v>162</v>
      </c>
      <c r="B11" s="344">
        <v>0</v>
      </c>
      <c r="C11" s="345">
        <v>0</v>
      </c>
      <c r="D11" s="346">
        <v>0</v>
      </c>
      <c r="E11" s="247">
        <v>4</v>
      </c>
      <c r="F11" s="248">
        <v>38</v>
      </c>
      <c r="G11" s="249">
        <v>264</v>
      </c>
      <c r="H11" s="344">
        <v>0</v>
      </c>
      <c r="I11" s="345">
        <v>0</v>
      </c>
      <c r="J11" s="346">
        <v>0</v>
      </c>
      <c r="K11" s="250">
        <v>4</v>
      </c>
      <c r="L11" s="251">
        <v>38</v>
      </c>
      <c r="M11" s="252">
        <v>264</v>
      </c>
      <c r="N11" s="389"/>
      <c r="O11" s="427"/>
      <c r="P11" s="427"/>
      <c r="Q11" s="427"/>
    </row>
    <row r="12" spans="1:17" ht="18.75" x14ac:dyDescent="0.3">
      <c r="A12" s="246" t="s">
        <v>163</v>
      </c>
      <c r="B12" s="344">
        <v>0</v>
      </c>
      <c r="C12" s="345">
        <v>0</v>
      </c>
      <c r="D12" s="346">
        <v>0</v>
      </c>
      <c r="E12" s="247">
        <v>4</v>
      </c>
      <c r="F12" s="248">
        <v>40</v>
      </c>
      <c r="G12" s="249">
        <v>217</v>
      </c>
      <c r="H12" s="344">
        <v>0</v>
      </c>
      <c r="I12" s="345">
        <v>0</v>
      </c>
      <c r="J12" s="346">
        <v>0</v>
      </c>
      <c r="K12" s="250">
        <v>4</v>
      </c>
      <c r="L12" s="251">
        <v>40</v>
      </c>
      <c r="M12" s="252">
        <v>217</v>
      </c>
      <c r="N12" s="389"/>
      <c r="O12" s="427"/>
      <c r="P12" s="427"/>
      <c r="Q12" s="427"/>
    </row>
    <row r="13" spans="1:17" ht="18.75" x14ac:dyDescent="0.3">
      <c r="A13" s="246" t="s">
        <v>164</v>
      </c>
      <c r="B13" s="344">
        <v>0</v>
      </c>
      <c r="C13" s="345">
        <v>0</v>
      </c>
      <c r="D13" s="346">
        <v>0</v>
      </c>
      <c r="E13" s="247">
        <v>4</v>
      </c>
      <c r="F13" s="248">
        <v>38</v>
      </c>
      <c r="G13" s="249">
        <v>232</v>
      </c>
      <c r="H13" s="344">
        <v>3</v>
      </c>
      <c r="I13" s="345">
        <v>22</v>
      </c>
      <c r="J13" s="346">
        <v>436</v>
      </c>
      <c r="K13" s="250">
        <v>7</v>
      </c>
      <c r="L13" s="251">
        <v>60</v>
      </c>
      <c r="M13" s="252">
        <v>668</v>
      </c>
      <c r="N13" s="389"/>
      <c r="O13" s="427"/>
      <c r="P13" s="427"/>
      <c r="Q13" s="427"/>
    </row>
    <row r="14" spans="1:17" ht="18.75" x14ac:dyDescent="0.3">
      <c r="A14" s="246" t="s">
        <v>165</v>
      </c>
      <c r="B14" s="344">
        <v>5</v>
      </c>
      <c r="C14" s="345">
        <v>34</v>
      </c>
      <c r="D14" s="346">
        <v>193</v>
      </c>
      <c r="E14" s="247">
        <v>10</v>
      </c>
      <c r="F14" s="248">
        <v>90</v>
      </c>
      <c r="G14" s="249">
        <v>680</v>
      </c>
      <c r="H14" s="344">
        <v>7</v>
      </c>
      <c r="I14" s="345">
        <v>56</v>
      </c>
      <c r="J14" s="346">
        <v>946</v>
      </c>
      <c r="K14" s="250">
        <v>22</v>
      </c>
      <c r="L14" s="251">
        <v>180</v>
      </c>
      <c r="M14" s="252">
        <v>1819</v>
      </c>
      <c r="N14" s="389"/>
      <c r="O14" s="427"/>
      <c r="P14" s="427"/>
      <c r="Q14" s="427"/>
    </row>
    <row r="15" spans="1:17" ht="18.75" x14ac:dyDescent="0.3">
      <c r="A15" s="246" t="s">
        <v>166</v>
      </c>
      <c r="B15" s="350">
        <v>15</v>
      </c>
      <c r="C15" s="351">
        <v>101</v>
      </c>
      <c r="D15" s="352">
        <v>921</v>
      </c>
      <c r="E15" s="259">
        <v>17</v>
      </c>
      <c r="F15" s="260">
        <v>152</v>
      </c>
      <c r="G15" s="261">
        <v>1787</v>
      </c>
      <c r="H15" s="350">
        <v>11</v>
      </c>
      <c r="I15" s="351">
        <v>84</v>
      </c>
      <c r="J15" s="352">
        <v>1360</v>
      </c>
      <c r="K15" s="432">
        <v>43</v>
      </c>
      <c r="L15" s="433">
        <v>337</v>
      </c>
      <c r="M15" s="434">
        <v>4068</v>
      </c>
      <c r="N15" s="389"/>
      <c r="O15" s="427"/>
      <c r="P15" s="427"/>
      <c r="Q15" s="427"/>
    </row>
    <row r="16" spans="1:17" ht="18.75" x14ac:dyDescent="0.3">
      <c r="A16" s="246" t="s">
        <v>167</v>
      </c>
      <c r="B16" s="350">
        <v>15</v>
      </c>
      <c r="C16" s="351">
        <v>100</v>
      </c>
      <c r="D16" s="352">
        <v>1868</v>
      </c>
      <c r="E16" s="259">
        <v>18</v>
      </c>
      <c r="F16" s="260">
        <v>154</v>
      </c>
      <c r="G16" s="261">
        <v>2448</v>
      </c>
      <c r="H16" s="350">
        <v>10</v>
      </c>
      <c r="I16" s="351">
        <v>73</v>
      </c>
      <c r="J16" s="352">
        <v>1954</v>
      </c>
      <c r="K16" s="432">
        <v>43</v>
      </c>
      <c r="L16" s="433">
        <v>327</v>
      </c>
      <c r="M16" s="434">
        <v>6270</v>
      </c>
      <c r="N16" s="389"/>
      <c r="O16" s="427"/>
      <c r="P16" s="427"/>
      <c r="Q16" s="427"/>
    </row>
    <row r="17" spans="1:17" ht="18.75" x14ac:dyDescent="0.3">
      <c r="A17" s="246" t="s">
        <v>168</v>
      </c>
      <c r="B17" s="350">
        <v>12</v>
      </c>
      <c r="C17" s="351">
        <v>88</v>
      </c>
      <c r="D17" s="352">
        <v>1739</v>
      </c>
      <c r="E17" s="259">
        <v>17</v>
      </c>
      <c r="F17" s="260">
        <v>151</v>
      </c>
      <c r="G17" s="261">
        <v>2372</v>
      </c>
      <c r="H17" s="350">
        <v>10</v>
      </c>
      <c r="I17" s="351">
        <v>87</v>
      </c>
      <c r="J17" s="352">
        <v>1683</v>
      </c>
      <c r="K17" s="432">
        <v>39</v>
      </c>
      <c r="L17" s="433">
        <v>326</v>
      </c>
      <c r="M17" s="434">
        <v>5794</v>
      </c>
      <c r="N17" s="389"/>
      <c r="O17" s="427"/>
      <c r="P17" s="427"/>
      <c r="Q17" s="427"/>
    </row>
    <row r="18" spans="1:17" ht="18.75" x14ac:dyDescent="0.3">
      <c r="A18" s="246" t="s">
        <v>169</v>
      </c>
      <c r="B18" s="350">
        <v>12</v>
      </c>
      <c r="C18" s="351">
        <v>90</v>
      </c>
      <c r="D18" s="352">
        <v>1300</v>
      </c>
      <c r="E18" s="259">
        <v>18</v>
      </c>
      <c r="F18" s="260">
        <v>151</v>
      </c>
      <c r="G18" s="261">
        <v>1502</v>
      </c>
      <c r="H18" s="350">
        <v>11</v>
      </c>
      <c r="I18" s="351">
        <v>88</v>
      </c>
      <c r="J18" s="352">
        <v>2047</v>
      </c>
      <c r="K18" s="432">
        <v>41</v>
      </c>
      <c r="L18" s="433">
        <v>329</v>
      </c>
      <c r="M18" s="434">
        <v>4849</v>
      </c>
      <c r="N18" s="389"/>
      <c r="O18" s="427"/>
      <c r="P18" s="427"/>
      <c r="Q18" s="427"/>
    </row>
    <row r="19" spans="1:17" ht="18.75" x14ac:dyDescent="0.3">
      <c r="A19" s="246" t="s">
        <v>170</v>
      </c>
      <c r="B19" s="344">
        <v>10</v>
      </c>
      <c r="C19" s="345">
        <v>69</v>
      </c>
      <c r="D19" s="346">
        <v>1141</v>
      </c>
      <c r="E19" s="247">
        <v>15</v>
      </c>
      <c r="F19" s="248">
        <v>124</v>
      </c>
      <c r="G19" s="249">
        <v>1623</v>
      </c>
      <c r="H19" s="344">
        <v>9</v>
      </c>
      <c r="I19" s="345">
        <v>67</v>
      </c>
      <c r="J19" s="346">
        <v>1643</v>
      </c>
      <c r="K19" s="250">
        <v>34</v>
      </c>
      <c r="L19" s="251">
        <v>260</v>
      </c>
      <c r="M19" s="252">
        <v>4407</v>
      </c>
      <c r="N19" s="389"/>
      <c r="O19" s="427"/>
      <c r="P19" s="427"/>
      <c r="Q19" s="427"/>
    </row>
    <row r="20" spans="1:17" ht="18.75" x14ac:dyDescent="0.3">
      <c r="A20" s="246" t="s">
        <v>171</v>
      </c>
      <c r="B20" s="344">
        <v>9</v>
      </c>
      <c r="C20" s="345">
        <v>62</v>
      </c>
      <c r="D20" s="346">
        <v>1128</v>
      </c>
      <c r="E20" s="247">
        <v>16</v>
      </c>
      <c r="F20" s="248">
        <v>135</v>
      </c>
      <c r="G20" s="249">
        <v>2188</v>
      </c>
      <c r="H20" s="344">
        <v>9</v>
      </c>
      <c r="I20" s="345">
        <v>68</v>
      </c>
      <c r="J20" s="346">
        <v>1674</v>
      </c>
      <c r="K20" s="250">
        <v>34</v>
      </c>
      <c r="L20" s="251">
        <v>265</v>
      </c>
      <c r="M20" s="252">
        <v>4990</v>
      </c>
      <c r="N20" s="389"/>
      <c r="O20" s="427"/>
      <c r="P20" s="427"/>
      <c r="Q20" s="427"/>
    </row>
    <row r="21" spans="1:17" ht="18.75" x14ac:dyDescent="0.3">
      <c r="A21" s="246" t="s">
        <v>172</v>
      </c>
      <c r="B21" s="344">
        <v>8</v>
      </c>
      <c r="C21" s="345">
        <v>54</v>
      </c>
      <c r="D21" s="346">
        <v>1320</v>
      </c>
      <c r="E21" s="247">
        <v>15</v>
      </c>
      <c r="F21" s="248">
        <v>132</v>
      </c>
      <c r="G21" s="249">
        <v>2209</v>
      </c>
      <c r="H21" s="344">
        <v>8</v>
      </c>
      <c r="I21" s="345">
        <v>60</v>
      </c>
      <c r="J21" s="346">
        <v>1647</v>
      </c>
      <c r="K21" s="250">
        <v>31</v>
      </c>
      <c r="L21" s="251">
        <v>246</v>
      </c>
      <c r="M21" s="252">
        <v>5176</v>
      </c>
      <c r="N21" s="389"/>
      <c r="O21" s="427"/>
      <c r="P21" s="427"/>
      <c r="Q21" s="427"/>
    </row>
    <row r="22" spans="1:17" ht="18.75" x14ac:dyDescent="0.3">
      <c r="A22" s="246" t="s">
        <v>173</v>
      </c>
      <c r="B22" s="344">
        <v>9</v>
      </c>
      <c r="C22" s="345">
        <v>62</v>
      </c>
      <c r="D22" s="346">
        <v>2024</v>
      </c>
      <c r="E22" s="247">
        <v>16</v>
      </c>
      <c r="F22" s="248">
        <v>135</v>
      </c>
      <c r="G22" s="249">
        <v>3368</v>
      </c>
      <c r="H22" s="344">
        <v>8</v>
      </c>
      <c r="I22" s="345">
        <v>64</v>
      </c>
      <c r="J22" s="346">
        <v>2566</v>
      </c>
      <c r="K22" s="250">
        <v>33</v>
      </c>
      <c r="L22" s="251">
        <v>261</v>
      </c>
      <c r="M22" s="252">
        <v>7958</v>
      </c>
      <c r="N22" s="389"/>
      <c r="O22" s="427"/>
      <c r="P22" s="427"/>
      <c r="Q22" s="427"/>
    </row>
    <row r="23" spans="1:17" ht="18.75" x14ac:dyDescent="0.3">
      <c r="A23" s="246" t="s">
        <v>174</v>
      </c>
      <c r="B23" s="344">
        <v>13</v>
      </c>
      <c r="C23" s="345">
        <v>91</v>
      </c>
      <c r="D23" s="346">
        <v>3290</v>
      </c>
      <c r="E23" s="247">
        <v>18</v>
      </c>
      <c r="F23" s="248">
        <v>148</v>
      </c>
      <c r="G23" s="249">
        <v>6470</v>
      </c>
      <c r="H23" s="344">
        <v>11</v>
      </c>
      <c r="I23" s="345">
        <v>86</v>
      </c>
      <c r="J23" s="346">
        <v>3606</v>
      </c>
      <c r="K23" s="250">
        <v>42</v>
      </c>
      <c r="L23" s="251">
        <v>325</v>
      </c>
      <c r="M23" s="252">
        <v>13366</v>
      </c>
      <c r="N23" s="389"/>
      <c r="O23" s="427"/>
      <c r="P23" s="427"/>
      <c r="Q23" s="427"/>
    </row>
    <row r="24" spans="1:17" ht="18.75" x14ac:dyDescent="0.3">
      <c r="A24" s="246" t="s">
        <v>175</v>
      </c>
      <c r="B24" s="344">
        <v>18</v>
      </c>
      <c r="C24" s="345">
        <v>124</v>
      </c>
      <c r="D24" s="346">
        <v>5637</v>
      </c>
      <c r="E24" s="247">
        <v>21</v>
      </c>
      <c r="F24" s="248">
        <v>189</v>
      </c>
      <c r="G24" s="249">
        <v>8880</v>
      </c>
      <c r="H24" s="344">
        <v>12</v>
      </c>
      <c r="I24" s="345">
        <v>91</v>
      </c>
      <c r="J24" s="346">
        <v>5152</v>
      </c>
      <c r="K24" s="250">
        <v>51</v>
      </c>
      <c r="L24" s="251">
        <v>404</v>
      </c>
      <c r="M24" s="252">
        <v>19669</v>
      </c>
      <c r="N24" s="389"/>
      <c r="O24" s="427"/>
      <c r="P24" s="427"/>
      <c r="Q24" s="427"/>
    </row>
    <row r="25" spans="1:17" ht="18.75" x14ac:dyDescent="0.3">
      <c r="A25" s="466" t="s">
        <v>176</v>
      </c>
      <c r="B25" s="347">
        <v>28</v>
      </c>
      <c r="C25" s="348">
        <v>199</v>
      </c>
      <c r="D25" s="349">
        <v>10865</v>
      </c>
      <c r="E25" s="253">
        <v>41</v>
      </c>
      <c r="F25" s="254">
        <v>328</v>
      </c>
      <c r="G25" s="255">
        <v>18908</v>
      </c>
      <c r="H25" s="347">
        <v>16</v>
      </c>
      <c r="I25" s="348">
        <v>111</v>
      </c>
      <c r="J25" s="349">
        <v>11149</v>
      </c>
      <c r="K25" s="435">
        <v>85</v>
      </c>
      <c r="L25" s="436">
        <v>638</v>
      </c>
      <c r="M25" s="437">
        <v>40922</v>
      </c>
      <c r="N25" s="389"/>
      <c r="O25" s="427"/>
      <c r="P25" s="427"/>
      <c r="Q25" s="427"/>
    </row>
    <row r="26" spans="1:17" ht="18.75" x14ac:dyDescent="0.3">
      <c r="A26" s="466" t="s">
        <v>177</v>
      </c>
      <c r="B26" s="347">
        <v>45</v>
      </c>
      <c r="C26" s="348">
        <v>313</v>
      </c>
      <c r="D26" s="349">
        <v>20207</v>
      </c>
      <c r="E26" s="253">
        <v>44</v>
      </c>
      <c r="F26" s="254">
        <v>386</v>
      </c>
      <c r="G26" s="255">
        <v>22111</v>
      </c>
      <c r="H26" s="347">
        <v>20</v>
      </c>
      <c r="I26" s="348">
        <v>174</v>
      </c>
      <c r="J26" s="349">
        <v>17171</v>
      </c>
      <c r="K26" s="435">
        <v>109</v>
      </c>
      <c r="L26" s="436">
        <v>873</v>
      </c>
      <c r="M26" s="437">
        <v>59489</v>
      </c>
      <c r="N26" s="389"/>
      <c r="O26" s="427"/>
      <c r="P26" s="427"/>
      <c r="Q26" s="427"/>
    </row>
    <row r="27" spans="1:17" ht="18.75" x14ac:dyDescent="0.3">
      <c r="A27" s="466" t="s">
        <v>178</v>
      </c>
      <c r="B27" s="347">
        <v>35</v>
      </c>
      <c r="C27" s="348">
        <v>246</v>
      </c>
      <c r="D27" s="349">
        <v>12940</v>
      </c>
      <c r="E27" s="253">
        <v>41</v>
      </c>
      <c r="F27" s="254">
        <v>334</v>
      </c>
      <c r="G27" s="255">
        <v>14269</v>
      </c>
      <c r="H27" s="347">
        <v>20</v>
      </c>
      <c r="I27" s="348">
        <v>169</v>
      </c>
      <c r="J27" s="349">
        <v>13891</v>
      </c>
      <c r="K27" s="435">
        <v>96</v>
      </c>
      <c r="L27" s="436">
        <v>749</v>
      </c>
      <c r="M27" s="437">
        <v>41100</v>
      </c>
      <c r="N27" s="389"/>
      <c r="O27" s="427"/>
      <c r="P27" s="427"/>
      <c r="Q27" s="427"/>
    </row>
    <row r="28" spans="1:17" ht="18.75" x14ac:dyDescent="0.3">
      <c r="A28" s="246" t="s">
        <v>179</v>
      </c>
      <c r="B28" s="344">
        <v>18</v>
      </c>
      <c r="C28" s="345">
        <v>116</v>
      </c>
      <c r="D28" s="346">
        <v>6376</v>
      </c>
      <c r="E28" s="247">
        <v>31</v>
      </c>
      <c r="F28" s="248">
        <v>280</v>
      </c>
      <c r="G28" s="249">
        <v>6801</v>
      </c>
      <c r="H28" s="344">
        <v>9</v>
      </c>
      <c r="I28" s="345">
        <v>75</v>
      </c>
      <c r="J28" s="346">
        <v>5214</v>
      </c>
      <c r="K28" s="250">
        <v>58</v>
      </c>
      <c r="L28" s="251">
        <v>471</v>
      </c>
      <c r="M28" s="252">
        <v>18391</v>
      </c>
      <c r="N28" s="389"/>
      <c r="O28" s="427"/>
      <c r="P28" s="427"/>
      <c r="Q28" s="427"/>
    </row>
    <row r="29" spans="1:17" ht="18.75" x14ac:dyDescent="0.3">
      <c r="A29" s="246" t="s">
        <v>180</v>
      </c>
      <c r="B29" s="344">
        <v>13</v>
      </c>
      <c r="C29" s="345">
        <v>88</v>
      </c>
      <c r="D29" s="346">
        <v>4988</v>
      </c>
      <c r="E29" s="247">
        <v>15</v>
      </c>
      <c r="F29" s="248">
        <v>125</v>
      </c>
      <c r="G29" s="249">
        <v>4613</v>
      </c>
      <c r="H29" s="344">
        <v>11</v>
      </c>
      <c r="I29" s="345">
        <v>88</v>
      </c>
      <c r="J29" s="346">
        <v>4774</v>
      </c>
      <c r="K29" s="250">
        <v>39</v>
      </c>
      <c r="L29" s="251">
        <v>301</v>
      </c>
      <c r="M29" s="252">
        <v>14375</v>
      </c>
      <c r="N29" s="389"/>
      <c r="O29" s="427"/>
      <c r="P29" s="427"/>
      <c r="Q29" s="427"/>
    </row>
    <row r="30" spans="1:17" ht="18.75" x14ac:dyDescent="0.3">
      <c r="A30" s="246" t="s">
        <v>181</v>
      </c>
      <c r="B30" s="344">
        <v>12</v>
      </c>
      <c r="C30" s="345">
        <v>87</v>
      </c>
      <c r="D30" s="346">
        <v>4354</v>
      </c>
      <c r="E30" s="247">
        <v>16</v>
      </c>
      <c r="F30" s="248">
        <v>131</v>
      </c>
      <c r="G30" s="249">
        <v>3766</v>
      </c>
      <c r="H30" s="344">
        <v>9</v>
      </c>
      <c r="I30" s="345">
        <v>73</v>
      </c>
      <c r="J30" s="346">
        <v>3117</v>
      </c>
      <c r="K30" s="250">
        <v>37</v>
      </c>
      <c r="L30" s="251">
        <v>291</v>
      </c>
      <c r="M30" s="252">
        <v>11237</v>
      </c>
      <c r="N30" s="389"/>
      <c r="O30" s="427"/>
      <c r="P30" s="427"/>
      <c r="Q30" s="427"/>
    </row>
    <row r="31" spans="1:17" ht="18.75" x14ac:dyDescent="0.3">
      <c r="A31" s="246" t="s">
        <v>182</v>
      </c>
      <c r="B31" s="344">
        <v>8</v>
      </c>
      <c r="C31" s="345">
        <v>62</v>
      </c>
      <c r="D31" s="346">
        <v>3124</v>
      </c>
      <c r="E31" s="247">
        <v>15</v>
      </c>
      <c r="F31" s="248">
        <v>123</v>
      </c>
      <c r="G31" s="249">
        <v>4073</v>
      </c>
      <c r="H31" s="344">
        <v>8</v>
      </c>
      <c r="I31" s="345">
        <v>67</v>
      </c>
      <c r="J31" s="346">
        <v>3339</v>
      </c>
      <c r="K31" s="250">
        <v>31</v>
      </c>
      <c r="L31" s="251">
        <v>252</v>
      </c>
      <c r="M31" s="252">
        <v>10536</v>
      </c>
      <c r="N31" s="389"/>
      <c r="O31" s="427"/>
      <c r="P31" s="427"/>
      <c r="Q31" s="427"/>
    </row>
    <row r="32" spans="1:17" ht="18.75" x14ac:dyDescent="0.3">
      <c r="A32" s="246" t="s">
        <v>183</v>
      </c>
      <c r="B32" s="353">
        <v>6</v>
      </c>
      <c r="C32" s="354">
        <v>37</v>
      </c>
      <c r="D32" s="355">
        <v>1717</v>
      </c>
      <c r="E32" s="265">
        <v>15</v>
      </c>
      <c r="F32" s="266">
        <v>130</v>
      </c>
      <c r="G32" s="267">
        <v>2112</v>
      </c>
      <c r="H32" s="353">
        <v>3</v>
      </c>
      <c r="I32" s="354">
        <v>25</v>
      </c>
      <c r="J32" s="355">
        <v>1269</v>
      </c>
      <c r="K32" s="268">
        <v>24</v>
      </c>
      <c r="L32" s="269">
        <v>192</v>
      </c>
      <c r="M32" s="270">
        <v>5098</v>
      </c>
      <c r="N32" s="389"/>
      <c r="O32" s="427"/>
      <c r="P32" s="427"/>
      <c r="Q32" s="427"/>
    </row>
    <row r="33" spans="1:17" ht="7.9" customHeight="1" x14ac:dyDescent="0.2">
      <c r="A33" s="271"/>
      <c r="B33" s="356"/>
      <c r="C33" s="357"/>
      <c r="D33" s="358"/>
      <c r="E33" s="272"/>
      <c r="F33" s="273"/>
      <c r="G33" s="274"/>
      <c r="H33" s="356"/>
      <c r="I33" s="357"/>
      <c r="J33" s="358"/>
      <c r="K33" s="275"/>
      <c r="L33" s="276"/>
      <c r="M33" s="277"/>
      <c r="N33" s="389"/>
    </row>
    <row r="34" spans="1:17" ht="18.75" x14ac:dyDescent="0.2">
      <c r="A34" s="278" t="s">
        <v>16</v>
      </c>
      <c r="B34" s="356">
        <v>306</v>
      </c>
      <c r="C34" s="357">
        <v>2121</v>
      </c>
      <c r="D34" s="358">
        <v>86599</v>
      </c>
      <c r="E34" s="272">
        <v>431</v>
      </c>
      <c r="F34" s="273">
        <v>3690</v>
      </c>
      <c r="G34" s="274">
        <v>112434</v>
      </c>
      <c r="H34" s="356">
        <v>212</v>
      </c>
      <c r="I34" s="357">
        <v>1688</v>
      </c>
      <c r="J34" s="358">
        <v>86772</v>
      </c>
      <c r="K34" s="275">
        <v>949</v>
      </c>
      <c r="L34" s="276">
        <v>7499</v>
      </c>
      <c r="M34" s="277">
        <v>285805</v>
      </c>
      <c r="N34" s="389"/>
      <c r="O34" s="427"/>
      <c r="P34" s="427"/>
      <c r="Q34" s="427"/>
    </row>
    <row r="35" spans="1:17" ht="5.45" customHeight="1" x14ac:dyDescent="0.2">
      <c r="A35" s="234"/>
      <c r="B35" s="359"/>
      <c r="C35" s="360"/>
      <c r="D35" s="361"/>
      <c r="E35" s="226"/>
      <c r="F35" s="226"/>
      <c r="G35" s="226"/>
      <c r="H35" s="359"/>
      <c r="I35" s="360"/>
      <c r="J35" s="361"/>
      <c r="K35" s="228"/>
      <c r="L35" s="228"/>
      <c r="M35" s="229"/>
      <c r="N35" s="389"/>
    </row>
    <row r="36" spans="1:17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</row>
    <row r="37" spans="1:17" x14ac:dyDescent="0.2">
      <c r="A37" s="2" t="s">
        <v>187</v>
      </c>
    </row>
    <row r="38" spans="1:17" x14ac:dyDescent="0.2">
      <c r="A38" t="s">
        <v>188</v>
      </c>
    </row>
    <row r="39" spans="1:17" ht="15" x14ac:dyDescent="0.2">
      <c r="K39" s="428"/>
      <c r="L39" s="428"/>
      <c r="M39" s="428"/>
    </row>
    <row r="41" spans="1:17" ht="15" x14ac:dyDescent="0.2">
      <c r="K41" s="429"/>
      <c r="L41" s="429"/>
      <c r="M41" s="429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T40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21.42578125" customWidth="1"/>
    <col min="18" max="18" width="11.7109375" customWidth="1"/>
    <col min="19" max="19" width="13.85546875" customWidth="1"/>
    <col min="20" max="20" width="15.28515625" customWidth="1"/>
  </cols>
  <sheetData>
    <row r="1" spans="1:20" ht="15.75" x14ac:dyDescent="0.25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31">
        <v>45377</v>
      </c>
      <c r="R1" s="416"/>
    </row>
    <row r="2" spans="1:20" ht="15.75" x14ac:dyDescent="0.25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26"/>
      <c r="R2" s="389"/>
    </row>
    <row r="3" spans="1:20" ht="15.75" x14ac:dyDescent="0.25">
      <c r="A3" s="469" t="s">
        <v>227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389"/>
      <c r="R3" s="389"/>
    </row>
    <row r="4" spans="1:20" ht="15" x14ac:dyDescent="0.25">
      <c r="A4" s="444"/>
      <c r="B4" s="438"/>
      <c r="C4" s="445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217"/>
      <c r="P4" s="218"/>
      <c r="Q4" s="389"/>
      <c r="R4" s="389"/>
    </row>
    <row r="5" spans="1:20" x14ac:dyDescent="0.2">
      <c r="A5" s="459"/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  <c r="M5" s="457"/>
      <c r="N5" s="457"/>
      <c r="O5" s="457"/>
      <c r="P5" s="457"/>
      <c r="Q5" s="389"/>
      <c r="R5" s="389"/>
    </row>
    <row r="6" spans="1:20" ht="18.75" x14ac:dyDescent="0.2">
      <c r="A6" s="282"/>
      <c r="B6" s="470" t="s">
        <v>22</v>
      </c>
      <c r="C6" s="471"/>
      <c r="D6" s="471"/>
      <c r="E6" s="471"/>
      <c r="F6" s="471"/>
      <c r="G6" s="471"/>
      <c r="H6" s="471"/>
      <c r="I6" s="471"/>
      <c r="J6" s="471"/>
      <c r="K6" s="481" t="s">
        <v>23</v>
      </c>
      <c r="L6" s="482"/>
      <c r="M6" s="483"/>
      <c r="N6" s="471" t="s">
        <v>16</v>
      </c>
      <c r="O6" s="471"/>
      <c r="P6" s="472"/>
      <c r="Q6" s="389"/>
      <c r="R6" s="389"/>
    </row>
    <row r="7" spans="1:20" ht="18.75" x14ac:dyDescent="0.3">
      <c r="A7" s="236" t="s">
        <v>2</v>
      </c>
      <c r="B7" s="473" t="s">
        <v>18</v>
      </c>
      <c r="C7" s="474"/>
      <c r="D7" s="475"/>
      <c r="E7" s="476" t="s">
        <v>20</v>
      </c>
      <c r="F7" s="477"/>
      <c r="G7" s="478"/>
      <c r="H7" s="473" t="s">
        <v>19</v>
      </c>
      <c r="I7" s="474"/>
      <c r="J7" s="475"/>
      <c r="K7" s="476" t="s">
        <v>21</v>
      </c>
      <c r="L7" s="477"/>
      <c r="M7" s="478"/>
      <c r="N7" s="479"/>
      <c r="O7" s="479"/>
      <c r="P7" s="480"/>
      <c r="Q7" s="389"/>
      <c r="R7" s="389"/>
    </row>
    <row r="8" spans="1:20" ht="18.75" x14ac:dyDescent="0.3">
      <c r="A8" s="283"/>
      <c r="B8" s="330" t="s">
        <v>12</v>
      </c>
      <c r="C8" s="331" t="s">
        <v>13</v>
      </c>
      <c r="D8" s="332" t="s">
        <v>14</v>
      </c>
      <c r="E8" s="300" t="s">
        <v>12</v>
      </c>
      <c r="F8" s="301" t="s">
        <v>13</v>
      </c>
      <c r="G8" s="302" t="s">
        <v>14</v>
      </c>
      <c r="H8" s="330" t="s">
        <v>12</v>
      </c>
      <c r="I8" s="331" t="s">
        <v>13</v>
      </c>
      <c r="J8" s="332" t="s">
        <v>14</v>
      </c>
      <c r="K8" s="300" t="s">
        <v>12</v>
      </c>
      <c r="L8" s="301" t="s">
        <v>13</v>
      </c>
      <c r="M8" s="302" t="s">
        <v>14</v>
      </c>
      <c r="N8" s="303" t="s">
        <v>12</v>
      </c>
      <c r="O8" s="303" t="s">
        <v>13</v>
      </c>
      <c r="P8" s="304" t="s">
        <v>14</v>
      </c>
      <c r="Q8" s="389"/>
      <c r="R8" s="389"/>
    </row>
    <row r="9" spans="1:20" ht="18.75" x14ac:dyDescent="0.3">
      <c r="A9" s="285"/>
      <c r="B9" s="324"/>
      <c r="C9" s="325"/>
      <c r="D9" s="326"/>
      <c r="E9" s="286"/>
      <c r="F9" s="287"/>
      <c r="G9" s="288"/>
      <c r="H9" s="324"/>
      <c r="I9" s="325"/>
      <c r="J9" s="326"/>
      <c r="K9" s="286"/>
      <c r="L9" s="287"/>
      <c r="M9" s="289"/>
      <c r="N9" s="290"/>
      <c r="O9" s="290"/>
      <c r="P9" s="291"/>
      <c r="Q9" s="389"/>
      <c r="R9" s="389"/>
    </row>
    <row r="10" spans="1:20" ht="18.75" x14ac:dyDescent="0.3">
      <c r="A10" s="246" t="s">
        <v>184</v>
      </c>
      <c r="B10" s="309">
        <v>1</v>
      </c>
      <c r="C10" s="310">
        <v>8</v>
      </c>
      <c r="D10" s="311">
        <v>35</v>
      </c>
      <c r="E10" s="247">
        <v>2</v>
      </c>
      <c r="F10" s="248">
        <v>12</v>
      </c>
      <c r="G10" s="249">
        <v>28</v>
      </c>
      <c r="H10" s="309">
        <v>2</v>
      </c>
      <c r="I10" s="310">
        <v>12</v>
      </c>
      <c r="J10" s="311">
        <v>74</v>
      </c>
      <c r="K10" s="247">
        <v>0</v>
      </c>
      <c r="L10" s="248">
        <v>0</v>
      </c>
      <c r="M10" s="249">
        <v>0</v>
      </c>
      <c r="N10" s="250">
        <v>5</v>
      </c>
      <c r="O10" s="251">
        <v>32</v>
      </c>
      <c r="P10" s="252">
        <v>137</v>
      </c>
      <c r="Q10" s="389"/>
      <c r="R10" s="430"/>
      <c r="S10" s="430"/>
      <c r="T10" s="430"/>
    </row>
    <row r="11" spans="1:20" ht="18.75" x14ac:dyDescent="0.3">
      <c r="A11" s="246" t="s">
        <v>161</v>
      </c>
      <c r="B11" s="309">
        <v>1</v>
      </c>
      <c r="C11" s="310">
        <v>6</v>
      </c>
      <c r="D11" s="311">
        <v>20</v>
      </c>
      <c r="E11" s="247">
        <v>2</v>
      </c>
      <c r="F11" s="248">
        <v>14</v>
      </c>
      <c r="G11" s="249">
        <v>17</v>
      </c>
      <c r="H11" s="309">
        <v>2</v>
      </c>
      <c r="I11" s="310">
        <v>16</v>
      </c>
      <c r="J11" s="311">
        <v>27</v>
      </c>
      <c r="K11" s="247">
        <v>0</v>
      </c>
      <c r="L11" s="248">
        <v>0</v>
      </c>
      <c r="M11" s="249">
        <v>0</v>
      </c>
      <c r="N11" s="250">
        <v>5</v>
      </c>
      <c r="O11" s="251">
        <v>36</v>
      </c>
      <c r="P11" s="252">
        <v>64</v>
      </c>
      <c r="Q11" s="389"/>
      <c r="R11" s="430"/>
      <c r="S11" s="430"/>
      <c r="T11" s="430"/>
    </row>
    <row r="12" spans="1:20" ht="18.75" x14ac:dyDescent="0.3">
      <c r="A12" s="246" t="s">
        <v>162</v>
      </c>
      <c r="B12" s="309">
        <v>1</v>
      </c>
      <c r="C12" s="310">
        <v>8</v>
      </c>
      <c r="D12" s="311">
        <v>9</v>
      </c>
      <c r="E12" s="247">
        <v>0</v>
      </c>
      <c r="F12" s="248">
        <v>0</v>
      </c>
      <c r="G12" s="249">
        <v>0</v>
      </c>
      <c r="H12" s="309">
        <v>1</v>
      </c>
      <c r="I12" s="310">
        <v>8</v>
      </c>
      <c r="J12" s="311">
        <v>7</v>
      </c>
      <c r="K12" s="247">
        <v>0</v>
      </c>
      <c r="L12" s="248">
        <v>0</v>
      </c>
      <c r="M12" s="249">
        <v>0</v>
      </c>
      <c r="N12" s="250">
        <v>2</v>
      </c>
      <c r="O12" s="251">
        <v>16</v>
      </c>
      <c r="P12" s="252">
        <v>16</v>
      </c>
      <c r="Q12" s="389"/>
      <c r="R12" s="430"/>
      <c r="S12" s="430"/>
      <c r="T12" s="430"/>
    </row>
    <row r="13" spans="1:20" ht="18.75" x14ac:dyDescent="0.3">
      <c r="A13" s="246" t="s">
        <v>163</v>
      </c>
      <c r="B13" s="309">
        <v>0</v>
      </c>
      <c r="C13" s="310">
        <v>0</v>
      </c>
      <c r="D13" s="311">
        <v>0</v>
      </c>
      <c r="E13" s="247">
        <v>0</v>
      </c>
      <c r="F13" s="248">
        <v>0</v>
      </c>
      <c r="G13" s="249">
        <v>0</v>
      </c>
      <c r="H13" s="309">
        <v>0</v>
      </c>
      <c r="I13" s="310">
        <v>0</v>
      </c>
      <c r="J13" s="311">
        <v>0</v>
      </c>
      <c r="K13" s="247">
        <v>0</v>
      </c>
      <c r="L13" s="248">
        <v>0</v>
      </c>
      <c r="M13" s="249">
        <v>0</v>
      </c>
      <c r="N13" s="250">
        <v>0</v>
      </c>
      <c r="O13" s="251">
        <v>0</v>
      </c>
      <c r="P13" s="252">
        <v>0</v>
      </c>
      <c r="Q13" s="389"/>
      <c r="R13" s="430"/>
      <c r="S13" s="430"/>
      <c r="T13" s="430"/>
    </row>
    <row r="14" spans="1:20" ht="18.75" x14ac:dyDescent="0.3">
      <c r="A14" s="246" t="s">
        <v>164</v>
      </c>
      <c r="B14" s="309">
        <v>0</v>
      </c>
      <c r="C14" s="310">
        <v>0</v>
      </c>
      <c r="D14" s="311">
        <v>0</v>
      </c>
      <c r="E14" s="247">
        <v>0</v>
      </c>
      <c r="F14" s="248">
        <v>0</v>
      </c>
      <c r="G14" s="249">
        <v>0</v>
      </c>
      <c r="H14" s="309">
        <v>0</v>
      </c>
      <c r="I14" s="310">
        <v>0</v>
      </c>
      <c r="J14" s="311">
        <v>0</v>
      </c>
      <c r="K14" s="247">
        <v>0</v>
      </c>
      <c r="L14" s="248">
        <v>0</v>
      </c>
      <c r="M14" s="249">
        <v>0</v>
      </c>
      <c r="N14" s="250">
        <v>0</v>
      </c>
      <c r="O14" s="251">
        <v>0</v>
      </c>
      <c r="P14" s="252">
        <v>0</v>
      </c>
      <c r="Q14" s="389"/>
      <c r="R14" s="430"/>
      <c r="S14" s="430"/>
      <c r="T14" s="430"/>
    </row>
    <row r="15" spans="1:20" ht="18.75" x14ac:dyDescent="0.3">
      <c r="A15" s="246" t="s">
        <v>165</v>
      </c>
      <c r="B15" s="309">
        <v>2</v>
      </c>
      <c r="C15" s="310">
        <v>13</v>
      </c>
      <c r="D15" s="311">
        <v>381</v>
      </c>
      <c r="E15" s="247">
        <v>2</v>
      </c>
      <c r="F15" s="248">
        <v>14</v>
      </c>
      <c r="G15" s="249">
        <v>436</v>
      </c>
      <c r="H15" s="309">
        <v>2</v>
      </c>
      <c r="I15" s="310">
        <v>13</v>
      </c>
      <c r="J15" s="311">
        <v>571</v>
      </c>
      <c r="K15" s="247">
        <v>0</v>
      </c>
      <c r="L15" s="248">
        <v>0</v>
      </c>
      <c r="M15" s="249">
        <v>0</v>
      </c>
      <c r="N15" s="250">
        <v>6</v>
      </c>
      <c r="O15" s="251">
        <v>40</v>
      </c>
      <c r="P15" s="252">
        <v>1388</v>
      </c>
      <c r="Q15" s="389"/>
      <c r="R15" s="430"/>
      <c r="S15" s="430"/>
      <c r="T15" s="430"/>
    </row>
    <row r="16" spans="1:20" ht="18.75" x14ac:dyDescent="0.3">
      <c r="A16" s="246" t="s">
        <v>166</v>
      </c>
      <c r="B16" s="315">
        <v>4</v>
      </c>
      <c r="C16" s="316">
        <v>26</v>
      </c>
      <c r="D16" s="317">
        <v>899</v>
      </c>
      <c r="E16" s="259">
        <v>7</v>
      </c>
      <c r="F16" s="260">
        <v>46</v>
      </c>
      <c r="G16" s="261">
        <v>1954</v>
      </c>
      <c r="H16" s="315">
        <v>6</v>
      </c>
      <c r="I16" s="316">
        <v>42</v>
      </c>
      <c r="J16" s="317">
        <v>1739</v>
      </c>
      <c r="K16" s="259">
        <v>0</v>
      </c>
      <c r="L16" s="260">
        <v>0</v>
      </c>
      <c r="M16" s="261">
        <v>0</v>
      </c>
      <c r="N16" s="262">
        <v>17</v>
      </c>
      <c r="O16" s="263">
        <v>114</v>
      </c>
      <c r="P16" s="264">
        <v>4592</v>
      </c>
      <c r="Q16" s="389"/>
      <c r="R16" s="430"/>
      <c r="S16" s="430"/>
      <c r="T16" s="430"/>
    </row>
    <row r="17" spans="1:20" ht="18.75" x14ac:dyDescent="0.3">
      <c r="A17" s="466" t="s">
        <v>167</v>
      </c>
      <c r="B17" s="312">
        <v>10</v>
      </c>
      <c r="C17" s="313">
        <v>65</v>
      </c>
      <c r="D17" s="314">
        <v>2846</v>
      </c>
      <c r="E17" s="253">
        <v>11</v>
      </c>
      <c r="F17" s="254">
        <v>79</v>
      </c>
      <c r="G17" s="255">
        <v>4621</v>
      </c>
      <c r="H17" s="312">
        <v>16</v>
      </c>
      <c r="I17" s="313">
        <v>118</v>
      </c>
      <c r="J17" s="314">
        <v>6940</v>
      </c>
      <c r="K17" s="253">
        <v>0</v>
      </c>
      <c r="L17" s="254">
        <v>0</v>
      </c>
      <c r="M17" s="255">
        <v>0</v>
      </c>
      <c r="N17" s="256">
        <v>37</v>
      </c>
      <c r="O17" s="257">
        <v>262</v>
      </c>
      <c r="P17" s="258">
        <v>14407</v>
      </c>
      <c r="Q17" s="389"/>
      <c r="R17" s="430"/>
      <c r="S17" s="430"/>
      <c r="T17" s="430"/>
    </row>
    <row r="18" spans="1:20" ht="18.75" x14ac:dyDescent="0.3">
      <c r="A18" s="466" t="s">
        <v>168</v>
      </c>
      <c r="B18" s="312">
        <v>12</v>
      </c>
      <c r="C18" s="313">
        <v>79</v>
      </c>
      <c r="D18" s="314">
        <v>4764</v>
      </c>
      <c r="E18" s="253">
        <v>14</v>
      </c>
      <c r="F18" s="254">
        <v>99</v>
      </c>
      <c r="G18" s="255">
        <v>7420</v>
      </c>
      <c r="H18" s="312">
        <v>19</v>
      </c>
      <c r="I18" s="313">
        <v>151</v>
      </c>
      <c r="J18" s="314">
        <v>10366</v>
      </c>
      <c r="K18" s="253">
        <v>1</v>
      </c>
      <c r="L18" s="254">
        <v>6</v>
      </c>
      <c r="M18" s="255">
        <v>232</v>
      </c>
      <c r="N18" s="256">
        <v>46</v>
      </c>
      <c r="O18" s="257">
        <v>335</v>
      </c>
      <c r="P18" s="258">
        <v>22782</v>
      </c>
      <c r="Q18" s="389"/>
      <c r="R18" s="430"/>
      <c r="S18" s="430"/>
      <c r="T18" s="430"/>
    </row>
    <row r="19" spans="1:20" ht="18.75" x14ac:dyDescent="0.3">
      <c r="A19" s="466" t="s">
        <v>169</v>
      </c>
      <c r="B19" s="312">
        <v>7</v>
      </c>
      <c r="C19" s="313">
        <v>44</v>
      </c>
      <c r="D19" s="314">
        <v>2062</v>
      </c>
      <c r="E19" s="253">
        <v>10</v>
      </c>
      <c r="F19" s="254">
        <v>70</v>
      </c>
      <c r="G19" s="255">
        <v>4043</v>
      </c>
      <c r="H19" s="312">
        <v>14</v>
      </c>
      <c r="I19" s="313">
        <v>98</v>
      </c>
      <c r="J19" s="314">
        <v>5666</v>
      </c>
      <c r="K19" s="253">
        <v>1</v>
      </c>
      <c r="L19" s="254">
        <v>5</v>
      </c>
      <c r="M19" s="255">
        <v>228</v>
      </c>
      <c r="N19" s="256">
        <v>32</v>
      </c>
      <c r="O19" s="257">
        <v>217</v>
      </c>
      <c r="P19" s="258">
        <v>11999</v>
      </c>
      <c r="Q19" s="389"/>
      <c r="R19" s="430"/>
      <c r="S19" s="430"/>
      <c r="T19" s="430"/>
    </row>
    <row r="20" spans="1:20" ht="18.75" x14ac:dyDescent="0.3">
      <c r="A20" s="246" t="s">
        <v>170</v>
      </c>
      <c r="B20" s="309">
        <v>5</v>
      </c>
      <c r="C20" s="310">
        <v>34</v>
      </c>
      <c r="D20" s="311">
        <v>1176</v>
      </c>
      <c r="E20" s="247">
        <v>4</v>
      </c>
      <c r="F20" s="248">
        <v>26</v>
      </c>
      <c r="G20" s="249">
        <v>1508</v>
      </c>
      <c r="H20" s="309">
        <v>7</v>
      </c>
      <c r="I20" s="310">
        <v>48</v>
      </c>
      <c r="J20" s="311">
        <v>2527</v>
      </c>
      <c r="K20" s="247">
        <v>1</v>
      </c>
      <c r="L20" s="248">
        <v>5</v>
      </c>
      <c r="M20" s="249">
        <v>246</v>
      </c>
      <c r="N20" s="250">
        <v>17</v>
      </c>
      <c r="O20" s="251">
        <v>113</v>
      </c>
      <c r="P20" s="252">
        <v>5457</v>
      </c>
      <c r="Q20" s="389"/>
      <c r="R20" s="430"/>
      <c r="S20" s="430"/>
      <c r="T20" s="430"/>
    </row>
    <row r="21" spans="1:20" ht="18.75" x14ac:dyDescent="0.3">
      <c r="A21" s="246" t="s">
        <v>171</v>
      </c>
      <c r="B21" s="309">
        <v>2</v>
      </c>
      <c r="C21" s="310">
        <v>13</v>
      </c>
      <c r="D21" s="311">
        <v>521</v>
      </c>
      <c r="E21" s="247">
        <v>2</v>
      </c>
      <c r="F21" s="248">
        <v>14</v>
      </c>
      <c r="G21" s="249">
        <v>727</v>
      </c>
      <c r="H21" s="309">
        <v>4</v>
      </c>
      <c r="I21" s="310">
        <v>33</v>
      </c>
      <c r="J21" s="311">
        <v>1613</v>
      </c>
      <c r="K21" s="247">
        <v>0</v>
      </c>
      <c r="L21" s="248">
        <v>0</v>
      </c>
      <c r="M21" s="249">
        <v>0</v>
      </c>
      <c r="N21" s="250">
        <v>8</v>
      </c>
      <c r="O21" s="251">
        <v>60</v>
      </c>
      <c r="P21" s="252">
        <v>2861</v>
      </c>
      <c r="Q21" s="389"/>
      <c r="R21" s="430"/>
      <c r="S21" s="430"/>
      <c r="T21" s="430"/>
    </row>
    <row r="22" spans="1:20" ht="18.75" x14ac:dyDescent="0.3">
      <c r="A22" s="246" t="s">
        <v>172</v>
      </c>
      <c r="B22" s="309">
        <v>2</v>
      </c>
      <c r="C22" s="310">
        <v>13</v>
      </c>
      <c r="D22" s="311">
        <v>506</v>
      </c>
      <c r="E22" s="247">
        <v>2</v>
      </c>
      <c r="F22" s="248">
        <v>16</v>
      </c>
      <c r="G22" s="249">
        <v>742</v>
      </c>
      <c r="H22" s="309">
        <v>4</v>
      </c>
      <c r="I22" s="310">
        <v>35</v>
      </c>
      <c r="J22" s="311">
        <v>1125</v>
      </c>
      <c r="K22" s="247">
        <v>0</v>
      </c>
      <c r="L22" s="248">
        <v>0</v>
      </c>
      <c r="M22" s="249">
        <v>0</v>
      </c>
      <c r="N22" s="250">
        <v>8</v>
      </c>
      <c r="O22" s="251">
        <v>64</v>
      </c>
      <c r="P22" s="252">
        <v>2373</v>
      </c>
      <c r="Q22" s="389"/>
      <c r="R22" s="430"/>
      <c r="S22" s="430"/>
      <c r="T22" s="430"/>
    </row>
    <row r="23" spans="1:20" ht="18.75" x14ac:dyDescent="0.3">
      <c r="A23" s="246" t="s">
        <v>173</v>
      </c>
      <c r="B23" s="309">
        <v>2</v>
      </c>
      <c r="C23" s="310">
        <v>15</v>
      </c>
      <c r="D23" s="311">
        <v>462</v>
      </c>
      <c r="E23" s="247">
        <v>2</v>
      </c>
      <c r="F23" s="248">
        <v>12</v>
      </c>
      <c r="G23" s="249">
        <v>595</v>
      </c>
      <c r="H23" s="309">
        <v>4</v>
      </c>
      <c r="I23" s="310">
        <v>35</v>
      </c>
      <c r="J23" s="311">
        <v>848</v>
      </c>
      <c r="K23" s="247">
        <v>1</v>
      </c>
      <c r="L23" s="248">
        <v>6</v>
      </c>
      <c r="M23" s="249">
        <v>228</v>
      </c>
      <c r="N23" s="250">
        <v>9</v>
      </c>
      <c r="O23" s="251">
        <v>68</v>
      </c>
      <c r="P23" s="252">
        <v>2133</v>
      </c>
      <c r="Q23" s="389"/>
      <c r="R23" s="430"/>
      <c r="S23" s="430"/>
      <c r="T23" s="430"/>
    </row>
    <row r="24" spans="1:20" ht="18.75" x14ac:dyDescent="0.3">
      <c r="A24" s="246" t="s">
        <v>174</v>
      </c>
      <c r="B24" s="309">
        <v>3</v>
      </c>
      <c r="C24" s="310">
        <v>23</v>
      </c>
      <c r="D24" s="311">
        <v>421</v>
      </c>
      <c r="E24" s="247">
        <v>3</v>
      </c>
      <c r="F24" s="248">
        <v>20</v>
      </c>
      <c r="G24" s="249">
        <v>658</v>
      </c>
      <c r="H24" s="309">
        <v>4</v>
      </c>
      <c r="I24" s="310">
        <v>34</v>
      </c>
      <c r="J24" s="311">
        <v>875</v>
      </c>
      <c r="K24" s="247">
        <v>1</v>
      </c>
      <c r="L24" s="248">
        <v>5</v>
      </c>
      <c r="M24" s="249">
        <v>97</v>
      </c>
      <c r="N24" s="250">
        <v>11</v>
      </c>
      <c r="O24" s="251">
        <v>82</v>
      </c>
      <c r="P24" s="252">
        <v>2051</v>
      </c>
      <c r="Q24" s="389"/>
      <c r="R24" s="430"/>
      <c r="S24" s="430"/>
      <c r="T24" s="430"/>
    </row>
    <row r="25" spans="1:20" ht="18.75" x14ac:dyDescent="0.3">
      <c r="A25" s="246" t="s">
        <v>175</v>
      </c>
      <c r="B25" s="309">
        <v>3</v>
      </c>
      <c r="C25" s="310">
        <v>21</v>
      </c>
      <c r="D25" s="311">
        <v>425</v>
      </c>
      <c r="E25" s="247">
        <v>3</v>
      </c>
      <c r="F25" s="248">
        <v>20</v>
      </c>
      <c r="G25" s="249">
        <v>584</v>
      </c>
      <c r="H25" s="309">
        <v>4</v>
      </c>
      <c r="I25" s="310">
        <v>28</v>
      </c>
      <c r="J25" s="311">
        <v>809</v>
      </c>
      <c r="K25" s="247">
        <v>1</v>
      </c>
      <c r="L25" s="248">
        <v>5</v>
      </c>
      <c r="M25" s="249">
        <v>151</v>
      </c>
      <c r="N25" s="250">
        <v>11</v>
      </c>
      <c r="O25" s="251">
        <v>74</v>
      </c>
      <c r="P25" s="252">
        <v>1969</v>
      </c>
      <c r="Q25" s="389"/>
      <c r="R25" s="430"/>
      <c r="S25" s="430"/>
      <c r="T25" s="430"/>
    </row>
    <row r="26" spans="1:20" ht="18.75" x14ac:dyDescent="0.3">
      <c r="A26" s="246" t="s">
        <v>176</v>
      </c>
      <c r="B26" s="315">
        <v>3</v>
      </c>
      <c r="C26" s="316">
        <v>19</v>
      </c>
      <c r="D26" s="317">
        <v>533</v>
      </c>
      <c r="E26" s="259">
        <v>5</v>
      </c>
      <c r="F26" s="260">
        <v>32</v>
      </c>
      <c r="G26" s="261">
        <v>1066</v>
      </c>
      <c r="H26" s="315">
        <v>5</v>
      </c>
      <c r="I26" s="316">
        <v>38</v>
      </c>
      <c r="J26" s="317">
        <v>1087</v>
      </c>
      <c r="K26" s="259">
        <v>1</v>
      </c>
      <c r="L26" s="260">
        <v>5</v>
      </c>
      <c r="M26" s="261">
        <v>186</v>
      </c>
      <c r="N26" s="262">
        <v>14</v>
      </c>
      <c r="O26" s="263">
        <v>94</v>
      </c>
      <c r="P26" s="264">
        <v>2872</v>
      </c>
      <c r="Q26" s="389"/>
      <c r="R26" s="430"/>
      <c r="S26" s="430"/>
      <c r="T26" s="430"/>
    </row>
    <row r="27" spans="1:20" ht="18.75" x14ac:dyDescent="0.3">
      <c r="A27" s="246" t="s">
        <v>177</v>
      </c>
      <c r="B27" s="315">
        <v>3</v>
      </c>
      <c r="C27" s="316">
        <v>21</v>
      </c>
      <c r="D27" s="317">
        <v>582</v>
      </c>
      <c r="E27" s="259">
        <v>5</v>
      </c>
      <c r="F27" s="260">
        <v>34</v>
      </c>
      <c r="G27" s="261">
        <v>987</v>
      </c>
      <c r="H27" s="315">
        <v>6</v>
      </c>
      <c r="I27" s="316">
        <v>39</v>
      </c>
      <c r="J27" s="317">
        <v>1534</v>
      </c>
      <c r="K27" s="259">
        <v>1</v>
      </c>
      <c r="L27" s="260">
        <v>5</v>
      </c>
      <c r="M27" s="261">
        <v>181</v>
      </c>
      <c r="N27" s="262">
        <v>15</v>
      </c>
      <c r="O27" s="263">
        <v>99</v>
      </c>
      <c r="P27" s="264">
        <v>3284</v>
      </c>
      <c r="Q27" s="389"/>
      <c r="R27" s="430"/>
      <c r="S27" s="430"/>
      <c r="T27" s="430"/>
    </row>
    <row r="28" spans="1:20" ht="18.75" x14ac:dyDescent="0.3">
      <c r="A28" s="246" t="s">
        <v>178</v>
      </c>
      <c r="B28" s="315">
        <v>4</v>
      </c>
      <c r="C28" s="316">
        <v>28</v>
      </c>
      <c r="D28" s="317">
        <v>491</v>
      </c>
      <c r="E28" s="259">
        <v>4</v>
      </c>
      <c r="F28" s="260">
        <v>28</v>
      </c>
      <c r="G28" s="261">
        <v>822</v>
      </c>
      <c r="H28" s="315">
        <v>5</v>
      </c>
      <c r="I28" s="316">
        <v>37</v>
      </c>
      <c r="J28" s="317">
        <v>1448</v>
      </c>
      <c r="K28" s="259">
        <v>0</v>
      </c>
      <c r="L28" s="260">
        <v>0</v>
      </c>
      <c r="M28" s="261">
        <v>0</v>
      </c>
      <c r="N28" s="262">
        <v>13</v>
      </c>
      <c r="O28" s="263">
        <v>93</v>
      </c>
      <c r="P28" s="264">
        <v>2761</v>
      </c>
      <c r="Q28" s="389"/>
      <c r="R28" s="430"/>
      <c r="S28" s="430"/>
      <c r="T28" s="430"/>
    </row>
    <row r="29" spans="1:20" ht="18.75" x14ac:dyDescent="0.3">
      <c r="A29" s="246" t="s">
        <v>179</v>
      </c>
      <c r="B29" s="309">
        <v>4</v>
      </c>
      <c r="C29" s="310">
        <v>28</v>
      </c>
      <c r="D29" s="311">
        <v>285</v>
      </c>
      <c r="E29" s="247">
        <v>4</v>
      </c>
      <c r="F29" s="248">
        <v>26</v>
      </c>
      <c r="G29" s="249">
        <v>410</v>
      </c>
      <c r="H29" s="309">
        <v>5</v>
      </c>
      <c r="I29" s="310">
        <v>40</v>
      </c>
      <c r="J29" s="311">
        <v>798</v>
      </c>
      <c r="K29" s="247">
        <v>1</v>
      </c>
      <c r="L29" s="248">
        <v>5</v>
      </c>
      <c r="M29" s="249">
        <v>129</v>
      </c>
      <c r="N29" s="250">
        <v>14</v>
      </c>
      <c r="O29" s="251">
        <v>99</v>
      </c>
      <c r="P29" s="252">
        <v>1622</v>
      </c>
      <c r="Q29" s="389"/>
      <c r="R29" s="430"/>
      <c r="S29" s="430"/>
      <c r="T29" s="430"/>
    </row>
    <row r="30" spans="1:20" ht="18.75" x14ac:dyDescent="0.3">
      <c r="A30" s="246" t="s">
        <v>180</v>
      </c>
      <c r="B30" s="309">
        <v>2</v>
      </c>
      <c r="C30" s="310">
        <v>13</v>
      </c>
      <c r="D30" s="311">
        <v>160</v>
      </c>
      <c r="E30" s="247">
        <v>4</v>
      </c>
      <c r="F30" s="248">
        <v>24</v>
      </c>
      <c r="G30" s="249">
        <v>261</v>
      </c>
      <c r="H30" s="309">
        <v>4</v>
      </c>
      <c r="I30" s="310">
        <v>31</v>
      </c>
      <c r="J30" s="311">
        <v>504</v>
      </c>
      <c r="K30" s="247">
        <v>0</v>
      </c>
      <c r="L30" s="248">
        <v>0</v>
      </c>
      <c r="M30" s="249">
        <v>0</v>
      </c>
      <c r="N30" s="250">
        <v>10</v>
      </c>
      <c r="O30" s="251">
        <v>68</v>
      </c>
      <c r="P30" s="252">
        <v>925</v>
      </c>
      <c r="Q30" s="389"/>
      <c r="R30" s="430"/>
      <c r="S30" s="430"/>
      <c r="T30" s="430"/>
    </row>
    <row r="31" spans="1:20" ht="18.75" x14ac:dyDescent="0.3">
      <c r="A31" s="246" t="s">
        <v>181</v>
      </c>
      <c r="B31" s="309">
        <v>2</v>
      </c>
      <c r="C31" s="310">
        <v>13</v>
      </c>
      <c r="D31" s="311">
        <v>134</v>
      </c>
      <c r="E31" s="247">
        <v>2</v>
      </c>
      <c r="F31" s="248">
        <v>12</v>
      </c>
      <c r="G31" s="249">
        <v>161</v>
      </c>
      <c r="H31" s="309">
        <v>3</v>
      </c>
      <c r="I31" s="310">
        <v>24</v>
      </c>
      <c r="J31" s="311">
        <v>274</v>
      </c>
      <c r="K31" s="247">
        <v>1</v>
      </c>
      <c r="L31" s="248">
        <v>5</v>
      </c>
      <c r="M31" s="249">
        <v>223</v>
      </c>
      <c r="N31" s="250">
        <v>8</v>
      </c>
      <c r="O31" s="251">
        <v>54</v>
      </c>
      <c r="P31" s="252">
        <v>792</v>
      </c>
      <c r="Q31" s="389"/>
      <c r="R31" s="430"/>
      <c r="S31" s="430"/>
      <c r="T31" s="430"/>
    </row>
    <row r="32" spans="1:20" ht="18.75" x14ac:dyDescent="0.3">
      <c r="A32" s="246" t="s">
        <v>182</v>
      </c>
      <c r="B32" s="309">
        <v>2</v>
      </c>
      <c r="C32" s="310">
        <v>13</v>
      </c>
      <c r="D32" s="311">
        <v>116</v>
      </c>
      <c r="E32" s="247">
        <v>2</v>
      </c>
      <c r="F32" s="248">
        <v>12</v>
      </c>
      <c r="G32" s="249">
        <v>145</v>
      </c>
      <c r="H32" s="309">
        <v>3</v>
      </c>
      <c r="I32" s="310">
        <v>21</v>
      </c>
      <c r="J32" s="311">
        <v>192</v>
      </c>
      <c r="K32" s="247">
        <v>1</v>
      </c>
      <c r="L32" s="248">
        <v>5</v>
      </c>
      <c r="M32" s="249">
        <v>115</v>
      </c>
      <c r="N32" s="250">
        <v>8</v>
      </c>
      <c r="O32" s="251">
        <v>51</v>
      </c>
      <c r="P32" s="252">
        <v>568</v>
      </c>
      <c r="Q32" s="389"/>
      <c r="R32" s="430"/>
      <c r="S32" s="430"/>
      <c r="T32" s="430"/>
    </row>
    <row r="33" spans="1:20" ht="18.75" x14ac:dyDescent="0.3">
      <c r="A33" s="246" t="s">
        <v>183</v>
      </c>
      <c r="B33" s="318">
        <v>1</v>
      </c>
      <c r="C33" s="319">
        <v>6</v>
      </c>
      <c r="D33" s="320">
        <v>17</v>
      </c>
      <c r="E33" s="265">
        <v>2</v>
      </c>
      <c r="F33" s="266">
        <v>12</v>
      </c>
      <c r="G33" s="267">
        <v>100</v>
      </c>
      <c r="H33" s="318">
        <v>2</v>
      </c>
      <c r="I33" s="319">
        <v>16</v>
      </c>
      <c r="J33" s="320">
        <v>105</v>
      </c>
      <c r="K33" s="265">
        <v>0</v>
      </c>
      <c r="L33" s="266">
        <v>0</v>
      </c>
      <c r="M33" s="267">
        <v>0</v>
      </c>
      <c r="N33" s="268">
        <v>5</v>
      </c>
      <c r="O33" s="269">
        <v>34</v>
      </c>
      <c r="P33" s="270">
        <v>222</v>
      </c>
      <c r="Q33" s="389"/>
      <c r="R33" s="430"/>
      <c r="S33" s="430"/>
      <c r="T33" s="430"/>
    </row>
    <row r="34" spans="1:20" ht="7.15" customHeight="1" x14ac:dyDescent="0.2">
      <c r="A34" s="271"/>
      <c r="B34" s="321"/>
      <c r="C34" s="322"/>
      <c r="D34" s="323"/>
      <c r="E34" s="272"/>
      <c r="F34" s="273"/>
      <c r="G34" s="274"/>
      <c r="H34" s="321"/>
      <c r="I34" s="322"/>
      <c r="J34" s="323"/>
      <c r="K34" s="272"/>
      <c r="L34" s="273"/>
      <c r="M34" s="274"/>
      <c r="N34" s="275"/>
      <c r="O34" s="276"/>
      <c r="P34" s="277"/>
      <c r="Q34" s="389"/>
      <c r="R34" s="389"/>
    </row>
    <row r="35" spans="1:20" ht="18.75" x14ac:dyDescent="0.2">
      <c r="A35" s="278" t="s">
        <v>16</v>
      </c>
      <c r="B35" s="321">
        <v>76</v>
      </c>
      <c r="C35" s="322">
        <v>509</v>
      </c>
      <c r="D35" s="323">
        <v>16845</v>
      </c>
      <c r="E35" s="272">
        <v>92</v>
      </c>
      <c r="F35" s="273">
        <v>622</v>
      </c>
      <c r="G35" s="274">
        <v>27285</v>
      </c>
      <c r="H35" s="321">
        <v>122</v>
      </c>
      <c r="I35" s="322">
        <v>917</v>
      </c>
      <c r="J35" s="323">
        <v>39129</v>
      </c>
      <c r="K35" s="272">
        <v>11</v>
      </c>
      <c r="L35" s="273">
        <v>57</v>
      </c>
      <c r="M35" s="274">
        <v>2016</v>
      </c>
      <c r="N35" s="275">
        <v>301</v>
      </c>
      <c r="O35" s="276">
        <v>2105</v>
      </c>
      <c r="P35" s="277">
        <v>85275</v>
      </c>
      <c r="Q35" s="389"/>
      <c r="R35" s="430"/>
      <c r="S35" s="430"/>
      <c r="T35" s="430"/>
    </row>
    <row r="36" spans="1:20" ht="7.15" customHeight="1" x14ac:dyDescent="0.3">
      <c r="A36" s="292"/>
      <c r="B36" s="327"/>
      <c r="C36" s="328"/>
      <c r="D36" s="329"/>
      <c r="E36" s="293"/>
      <c r="F36" s="294"/>
      <c r="G36" s="295"/>
      <c r="H36" s="327"/>
      <c r="I36" s="328"/>
      <c r="J36" s="329"/>
      <c r="K36" s="293"/>
      <c r="L36" s="294"/>
      <c r="M36" s="295"/>
      <c r="N36" s="296"/>
      <c r="O36" s="297"/>
      <c r="P36" s="298"/>
      <c r="Q36" s="389"/>
      <c r="R36" s="389"/>
    </row>
    <row r="37" spans="1:20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</row>
    <row r="38" spans="1:20" x14ac:dyDescent="0.2">
      <c r="A38" s="2" t="s">
        <v>187</v>
      </c>
    </row>
    <row r="39" spans="1:20" x14ac:dyDescent="0.2">
      <c r="A39" t="s">
        <v>188</v>
      </c>
    </row>
    <row r="40" spans="1:20" ht="15" x14ac:dyDescent="0.2">
      <c r="K40" s="428"/>
      <c r="L40" s="428"/>
      <c r="M40" s="428"/>
    </row>
  </sheetData>
  <mergeCells count="11">
    <mergeCell ref="K6:M6"/>
    <mergeCell ref="A1:P1"/>
    <mergeCell ref="A2:P2"/>
    <mergeCell ref="A3:P3"/>
    <mergeCell ref="B6:J6"/>
    <mergeCell ref="N6:P6"/>
    <mergeCell ref="B7:D7"/>
    <mergeCell ref="E7:G7"/>
    <mergeCell ref="H7:J7"/>
    <mergeCell ref="K7:M7"/>
    <mergeCell ref="N7:P7"/>
  </mergeCells>
  <pageMargins left="0.7" right="0.7" top="0.75" bottom="0.75" header="0.3" footer="0.3"/>
  <pageSetup paperSize="287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T40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18.7109375" customWidth="1"/>
    <col min="18" max="18" width="12.28515625" customWidth="1"/>
    <col min="19" max="19" width="12" customWidth="1"/>
    <col min="20" max="20" width="13.42578125" customWidth="1"/>
  </cols>
  <sheetData>
    <row r="1" spans="1:20" ht="15.75" x14ac:dyDescent="0.25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31">
        <v>45377</v>
      </c>
      <c r="R1" s="416"/>
    </row>
    <row r="2" spans="1:20" ht="15.75" x14ac:dyDescent="0.25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26"/>
    </row>
    <row r="3" spans="1:20" ht="15.75" x14ac:dyDescent="0.25">
      <c r="A3" s="469" t="s">
        <v>228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389"/>
    </row>
    <row r="4" spans="1:20" ht="15" x14ac:dyDescent="0.25">
      <c r="A4" s="446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217"/>
      <c r="P4" s="218"/>
      <c r="Q4" s="389"/>
    </row>
    <row r="5" spans="1:20" x14ac:dyDescent="0.2">
      <c r="A5" s="460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389"/>
    </row>
    <row r="6" spans="1:20" ht="18.75" x14ac:dyDescent="0.3">
      <c r="A6" s="299"/>
      <c r="B6" s="470" t="s">
        <v>22</v>
      </c>
      <c r="C6" s="471"/>
      <c r="D6" s="471"/>
      <c r="E6" s="471"/>
      <c r="F6" s="471"/>
      <c r="G6" s="471"/>
      <c r="H6" s="471"/>
      <c r="I6" s="471"/>
      <c r="J6" s="486"/>
      <c r="K6" s="482" t="s">
        <v>23</v>
      </c>
      <c r="L6" s="482"/>
      <c r="M6" s="487"/>
      <c r="N6" s="471" t="s">
        <v>16</v>
      </c>
      <c r="O6" s="471"/>
      <c r="P6" s="472"/>
      <c r="Q6" s="389"/>
    </row>
    <row r="7" spans="1:20" ht="18.75" x14ac:dyDescent="0.3">
      <c r="A7" s="236" t="s">
        <v>2</v>
      </c>
      <c r="B7" s="473" t="s">
        <v>18</v>
      </c>
      <c r="C7" s="474"/>
      <c r="D7" s="475"/>
      <c r="E7" s="476" t="s">
        <v>20</v>
      </c>
      <c r="F7" s="477"/>
      <c r="G7" s="478"/>
      <c r="H7" s="473" t="s">
        <v>19</v>
      </c>
      <c r="I7" s="474"/>
      <c r="J7" s="475"/>
      <c r="K7" s="476" t="s">
        <v>21</v>
      </c>
      <c r="L7" s="477"/>
      <c r="M7" s="478"/>
      <c r="N7" s="484"/>
      <c r="O7" s="484"/>
      <c r="P7" s="485"/>
      <c r="Q7" s="389"/>
    </row>
    <row r="8" spans="1:20" ht="18.75" x14ac:dyDescent="0.2">
      <c r="A8" s="284"/>
      <c r="B8" s="330" t="s">
        <v>12</v>
      </c>
      <c r="C8" s="331" t="s">
        <v>13</v>
      </c>
      <c r="D8" s="332" t="s">
        <v>14</v>
      </c>
      <c r="E8" s="300" t="s">
        <v>12</v>
      </c>
      <c r="F8" s="301" t="s">
        <v>13</v>
      </c>
      <c r="G8" s="302" t="s">
        <v>14</v>
      </c>
      <c r="H8" s="330" t="s">
        <v>12</v>
      </c>
      <c r="I8" s="331" t="s">
        <v>13</v>
      </c>
      <c r="J8" s="332" t="s">
        <v>14</v>
      </c>
      <c r="K8" s="300" t="s">
        <v>12</v>
      </c>
      <c r="L8" s="301" t="s">
        <v>13</v>
      </c>
      <c r="M8" s="302" t="s">
        <v>14</v>
      </c>
      <c r="N8" s="303" t="s">
        <v>12</v>
      </c>
      <c r="O8" s="303" t="s">
        <v>13</v>
      </c>
      <c r="P8" s="304" t="s">
        <v>14</v>
      </c>
      <c r="Q8" s="389"/>
    </row>
    <row r="9" spans="1:20" ht="18.75" x14ac:dyDescent="0.3">
      <c r="A9" s="285"/>
      <c r="B9" s="333"/>
      <c r="C9" s="447"/>
      <c r="D9" s="334"/>
      <c r="E9" s="305"/>
      <c r="F9" s="448"/>
      <c r="G9" s="306"/>
      <c r="H9" s="333"/>
      <c r="I9" s="447"/>
      <c r="J9" s="334"/>
      <c r="K9" s="305"/>
      <c r="L9" s="448"/>
      <c r="M9" s="307"/>
      <c r="N9" s="449"/>
      <c r="O9" s="449"/>
      <c r="P9" s="308"/>
      <c r="Q9" s="389"/>
    </row>
    <row r="10" spans="1:20" ht="18.75" x14ac:dyDescent="0.3">
      <c r="A10" s="246" t="s">
        <v>184</v>
      </c>
      <c r="B10" s="309">
        <v>3</v>
      </c>
      <c r="C10" s="310">
        <v>19</v>
      </c>
      <c r="D10" s="311">
        <v>219</v>
      </c>
      <c r="E10" s="247">
        <v>2</v>
      </c>
      <c r="F10" s="248">
        <v>12</v>
      </c>
      <c r="G10" s="249">
        <v>299</v>
      </c>
      <c r="H10" s="309">
        <v>2</v>
      </c>
      <c r="I10" s="310">
        <v>16</v>
      </c>
      <c r="J10" s="311">
        <v>372</v>
      </c>
      <c r="K10" s="247">
        <v>0</v>
      </c>
      <c r="L10" s="248">
        <v>0</v>
      </c>
      <c r="M10" s="249">
        <v>0</v>
      </c>
      <c r="N10" s="250">
        <v>7</v>
      </c>
      <c r="O10" s="251">
        <v>47</v>
      </c>
      <c r="P10" s="252">
        <v>890</v>
      </c>
      <c r="Q10" s="389"/>
      <c r="R10" s="430"/>
      <c r="S10" s="430"/>
      <c r="T10" s="430"/>
    </row>
    <row r="11" spans="1:20" ht="18.75" x14ac:dyDescent="0.3">
      <c r="A11" s="246" t="s">
        <v>161</v>
      </c>
      <c r="B11" s="309">
        <v>1</v>
      </c>
      <c r="C11" s="310">
        <v>6</v>
      </c>
      <c r="D11" s="311">
        <v>54</v>
      </c>
      <c r="E11" s="247">
        <v>3</v>
      </c>
      <c r="F11" s="248">
        <v>20</v>
      </c>
      <c r="G11" s="249">
        <v>206</v>
      </c>
      <c r="H11" s="309">
        <v>4</v>
      </c>
      <c r="I11" s="310">
        <v>25</v>
      </c>
      <c r="J11" s="311">
        <v>317</v>
      </c>
      <c r="K11" s="247">
        <v>0</v>
      </c>
      <c r="L11" s="248">
        <v>0</v>
      </c>
      <c r="M11" s="249">
        <v>0</v>
      </c>
      <c r="N11" s="250">
        <v>8</v>
      </c>
      <c r="O11" s="251">
        <v>51</v>
      </c>
      <c r="P11" s="252">
        <v>577</v>
      </c>
      <c r="Q11" s="389"/>
      <c r="R11" s="430"/>
      <c r="S11" s="430"/>
      <c r="T11" s="430"/>
    </row>
    <row r="12" spans="1:20" ht="18.75" x14ac:dyDescent="0.3">
      <c r="A12" s="246" t="s">
        <v>162</v>
      </c>
      <c r="B12" s="309">
        <v>0</v>
      </c>
      <c r="C12" s="310">
        <v>0</v>
      </c>
      <c r="D12" s="311">
        <v>0</v>
      </c>
      <c r="E12" s="247">
        <v>0</v>
      </c>
      <c r="F12" s="248">
        <v>0</v>
      </c>
      <c r="G12" s="249">
        <v>0</v>
      </c>
      <c r="H12" s="309">
        <v>0</v>
      </c>
      <c r="I12" s="310">
        <v>0</v>
      </c>
      <c r="J12" s="311">
        <v>0</v>
      </c>
      <c r="K12" s="247">
        <v>0</v>
      </c>
      <c r="L12" s="248">
        <v>0</v>
      </c>
      <c r="M12" s="249">
        <v>0</v>
      </c>
      <c r="N12" s="250">
        <v>0</v>
      </c>
      <c r="O12" s="251">
        <v>0</v>
      </c>
      <c r="P12" s="252">
        <v>0</v>
      </c>
      <c r="Q12" s="389"/>
      <c r="R12" s="430"/>
      <c r="S12" s="430"/>
      <c r="T12" s="430"/>
    </row>
    <row r="13" spans="1:20" ht="18.75" x14ac:dyDescent="0.3">
      <c r="A13" s="246" t="s">
        <v>163</v>
      </c>
      <c r="B13" s="309">
        <v>0</v>
      </c>
      <c r="C13" s="310">
        <v>0</v>
      </c>
      <c r="D13" s="311">
        <v>0</v>
      </c>
      <c r="E13" s="247">
        <v>0</v>
      </c>
      <c r="F13" s="248">
        <v>0</v>
      </c>
      <c r="G13" s="249">
        <v>0</v>
      </c>
      <c r="H13" s="309">
        <v>0</v>
      </c>
      <c r="I13" s="310">
        <v>0</v>
      </c>
      <c r="J13" s="311">
        <v>0</v>
      </c>
      <c r="K13" s="247">
        <v>0</v>
      </c>
      <c r="L13" s="248">
        <v>0</v>
      </c>
      <c r="M13" s="249">
        <v>0</v>
      </c>
      <c r="N13" s="250">
        <v>0</v>
      </c>
      <c r="O13" s="251">
        <v>0</v>
      </c>
      <c r="P13" s="252">
        <v>0</v>
      </c>
      <c r="Q13" s="389"/>
      <c r="R13" s="430"/>
      <c r="S13" s="430"/>
      <c r="T13" s="430"/>
    </row>
    <row r="14" spans="1:20" ht="18.75" x14ac:dyDescent="0.3">
      <c r="A14" s="246" t="s">
        <v>164</v>
      </c>
      <c r="B14" s="309">
        <v>0</v>
      </c>
      <c r="C14" s="310">
        <v>0</v>
      </c>
      <c r="D14" s="311">
        <v>0</v>
      </c>
      <c r="E14" s="247">
        <v>0</v>
      </c>
      <c r="F14" s="248">
        <v>0</v>
      </c>
      <c r="G14" s="249">
        <v>0</v>
      </c>
      <c r="H14" s="309">
        <v>0</v>
      </c>
      <c r="I14" s="310">
        <v>0</v>
      </c>
      <c r="J14" s="311">
        <v>0</v>
      </c>
      <c r="K14" s="247">
        <v>0</v>
      </c>
      <c r="L14" s="248">
        <v>0</v>
      </c>
      <c r="M14" s="249">
        <v>0</v>
      </c>
      <c r="N14" s="250">
        <v>0</v>
      </c>
      <c r="O14" s="251">
        <v>0</v>
      </c>
      <c r="P14" s="252">
        <v>0</v>
      </c>
      <c r="Q14" s="389"/>
      <c r="R14" s="430"/>
      <c r="S14" s="430"/>
      <c r="T14" s="430"/>
    </row>
    <row r="15" spans="1:20" ht="18.75" x14ac:dyDescent="0.3">
      <c r="A15" s="246" t="s">
        <v>165</v>
      </c>
      <c r="B15" s="309">
        <v>1</v>
      </c>
      <c r="C15" s="310">
        <v>6</v>
      </c>
      <c r="D15" s="311">
        <v>20</v>
      </c>
      <c r="E15" s="247">
        <v>1</v>
      </c>
      <c r="F15" s="248">
        <v>6</v>
      </c>
      <c r="G15" s="249">
        <v>22</v>
      </c>
      <c r="H15" s="309">
        <v>3</v>
      </c>
      <c r="I15" s="310">
        <v>22</v>
      </c>
      <c r="J15" s="311">
        <v>151</v>
      </c>
      <c r="K15" s="247">
        <v>0</v>
      </c>
      <c r="L15" s="248">
        <v>0</v>
      </c>
      <c r="M15" s="249">
        <v>0</v>
      </c>
      <c r="N15" s="250">
        <v>5</v>
      </c>
      <c r="O15" s="251">
        <v>34</v>
      </c>
      <c r="P15" s="252">
        <v>193</v>
      </c>
      <c r="Q15" s="389"/>
      <c r="R15" s="430"/>
      <c r="S15" s="430"/>
      <c r="T15" s="430"/>
    </row>
    <row r="16" spans="1:20" ht="18.75" x14ac:dyDescent="0.3">
      <c r="A16" s="246" t="s">
        <v>166</v>
      </c>
      <c r="B16" s="315">
        <v>4</v>
      </c>
      <c r="C16" s="316">
        <v>26</v>
      </c>
      <c r="D16" s="317">
        <v>187</v>
      </c>
      <c r="E16" s="259">
        <v>6</v>
      </c>
      <c r="F16" s="260">
        <v>42</v>
      </c>
      <c r="G16" s="261">
        <v>256</v>
      </c>
      <c r="H16" s="315">
        <v>5</v>
      </c>
      <c r="I16" s="316">
        <v>33</v>
      </c>
      <c r="J16" s="317">
        <v>478</v>
      </c>
      <c r="K16" s="259">
        <v>0</v>
      </c>
      <c r="L16" s="260">
        <v>0</v>
      </c>
      <c r="M16" s="261">
        <v>0</v>
      </c>
      <c r="N16" s="262">
        <v>15</v>
      </c>
      <c r="O16" s="263">
        <v>101</v>
      </c>
      <c r="P16" s="264">
        <v>921</v>
      </c>
      <c r="Q16" s="389"/>
      <c r="R16" s="430"/>
      <c r="S16" s="430"/>
      <c r="T16" s="430"/>
    </row>
    <row r="17" spans="1:20" ht="18.75" x14ac:dyDescent="0.3">
      <c r="A17" s="246" t="s">
        <v>167</v>
      </c>
      <c r="B17" s="315">
        <v>4</v>
      </c>
      <c r="C17" s="316">
        <v>28</v>
      </c>
      <c r="D17" s="317">
        <v>283</v>
      </c>
      <c r="E17" s="259">
        <v>6</v>
      </c>
      <c r="F17" s="260">
        <v>38</v>
      </c>
      <c r="G17" s="261">
        <v>616</v>
      </c>
      <c r="H17" s="315">
        <v>4</v>
      </c>
      <c r="I17" s="316">
        <v>29</v>
      </c>
      <c r="J17" s="317">
        <v>792</v>
      </c>
      <c r="K17" s="259">
        <v>1</v>
      </c>
      <c r="L17" s="260">
        <v>5</v>
      </c>
      <c r="M17" s="261">
        <v>177</v>
      </c>
      <c r="N17" s="262">
        <v>15</v>
      </c>
      <c r="O17" s="263">
        <v>100</v>
      </c>
      <c r="P17" s="264">
        <v>1868</v>
      </c>
      <c r="Q17" s="389"/>
      <c r="R17" s="430"/>
      <c r="S17" s="430"/>
      <c r="T17" s="430"/>
    </row>
    <row r="18" spans="1:20" ht="18.75" x14ac:dyDescent="0.3">
      <c r="A18" s="246" t="s">
        <v>168</v>
      </c>
      <c r="B18" s="315">
        <v>3</v>
      </c>
      <c r="C18" s="316">
        <v>21</v>
      </c>
      <c r="D18" s="317">
        <v>270</v>
      </c>
      <c r="E18" s="259">
        <v>3</v>
      </c>
      <c r="F18" s="260">
        <v>22</v>
      </c>
      <c r="G18" s="261">
        <v>364</v>
      </c>
      <c r="H18" s="315">
        <v>5</v>
      </c>
      <c r="I18" s="316">
        <v>40</v>
      </c>
      <c r="J18" s="317">
        <v>909</v>
      </c>
      <c r="K18" s="259">
        <v>1</v>
      </c>
      <c r="L18" s="260">
        <v>5</v>
      </c>
      <c r="M18" s="261">
        <v>196</v>
      </c>
      <c r="N18" s="262">
        <v>12</v>
      </c>
      <c r="O18" s="263">
        <v>88</v>
      </c>
      <c r="P18" s="264">
        <v>1739</v>
      </c>
      <c r="Q18" s="389"/>
      <c r="R18" s="430"/>
      <c r="S18" s="430"/>
      <c r="T18" s="430"/>
    </row>
    <row r="19" spans="1:20" ht="18.75" x14ac:dyDescent="0.3">
      <c r="A19" s="246" t="s">
        <v>169</v>
      </c>
      <c r="B19" s="315">
        <v>3</v>
      </c>
      <c r="C19" s="316">
        <v>19</v>
      </c>
      <c r="D19" s="317">
        <v>235</v>
      </c>
      <c r="E19" s="259">
        <v>5</v>
      </c>
      <c r="F19" s="260">
        <v>38</v>
      </c>
      <c r="G19" s="261">
        <v>479</v>
      </c>
      <c r="H19" s="315">
        <v>4</v>
      </c>
      <c r="I19" s="316">
        <v>33</v>
      </c>
      <c r="J19" s="317">
        <v>586</v>
      </c>
      <c r="K19" s="259">
        <v>0</v>
      </c>
      <c r="L19" s="260">
        <v>0</v>
      </c>
      <c r="M19" s="261">
        <v>0</v>
      </c>
      <c r="N19" s="262">
        <v>12</v>
      </c>
      <c r="O19" s="263">
        <v>90</v>
      </c>
      <c r="P19" s="264">
        <v>1300</v>
      </c>
      <c r="Q19" s="389"/>
      <c r="R19" s="430"/>
      <c r="S19" s="430"/>
      <c r="T19" s="430"/>
    </row>
    <row r="20" spans="1:20" ht="18.75" x14ac:dyDescent="0.3">
      <c r="A20" s="246" t="s">
        <v>170</v>
      </c>
      <c r="B20" s="309">
        <v>2</v>
      </c>
      <c r="C20" s="310">
        <v>15</v>
      </c>
      <c r="D20" s="311">
        <v>202</v>
      </c>
      <c r="E20" s="247">
        <v>3</v>
      </c>
      <c r="F20" s="248">
        <v>20</v>
      </c>
      <c r="G20" s="249">
        <v>319</v>
      </c>
      <c r="H20" s="309">
        <v>4</v>
      </c>
      <c r="I20" s="310">
        <v>29</v>
      </c>
      <c r="J20" s="311">
        <v>429</v>
      </c>
      <c r="K20" s="247">
        <v>1</v>
      </c>
      <c r="L20" s="248">
        <v>5</v>
      </c>
      <c r="M20" s="249">
        <v>191</v>
      </c>
      <c r="N20" s="250">
        <v>10</v>
      </c>
      <c r="O20" s="251">
        <v>69</v>
      </c>
      <c r="P20" s="252">
        <v>1141</v>
      </c>
      <c r="Q20" s="389"/>
      <c r="R20" s="430"/>
      <c r="S20" s="430"/>
      <c r="T20" s="430"/>
    </row>
    <row r="21" spans="1:20" ht="18.75" x14ac:dyDescent="0.3">
      <c r="A21" s="246" t="s">
        <v>171</v>
      </c>
      <c r="B21" s="309">
        <v>2</v>
      </c>
      <c r="C21" s="310">
        <v>15</v>
      </c>
      <c r="D21" s="311">
        <v>255</v>
      </c>
      <c r="E21" s="247">
        <v>2</v>
      </c>
      <c r="F21" s="248">
        <v>14</v>
      </c>
      <c r="G21" s="249">
        <v>262</v>
      </c>
      <c r="H21" s="309">
        <v>4</v>
      </c>
      <c r="I21" s="310">
        <v>28</v>
      </c>
      <c r="J21" s="311">
        <v>485</v>
      </c>
      <c r="K21" s="247">
        <v>1</v>
      </c>
      <c r="L21" s="248">
        <v>5</v>
      </c>
      <c r="M21" s="249">
        <v>126</v>
      </c>
      <c r="N21" s="250">
        <v>9</v>
      </c>
      <c r="O21" s="251">
        <v>62</v>
      </c>
      <c r="P21" s="252">
        <v>1128</v>
      </c>
      <c r="Q21" s="389"/>
      <c r="R21" s="430"/>
      <c r="S21" s="430"/>
      <c r="T21" s="430"/>
    </row>
    <row r="22" spans="1:20" ht="18.75" x14ac:dyDescent="0.3">
      <c r="A22" s="246" t="s">
        <v>172</v>
      </c>
      <c r="B22" s="309">
        <v>2</v>
      </c>
      <c r="C22" s="310">
        <v>13</v>
      </c>
      <c r="D22" s="311">
        <v>317</v>
      </c>
      <c r="E22" s="247">
        <v>2</v>
      </c>
      <c r="F22" s="248">
        <v>12</v>
      </c>
      <c r="G22" s="249">
        <v>408</v>
      </c>
      <c r="H22" s="309">
        <v>4</v>
      </c>
      <c r="I22" s="310">
        <v>29</v>
      </c>
      <c r="J22" s="311">
        <v>595</v>
      </c>
      <c r="K22" s="247">
        <v>0</v>
      </c>
      <c r="L22" s="248">
        <v>0</v>
      </c>
      <c r="M22" s="249">
        <v>0</v>
      </c>
      <c r="N22" s="250">
        <v>8</v>
      </c>
      <c r="O22" s="251">
        <v>54</v>
      </c>
      <c r="P22" s="252">
        <v>1320</v>
      </c>
      <c r="Q22" s="389"/>
      <c r="R22" s="430"/>
      <c r="S22" s="430"/>
      <c r="T22" s="430"/>
    </row>
    <row r="23" spans="1:20" ht="18.75" x14ac:dyDescent="0.3">
      <c r="A23" s="246" t="s">
        <v>173</v>
      </c>
      <c r="B23" s="309">
        <v>2</v>
      </c>
      <c r="C23" s="310">
        <v>13</v>
      </c>
      <c r="D23" s="311">
        <v>424</v>
      </c>
      <c r="E23" s="247">
        <v>2</v>
      </c>
      <c r="F23" s="248">
        <v>14</v>
      </c>
      <c r="G23" s="249">
        <v>580</v>
      </c>
      <c r="H23" s="309">
        <v>4</v>
      </c>
      <c r="I23" s="310">
        <v>29</v>
      </c>
      <c r="J23" s="311">
        <v>807</v>
      </c>
      <c r="K23" s="247">
        <v>1</v>
      </c>
      <c r="L23" s="248">
        <v>6</v>
      </c>
      <c r="M23" s="249">
        <v>213</v>
      </c>
      <c r="N23" s="250">
        <v>9</v>
      </c>
      <c r="O23" s="251">
        <v>62</v>
      </c>
      <c r="P23" s="252">
        <v>2024</v>
      </c>
      <c r="Q23" s="389"/>
      <c r="R23" s="430"/>
      <c r="S23" s="430"/>
      <c r="T23" s="430"/>
    </row>
    <row r="24" spans="1:20" ht="18.75" x14ac:dyDescent="0.3">
      <c r="A24" s="246" t="s">
        <v>174</v>
      </c>
      <c r="B24" s="309">
        <v>3</v>
      </c>
      <c r="C24" s="310">
        <v>23</v>
      </c>
      <c r="D24" s="311">
        <v>771</v>
      </c>
      <c r="E24" s="247">
        <v>5</v>
      </c>
      <c r="F24" s="248">
        <v>32</v>
      </c>
      <c r="G24" s="249">
        <v>1128</v>
      </c>
      <c r="H24" s="309">
        <v>4</v>
      </c>
      <c r="I24" s="310">
        <v>31</v>
      </c>
      <c r="J24" s="311">
        <v>1206</v>
      </c>
      <c r="K24" s="247">
        <v>1</v>
      </c>
      <c r="L24" s="248">
        <v>5</v>
      </c>
      <c r="M24" s="249">
        <v>185</v>
      </c>
      <c r="N24" s="250">
        <v>13</v>
      </c>
      <c r="O24" s="251">
        <v>91</v>
      </c>
      <c r="P24" s="252">
        <v>3290</v>
      </c>
      <c r="Q24" s="389"/>
      <c r="R24" s="430"/>
      <c r="S24" s="430"/>
      <c r="T24" s="430"/>
    </row>
    <row r="25" spans="1:20" ht="18.75" x14ac:dyDescent="0.3">
      <c r="A25" s="246" t="s">
        <v>175</v>
      </c>
      <c r="B25" s="309">
        <v>4</v>
      </c>
      <c r="C25" s="310">
        <v>28</v>
      </c>
      <c r="D25" s="311">
        <v>1147</v>
      </c>
      <c r="E25" s="247">
        <v>7</v>
      </c>
      <c r="F25" s="248">
        <v>45</v>
      </c>
      <c r="G25" s="249">
        <v>2101</v>
      </c>
      <c r="H25" s="309">
        <v>6</v>
      </c>
      <c r="I25" s="310">
        <v>46</v>
      </c>
      <c r="J25" s="311">
        <v>2274</v>
      </c>
      <c r="K25" s="247">
        <v>1</v>
      </c>
      <c r="L25" s="248">
        <v>5</v>
      </c>
      <c r="M25" s="249">
        <v>115</v>
      </c>
      <c r="N25" s="250">
        <v>18</v>
      </c>
      <c r="O25" s="251">
        <v>124</v>
      </c>
      <c r="P25" s="252">
        <v>5637</v>
      </c>
      <c r="Q25" s="389"/>
      <c r="R25" s="430"/>
      <c r="S25" s="430"/>
      <c r="T25" s="430"/>
    </row>
    <row r="26" spans="1:20" ht="18.75" x14ac:dyDescent="0.3">
      <c r="A26" s="466" t="s">
        <v>176</v>
      </c>
      <c r="B26" s="312">
        <v>6</v>
      </c>
      <c r="C26" s="313">
        <v>42</v>
      </c>
      <c r="D26" s="314">
        <v>2336</v>
      </c>
      <c r="E26" s="253">
        <v>10</v>
      </c>
      <c r="F26" s="254">
        <v>66</v>
      </c>
      <c r="G26" s="255">
        <v>3232</v>
      </c>
      <c r="H26" s="312">
        <v>11</v>
      </c>
      <c r="I26" s="313">
        <v>85</v>
      </c>
      <c r="J26" s="314">
        <v>5050</v>
      </c>
      <c r="K26" s="253">
        <v>1</v>
      </c>
      <c r="L26" s="254">
        <v>6</v>
      </c>
      <c r="M26" s="255">
        <v>247</v>
      </c>
      <c r="N26" s="256">
        <v>28</v>
      </c>
      <c r="O26" s="257">
        <v>199</v>
      </c>
      <c r="P26" s="258">
        <v>10865</v>
      </c>
      <c r="Q26" s="389"/>
      <c r="R26" s="430"/>
      <c r="S26" s="430"/>
      <c r="T26" s="430"/>
    </row>
    <row r="27" spans="1:20" ht="18.75" x14ac:dyDescent="0.3">
      <c r="A27" s="466" t="s">
        <v>177</v>
      </c>
      <c r="B27" s="312">
        <v>12</v>
      </c>
      <c r="C27" s="313">
        <v>80</v>
      </c>
      <c r="D27" s="314">
        <v>4310</v>
      </c>
      <c r="E27" s="253">
        <v>13</v>
      </c>
      <c r="F27" s="254">
        <v>89</v>
      </c>
      <c r="G27" s="255">
        <v>6452</v>
      </c>
      <c r="H27" s="312">
        <v>19</v>
      </c>
      <c r="I27" s="313">
        <v>139</v>
      </c>
      <c r="J27" s="314">
        <v>9225</v>
      </c>
      <c r="K27" s="253">
        <v>1</v>
      </c>
      <c r="L27" s="254">
        <v>5</v>
      </c>
      <c r="M27" s="255">
        <v>220</v>
      </c>
      <c r="N27" s="256">
        <v>45</v>
      </c>
      <c r="O27" s="257">
        <v>313</v>
      </c>
      <c r="P27" s="258">
        <v>20207</v>
      </c>
      <c r="Q27" s="389"/>
      <c r="R27" s="430"/>
      <c r="S27" s="430"/>
      <c r="T27" s="430"/>
    </row>
    <row r="28" spans="1:20" ht="18.75" x14ac:dyDescent="0.3">
      <c r="A28" s="466" t="s">
        <v>178</v>
      </c>
      <c r="B28" s="312">
        <v>8</v>
      </c>
      <c r="C28" s="313">
        <v>53</v>
      </c>
      <c r="D28" s="314">
        <v>2367</v>
      </c>
      <c r="E28" s="253">
        <v>12</v>
      </c>
      <c r="F28" s="254">
        <v>84</v>
      </c>
      <c r="G28" s="255">
        <v>4127</v>
      </c>
      <c r="H28" s="312">
        <v>15</v>
      </c>
      <c r="I28" s="313">
        <v>109</v>
      </c>
      <c r="J28" s="314">
        <v>6446</v>
      </c>
      <c r="K28" s="253">
        <v>0</v>
      </c>
      <c r="L28" s="254">
        <v>0</v>
      </c>
      <c r="M28" s="255">
        <v>0</v>
      </c>
      <c r="N28" s="256">
        <v>35</v>
      </c>
      <c r="O28" s="257">
        <v>246</v>
      </c>
      <c r="P28" s="258">
        <v>12940</v>
      </c>
      <c r="Q28" s="389"/>
      <c r="R28" s="430"/>
      <c r="S28" s="430"/>
      <c r="T28" s="430"/>
    </row>
    <row r="29" spans="1:20" ht="18.75" x14ac:dyDescent="0.3">
      <c r="A29" s="246" t="s">
        <v>179</v>
      </c>
      <c r="B29" s="309">
        <v>5</v>
      </c>
      <c r="C29" s="310">
        <v>34</v>
      </c>
      <c r="D29" s="311">
        <v>1272</v>
      </c>
      <c r="E29" s="247">
        <v>6</v>
      </c>
      <c r="F29" s="248">
        <v>38</v>
      </c>
      <c r="G29" s="249">
        <v>2379</v>
      </c>
      <c r="H29" s="309">
        <v>6</v>
      </c>
      <c r="I29" s="310">
        <v>39</v>
      </c>
      <c r="J29" s="311">
        <v>2530</v>
      </c>
      <c r="K29" s="247">
        <v>1</v>
      </c>
      <c r="L29" s="248">
        <v>5</v>
      </c>
      <c r="M29" s="249">
        <v>195</v>
      </c>
      <c r="N29" s="250">
        <v>18</v>
      </c>
      <c r="O29" s="251">
        <v>116</v>
      </c>
      <c r="P29" s="252">
        <v>6376</v>
      </c>
      <c r="Q29" s="389"/>
      <c r="R29" s="430"/>
      <c r="S29" s="430"/>
      <c r="T29" s="430"/>
    </row>
    <row r="30" spans="1:20" ht="18.75" x14ac:dyDescent="0.3">
      <c r="A30" s="246" t="s">
        <v>180</v>
      </c>
      <c r="B30" s="309">
        <v>3</v>
      </c>
      <c r="C30" s="310">
        <v>19</v>
      </c>
      <c r="D30" s="311">
        <v>650</v>
      </c>
      <c r="E30" s="247">
        <v>4</v>
      </c>
      <c r="F30" s="248">
        <v>26</v>
      </c>
      <c r="G30" s="249">
        <v>1590</v>
      </c>
      <c r="H30" s="309">
        <v>5</v>
      </c>
      <c r="I30" s="310">
        <v>38</v>
      </c>
      <c r="J30" s="311">
        <v>2617</v>
      </c>
      <c r="K30" s="247">
        <v>1</v>
      </c>
      <c r="L30" s="248">
        <v>5</v>
      </c>
      <c r="M30" s="249">
        <v>131</v>
      </c>
      <c r="N30" s="250">
        <v>13</v>
      </c>
      <c r="O30" s="251">
        <v>88</v>
      </c>
      <c r="P30" s="252">
        <v>4988</v>
      </c>
      <c r="Q30" s="389"/>
      <c r="R30" s="430"/>
      <c r="S30" s="430"/>
      <c r="T30" s="430"/>
    </row>
    <row r="31" spans="1:20" ht="18.75" x14ac:dyDescent="0.3">
      <c r="A31" s="246" t="s">
        <v>181</v>
      </c>
      <c r="B31" s="309">
        <v>5</v>
      </c>
      <c r="C31" s="310">
        <v>34</v>
      </c>
      <c r="D31" s="311">
        <v>1140</v>
      </c>
      <c r="E31" s="247">
        <v>3</v>
      </c>
      <c r="F31" s="248">
        <v>20</v>
      </c>
      <c r="G31" s="249">
        <v>1096</v>
      </c>
      <c r="H31" s="309">
        <v>4</v>
      </c>
      <c r="I31" s="310">
        <v>33</v>
      </c>
      <c r="J31" s="311">
        <v>2118</v>
      </c>
      <c r="K31" s="247">
        <v>0</v>
      </c>
      <c r="L31" s="248">
        <v>0</v>
      </c>
      <c r="M31" s="249">
        <v>0</v>
      </c>
      <c r="N31" s="250">
        <v>12</v>
      </c>
      <c r="O31" s="251">
        <v>87</v>
      </c>
      <c r="P31" s="252">
        <v>4354</v>
      </c>
      <c r="Q31" s="389"/>
      <c r="R31" s="430"/>
      <c r="S31" s="430"/>
      <c r="T31" s="430"/>
    </row>
    <row r="32" spans="1:20" ht="18.75" x14ac:dyDescent="0.3">
      <c r="A32" s="246" t="s">
        <v>182</v>
      </c>
      <c r="B32" s="309">
        <v>3</v>
      </c>
      <c r="C32" s="310">
        <v>21</v>
      </c>
      <c r="D32" s="311">
        <v>753</v>
      </c>
      <c r="E32" s="247">
        <v>1</v>
      </c>
      <c r="F32" s="248">
        <v>6</v>
      </c>
      <c r="G32" s="249">
        <v>645</v>
      </c>
      <c r="H32" s="309">
        <v>4</v>
      </c>
      <c r="I32" s="310">
        <v>35</v>
      </c>
      <c r="J32" s="311">
        <v>1726</v>
      </c>
      <c r="K32" s="247">
        <v>0</v>
      </c>
      <c r="L32" s="248">
        <v>0</v>
      </c>
      <c r="M32" s="249">
        <v>0</v>
      </c>
      <c r="N32" s="250">
        <v>8</v>
      </c>
      <c r="O32" s="251">
        <v>62</v>
      </c>
      <c r="P32" s="252">
        <v>3124</v>
      </c>
      <c r="Q32" s="389"/>
      <c r="R32" s="430"/>
      <c r="S32" s="430"/>
      <c r="T32" s="430"/>
    </row>
    <row r="33" spans="1:20" ht="18.75" x14ac:dyDescent="0.3">
      <c r="A33" s="246" t="s">
        <v>183</v>
      </c>
      <c r="B33" s="318">
        <v>2</v>
      </c>
      <c r="C33" s="319">
        <v>13</v>
      </c>
      <c r="D33" s="320">
        <v>365</v>
      </c>
      <c r="E33" s="265">
        <v>2</v>
      </c>
      <c r="F33" s="266">
        <v>12</v>
      </c>
      <c r="G33" s="267">
        <v>693</v>
      </c>
      <c r="H33" s="318">
        <v>2</v>
      </c>
      <c r="I33" s="319">
        <v>12</v>
      </c>
      <c r="J33" s="320">
        <v>659</v>
      </c>
      <c r="K33" s="265">
        <v>0</v>
      </c>
      <c r="L33" s="266">
        <v>0</v>
      </c>
      <c r="M33" s="267">
        <v>0</v>
      </c>
      <c r="N33" s="268">
        <v>6</v>
      </c>
      <c r="O33" s="269">
        <v>37</v>
      </c>
      <c r="P33" s="270">
        <v>1717</v>
      </c>
      <c r="Q33" s="389"/>
      <c r="R33" s="430"/>
      <c r="S33" s="430"/>
      <c r="T33" s="430"/>
    </row>
    <row r="34" spans="1:20" ht="9" customHeight="1" x14ac:dyDescent="0.2">
      <c r="A34" s="271"/>
      <c r="B34" s="321"/>
      <c r="C34" s="322"/>
      <c r="D34" s="323"/>
      <c r="E34" s="272"/>
      <c r="F34" s="273"/>
      <c r="G34" s="274"/>
      <c r="H34" s="321"/>
      <c r="I34" s="322"/>
      <c r="J34" s="323"/>
      <c r="K34" s="272"/>
      <c r="L34" s="273"/>
      <c r="M34" s="274"/>
      <c r="N34" s="275"/>
      <c r="O34" s="276"/>
      <c r="P34" s="277"/>
      <c r="Q34" s="389"/>
      <c r="R34" s="389"/>
    </row>
    <row r="35" spans="1:20" ht="18.75" x14ac:dyDescent="0.3">
      <c r="A35" s="278" t="s">
        <v>16</v>
      </c>
      <c r="B35" s="321">
        <v>78</v>
      </c>
      <c r="C35" s="322">
        <v>528</v>
      </c>
      <c r="D35" s="323">
        <v>17577</v>
      </c>
      <c r="E35" s="272">
        <v>98</v>
      </c>
      <c r="F35" s="273">
        <v>656</v>
      </c>
      <c r="G35" s="274">
        <v>27254</v>
      </c>
      <c r="H35" s="321">
        <v>119</v>
      </c>
      <c r="I35" s="322">
        <v>880</v>
      </c>
      <c r="J35" s="323">
        <v>39772</v>
      </c>
      <c r="K35" s="456">
        <v>11</v>
      </c>
      <c r="L35" s="456">
        <v>57</v>
      </c>
      <c r="M35" s="456">
        <v>1996</v>
      </c>
      <c r="N35" s="275">
        <v>306</v>
      </c>
      <c r="O35" s="276">
        <v>2121</v>
      </c>
      <c r="P35" s="277">
        <v>86599</v>
      </c>
      <c r="Q35" s="389"/>
      <c r="R35" s="430"/>
      <c r="S35" s="430"/>
      <c r="T35" s="430"/>
    </row>
    <row r="36" spans="1:20" ht="6" customHeight="1" x14ac:dyDescent="0.2">
      <c r="A36" s="220"/>
      <c r="B36" s="335"/>
      <c r="C36" s="336"/>
      <c r="D36" s="337"/>
      <c r="E36" s="221"/>
      <c r="F36" s="222"/>
      <c r="G36" s="223"/>
      <c r="H36" s="335"/>
      <c r="I36" s="336"/>
      <c r="J36" s="337"/>
      <c r="K36" s="221"/>
      <c r="L36" s="222"/>
      <c r="M36" s="223"/>
      <c r="N36" s="230"/>
      <c r="O36" s="231"/>
      <c r="P36" s="232"/>
      <c r="Q36" s="389"/>
    </row>
    <row r="37" spans="1:20" x14ac:dyDescent="0.2">
      <c r="A37" s="224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389"/>
    </row>
    <row r="38" spans="1:20" x14ac:dyDescent="0.2">
      <c r="A38" s="2" t="s">
        <v>187</v>
      </c>
    </row>
    <row r="39" spans="1:20" x14ac:dyDescent="0.2">
      <c r="A39" t="s">
        <v>188</v>
      </c>
    </row>
    <row r="40" spans="1:20" ht="15" x14ac:dyDescent="0.2">
      <c r="K40" s="428"/>
      <c r="L40" s="428"/>
      <c r="M40" s="428"/>
    </row>
  </sheetData>
  <mergeCells count="11">
    <mergeCell ref="A1:P1"/>
    <mergeCell ref="A2:P2"/>
    <mergeCell ref="A3:P3"/>
    <mergeCell ref="B6:J6"/>
    <mergeCell ref="K6:M6"/>
    <mergeCell ref="N6:P6"/>
    <mergeCell ref="B7:D7"/>
    <mergeCell ref="E7:G7"/>
    <mergeCell ref="H7:J7"/>
    <mergeCell ref="K7:M7"/>
    <mergeCell ref="N7:P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43"/>
  <sheetViews>
    <sheetView zoomScale="75" zoomScaleNormal="75" workbookViewId="0">
      <selection activeCell="K1" sqref="K1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3.140625" customWidth="1"/>
    <col min="12" max="12" width="14.85546875" customWidth="1"/>
    <col min="13" max="13" width="12.7109375" customWidth="1"/>
    <col min="14" max="14" width="13.42578125" customWidth="1"/>
  </cols>
  <sheetData>
    <row r="1" spans="1:14" ht="15.75" x14ac:dyDescent="0.25">
      <c r="A1" s="491" t="s">
        <v>0</v>
      </c>
      <c r="B1" s="492"/>
      <c r="C1" s="492"/>
      <c r="D1" s="492"/>
      <c r="E1" s="492"/>
      <c r="F1" s="492"/>
      <c r="G1" s="492"/>
      <c r="H1" s="492"/>
      <c r="I1" s="492"/>
      <c r="J1" s="492"/>
      <c r="K1" s="431">
        <v>45377</v>
      </c>
      <c r="M1" s="416"/>
    </row>
    <row r="2" spans="1:14" ht="15.75" x14ac:dyDescent="0.25">
      <c r="A2" s="493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26"/>
    </row>
    <row r="3" spans="1:14" ht="15.75" x14ac:dyDescent="0.25">
      <c r="A3" s="493" t="s">
        <v>229</v>
      </c>
      <c r="B3" s="469"/>
      <c r="C3" s="469"/>
      <c r="D3" s="469"/>
      <c r="E3" s="469"/>
      <c r="F3" s="469"/>
      <c r="G3" s="469"/>
      <c r="H3" s="469"/>
      <c r="I3" s="469"/>
      <c r="J3" s="469"/>
      <c r="K3" s="389"/>
    </row>
    <row r="4" spans="1:14" ht="15" x14ac:dyDescent="0.25">
      <c r="A4" s="450"/>
      <c r="B4" s="438"/>
      <c r="C4" s="445"/>
      <c r="D4" s="440"/>
      <c r="E4" s="440"/>
      <c r="F4" s="440"/>
      <c r="G4" s="440"/>
      <c r="H4" s="440"/>
      <c r="I4" s="217"/>
      <c r="J4" s="218"/>
      <c r="K4" s="389"/>
    </row>
    <row r="5" spans="1:14" x14ac:dyDescent="0.2">
      <c r="A5" s="461"/>
      <c r="B5" s="438"/>
      <c r="C5" s="438"/>
      <c r="D5" s="438"/>
      <c r="E5" s="438"/>
      <c r="F5" s="438"/>
      <c r="G5" s="438"/>
      <c r="H5" s="438"/>
      <c r="I5" s="438"/>
      <c r="J5" s="438"/>
      <c r="K5" s="389"/>
    </row>
    <row r="6" spans="1:14" ht="18.75" x14ac:dyDescent="0.3">
      <c r="A6" s="390"/>
      <c r="B6" s="494" t="s">
        <v>17</v>
      </c>
      <c r="C6" s="495"/>
      <c r="D6" s="495"/>
      <c r="E6" s="496" t="s">
        <v>23</v>
      </c>
      <c r="F6" s="497"/>
      <c r="G6" s="498"/>
      <c r="H6" s="495" t="s">
        <v>16</v>
      </c>
      <c r="I6" s="495"/>
      <c r="J6" s="499"/>
      <c r="K6" s="389"/>
    </row>
    <row r="7" spans="1:14" ht="18.75" x14ac:dyDescent="0.3">
      <c r="A7" s="391" t="s">
        <v>2</v>
      </c>
      <c r="B7" s="488"/>
      <c r="C7" s="489"/>
      <c r="D7" s="490"/>
      <c r="E7" s="476" t="s">
        <v>15</v>
      </c>
      <c r="F7" s="477"/>
      <c r="G7" s="478"/>
      <c r="H7" s="451"/>
      <c r="I7" s="451"/>
      <c r="J7" s="365"/>
      <c r="K7" s="389"/>
    </row>
    <row r="8" spans="1:14" ht="18.75" x14ac:dyDescent="0.3">
      <c r="A8" s="392"/>
      <c r="B8" s="393" t="s">
        <v>12</v>
      </c>
      <c r="C8" s="394" t="s">
        <v>13</v>
      </c>
      <c r="D8" s="395" t="s">
        <v>14</v>
      </c>
      <c r="E8" s="300" t="s">
        <v>12</v>
      </c>
      <c r="F8" s="301" t="s">
        <v>13</v>
      </c>
      <c r="G8" s="302" t="s">
        <v>14</v>
      </c>
      <c r="H8" s="303" t="s">
        <v>12</v>
      </c>
      <c r="I8" s="303" t="s">
        <v>13</v>
      </c>
      <c r="J8" s="304" t="s">
        <v>14</v>
      </c>
      <c r="K8" s="389"/>
    </row>
    <row r="9" spans="1:14" ht="18.75" x14ac:dyDescent="0.3">
      <c r="A9" s="391"/>
      <c r="B9" s="338"/>
      <c r="C9" s="441"/>
      <c r="D9" s="340"/>
      <c r="E9" s="236"/>
      <c r="F9" s="442"/>
      <c r="G9" s="238"/>
      <c r="H9" s="443"/>
      <c r="I9" s="443"/>
      <c r="J9" s="240"/>
      <c r="K9" s="389"/>
    </row>
    <row r="10" spans="1:14" ht="18.75" x14ac:dyDescent="0.3">
      <c r="A10" s="246" t="s">
        <v>184</v>
      </c>
      <c r="B10" s="344">
        <v>13</v>
      </c>
      <c r="C10" s="345">
        <v>112</v>
      </c>
      <c r="D10" s="346">
        <v>553</v>
      </c>
      <c r="E10" s="247">
        <v>0</v>
      </c>
      <c r="F10" s="248">
        <v>0</v>
      </c>
      <c r="G10" s="249">
        <v>0</v>
      </c>
      <c r="H10" s="250">
        <v>13</v>
      </c>
      <c r="I10" s="251">
        <v>112</v>
      </c>
      <c r="J10" s="252">
        <v>553</v>
      </c>
      <c r="K10" s="389"/>
      <c r="L10" s="427"/>
      <c r="M10" s="427"/>
      <c r="N10" s="427"/>
    </row>
    <row r="11" spans="1:14" ht="18.75" x14ac:dyDescent="0.3">
      <c r="A11" s="246" t="s">
        <v>161</v>
      </c>
      <c r="B11" s="344">
        <v>12</v>
      </c>
      <c r="C11" s="345">
        <v>106</v>
      </c>
      <c r="D11" s="346">
        <v>466</v>
      </c>
      <c r="E11" s="247">
        <v>0</v>
      </c>
      <c r="F11" s="248">
        <v>0</v>
      </c>
      <c r="G11" s="249">
        <v>0</v>
      </c>
      <c r="H11" s="250">
        <v>12</v>
      </c>
      <c r="I11" s="251">
        <v>106</v>
      </c>
      <c r="J11" s="252">
        <v>466</v>
      </c>
      <c r="K11" s="389"/>
      <c r="L11" s="427"/>
      <c r="M11" s="427"/>
      <c r="N11" s="427"/>
    </row>
    <row r="12" spans="1:14" ht="18.75" x14ac:dyDescent="0.3">
      <c r="A12" s="246" t="s">
        <v>162</v>
      </c>
      <c r="B12" s="344">
        <v>4</v>
      </c>
      <c r="C12" s="345">
        <v>40</v>
      </c>
      <c r="D12" s="346">
        <v>230</v>
      </c>
      <c r="E12" s="247">
        <v>0</v>
      </c>
      <c r="F12" s="248">
        <v>0</v>
      </c>
      <c r="G12" s="249">
        <v>0</v>
      </c>
      <c r="H12" s="250">
        <v>4</v>
      </c>
      <c r="I12" s="251">
        <v>40</v>
      </c>
      <c r="J12" s="252">
        <v>230</v>
      </c>
      <c r="K12" s="389"/>
      <c r="L12" s="427"/>
      <c r="M12" s="427"/>
      <c r="N12" s="427"/>
    </row>
    <row r="13" spans="1:14" ht="18.75" x14ac:dyDescent="0.3">
      <c r="A13" s="246" t="s">
        <v>163</v>
      </c>
      <c r="B13" s="344">
        <v>3</v>
      </c>
      <c r="C13" s="345">
        <v>28</v>
      </c>
      <c r="D13" s="346">
        <v>244</v>
      </c>
      <c r="E13" s="247">
        <v>0</v>
      </c>
      <c r="F13" s="248">
        <v>0</v>
      </c>
      <c r="G13" s="249">
        <v>0</v>
      </c>
      <c r="H13" s="250">
        <v>3</v>
      </c>
      <c r="I13" s="251">
        <v>28</v>
      </c>
      <c r="J13" s="252">
        <v>244</v>
      </c>
      <c r="K13" s="389"/>
      <c r="L13" s="427"/>
      <c r="M13" s="427"/>
      <c r="N13" s="427"/>
    </row>
    <row r="14" spans="1:14" ht="18.75" x14ac:dyDescent="0.3">
      <c r="A14" s="246" t="s">
        <v>164</v>
      </c>
      <c r="B14" s="344">
        <v>4</v>
      </c>
      <c r="C14" s="345">
        <v>34</v>
      </c>
      <c r="D14" s="346">
        <v>303</v>
      </c>
      <c r="E14" s="247">
        <v>0</v>
      </c>
      <c r="F14" s="248">
        <v>0</v>
      </c>
      <c r="G14" s="249">
        <v>0</v>
      </c>
      <c r="H14" s="250">
        <v>4</v>
      </c>
      <c r="I14" s="251">
        <v>34</v>
      </c>
      <c r="J14" s="252">
        <v>303</v>
      </c>
      <c r="K14" s="389"/>
      <c r="L14" s="427"/>
      <c r="M14" s="427"/>
      <c r="N14" s="427"/>
    </row>
    <row r="15" spans="1:14" ht="18.75" x14ac:dyDescent="0.3">
      <c r="A15" s="246" t="s">
        <v>165</v>
      </c>
      <c r="B15" s="344">
        <v>10</v>
      </c>
      <c r="C15" s="345">
        <v>90</v>
      </c>
      <c r="D15" s="346">
        <v>3232</v>
      </c>
      <c r="E15" s="247">
        <v>0</v>
      </c>
      <c r="F15" s="248">
        <v>0</v>
      </c>
      <c r="G15" s="249">
        <v>0</v>
      </c>
      <c r="H15" s="250">
        <v>10</v>
      </c>
      <c r="I15" s="251">
        <v>90</v>
      </c>
      <c r="J15" s="252">
        <v>3232</v>
      </c>
      <c r="K15" s="389"/>
      <c r="L15" s="427"/>
      <c r="M15" s="427"/>
      <c r="N15" s="427"/>
    </row>
    <row r="16" spans="1:14" ht="18.75" x14ac:dyDescent="0.3">
      <c r="A16" s="246" t="s">
        <v>166</v>
      </c>
      <c r="B16" s="350">
        <v>32</v>
      </c>
      <c r="C16" s="351">
        <v>278</v>
      </c>
      <c r="D16" s="352">
        <v>12943</v>
      </c>
      <c r="E16" s="259">
        <v>0</v>
      </c>
      <c r="F16" s="260">
        <v>0</v>
      </c>
      <c r="G16" s="261">
        <v>0</v>
      </c>
      <c r="H16" s="262">
        <v>32</v>
      </c>
      <c r="I16" s="263">
        <v>278</v>
      </c>
      <c r="J16" s="264">
        <v>12943</v>
      </c>
      <c r="K16" s="389"/>
      <c r="L16" s="427"/>
      <c r="M16" s="427"/>
      <c r="N16" s="427"/>
    </row>
    <row r="17" spans="1:28" ht="18.75" x14ac:dyDescent="0.3">
      <c r="A17" s="466" t="s">
        <v>167</v>
      </c>
      <c r="B17" s="347">
        <v>42</v>
      </c>
      <c r="C17" s="348">
        <v>350</v>
      </c>
      <c r="D17" s="349">
        <v>20136</v>
      </c>
      <c r="E17" s="253">
        <v>2</v>
      </c>
      <c r="F17" s="254">
        <v>12</v>
      </c>
      <c r="G17" s="255">
        <v>551</v>
      </c>
      <c r="H17" s="256">
        <v>44</v>
      </c>
      <c r="I17" s="257">
        <v>362</v>
      </c>
      <c r="J17" s="258">
        <v>20687</v>
      </c>
      <c r="K17" s="389"/>
      <c r="L17" s="427"/>
      <c r="M17" s="427"/>
      <c r="N17" s="427"/>
    </row>
    <row r="18" spans="1:28" ht="18.75" x14ac:dyDescent="0.3">
      <c r="A18" s="466" t="s">
        <v>168</v>
      </c>
      <c r="B18" s="347">
        <v>45</v>
      </c>
      <c r="C18" s="348">
        <v>392</v>
      </c>
      <c r="D18" s="349">
        <v>27143</v>
      </c>
      <c r="E18" s="253">
        <v>1</v>
      </c>
      <c r="F18" s="254">
        <v>7</v>
      </c>
      <c r="G18" s="255">
        <v>455</v>
      </c>
      <c r="H18" s="256">
        <v>46</v>
      </c>
      <c r="I18" s="257">
        <v>399</v>
      </c>
      <c r="J18" s="258">
        <v>27598</v>
      </c>
      <c r="K18" s="389"/>
      <c r="L18" s="427"/>
      <c r="M18" s="427"/>
      <c r="N18" s="427"/>
    </row>
    <row r="19" spans="1:28" ht="18.75" x14ac:dyDescent="0.3">
      <c r="A19" s="466" t="s">
        <v>169</v>
      </c>
      <c r="B19" s="347">
        <v>31</v>
      </c>
      <c r="C19" s="348">
        <v>262</v>
      </c>
      <c r="D19" s="349">
        <v>11952</v>
      </c>
      <c r="E19" s="253">
        <v>2</v>
      </c>
      <c r="F19" s="254">
        <v>10</v>
      </c>
      <c r="G19" s="255">
        <v>531</v>
      </c>
      <c r="H19" s="256">
        <v>33</v>
      </c>
      <c r="I19" s="257">
        <v>272</v>
      </c>
      <c r="J19" s="258">
        <v>12483</v>
      </c>
      <c r="K19" s="389"/>
      <c r="L19" s="427"/>
      <c r="M19" s="427"/>
      <c r="N19" s="427"/>
    </row>
    <row r="20" spans="1:28" ht="18.75" x14ac:dyDescent="0.3">
      <c r="A20" s="246" t="s">
        <v>170</v>
      </c>
      <c r="B20" s="344">
        <v>17</v>
      </c>
      <c r="C20" s="345">
        <v>144</v>
      </c>
      <c r="D20" s="346">
        <v>5090</v>
      </c>
      <c r="E20" s="247">
        <v>1</v>
      </c>
      <c r="F20" s="248">
        <v>8</v>
      </c>
      <c r="G20" s="249">
        <v>435</v>
      </c>
      <c r="H20" s="250">
        <v>18</v>
      </c>
      <c r="I20" s="251">
        <v>152</v>
      </c>
      <c r="J20" s="252">
        <v>5525</v>
      </c>
      <c r="K20" s="389"/>
      <c r="L20" s="427"/>
      <c r="M20" s="427"/>
      <c r="N20" s="427"/>
    </row>
    <row r="21" spans="1:28" ht="18.75" x14ac:dyDescent="0.3">
      <c r="A21" s="246" t="s">
        <v>171</v>
      </c>
      <c r="B21" s="344">
        <v>14</v>
      </c>
      <c r="C21" s="345">
        <v>130</v>
      </c>
      <c r="D21" s="346">
        <v>2854</v>
      </c>
      <c r="E21" s="247">
        <v>3</v>
      </c>
      <c r="F21" s="248">
        <v>16</v>
      </c>
      <c r="G21" s="249">
        <v>937</v>
      </c>
      <c r="H21" s="250">
        <v>17</v>
      </c>
      <c r="I21" s="251">
        <v>146</v>
      </c>
      <c r="J21" s="252">
        <v>3791</v>
      </c>
      <c r="K21" s="389"/>
      <c r="L21" s="427"/>
      <c r="M21" s="427"/>
      <c r="N21" s="427"/>
    </row>
    <row r="22" spans="1:28" ht="18.75" x14ac:dyDescent="0.3">
      <c r="A22" s="246" t="s">
        <v>172</v>
      </c>
      <c r="B22" s="344">
        <v>15</v>
      </c>
      <c r="C22" s="345">
        <v>134</v>
      </c>
      <c r="D22" s="346">
        <v>2685</v>
      </c>
      <c r="E22" s="247">
        <v>2</v>
      </c>
      <c r="F22" s="248">
        <v>12</v>
      </c>
      <c r="G22" s="249">
        <v>683</v>
      </c>
      <c r="H22" s="250">
        <v>17</v>
      </c>
      <c r="I22" s="251">
        <v>146</v>
      </c>
      <c r="J22" s="252">
        <v>3368</v>
      </c>
      <c r="K22" s="389"/>
      <c r="L22" s="427"/>
      <c r="M22" s="427"/>
      <c r="N22" s="427"/>
    </row>
    <row r="23" spans="1:28" ht="18.75" x14ac:dyDescent="0.3">
      <c r="A23" s="246" t="s">
        <v>186</v>
      </c>
      <c r="B23" s="344">
        <v>15</v>
      </c>
      <c r="C23" s="345">
        <v>128</v>
      </c>
      <c r="D23" s="346">
        <v>2425</v>
      </c>
      <c r="E23" s="247">
        <v>2</v>
      </c>
      <c r="F23" s="248">
        <v>12</v>
      </c>
      <c r="G23" s="249">
        <v>605</v>
      </c>
      <c r="H23" s="250">
        <v>17</v>
      </c>
      <c r="I23" s="251">
        <v>140</v>
      </c>
      <c r="J23" s="252">
        <v>3030</v>
      </c>
      <c r="K23" s="389"/>
      <c r="L23" s="427"/>
      <c r="M23" s="427"/>
      <c r="N23" s="427"/>
      <c r="O23" s="417"/>
      <c r="P23" s="417"/>
      <c r="Q23" s="417"/>
      <c r="R23" s="417"/>
      <c r="S23" s="417"/>
      <c r="T23" s="417"/>
      <c r="U23" s="417"/>
      <c r="V23" s="417"/>
      <c r="W23" s="417"/>
      <c r="X23" s="417"/>
      <c r="Y23" s="417"/>
      <c r="Z23" s="417"/>
      <c r="AA23" s="417"/>
      <c r="AB23" s="417"/>
    </row>
    <row r="24" spans="1:28" ht="18.75" x14ac:dyDescent="0.3">
      <c r="A24" s="246" t="s">
        <v>174</v>
      </c>
      <c r="B24" s="344">
        <v>15</v>
      </c>
      <c r="C24" s="345">
        <v>124</v>
      </c>
      <c r="D24" s="346">
        <v>2609</v>
      </c>
      <c r="E24" s="247">
        <v>1</v>
      </c>
      <c r="F24" s="248">
        <v>5</v>
      </c>
      <c r="G24" s="249">
        <v>236</v>
      </c>
      <c r="H24" s="250">
        <v>16</v>
      </c>
      <c r="I24" s="251">
        <v>129</v>
      </c>
      <c r="J24" s="252">
        <v>2845</v>
      </c>
      <c r="K24" s="389"/>
      <c r="L24" s="427"/>
      <c r="M24" s="427"/>
      <c r="N24" s="42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</row>
    <row r="25" spans="1:28" ht="18.75" x14ac:dyDescent="0.3">
      <c r="A25" s="246" t="s">
        <v>175</v>
      </c>
      <c r="B25" s="344">
        <v>14</v>
      </c>
      <c r="C25" s="345">
        <v>122</v>
      </c>
      <c r="D25" s="346">
        <v>2107</v>
      </c>
      <c r="E25" s="247">
        <v>2</v>
      </c>
      <c r="F25" s="248">
        <v>12</v>
      </c>
      <c r="G25" s="249">
        <v>636</v>
      </c>
      <c r="H25" s="250">
        <v>16</v>
      </c>
      <c r="I25" s="251">
        <v>134</v>
      </c>
      <c r="J25" s="252">
        <v>2743</v>
      </c>
      <c r="K25" s="389"/>
      <c r="L25" s="427"/>
      <c r="M25" s="427"/>
      <c r="N25" s="42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7"/>
      <c r="AA25" s="417"/>
      <c r="AB25" s="417"/>
    </row>
    <row r="26" spans="1:28" ht="18.75" x14ac:dyDescent="0.3">
      <c r="A26" s="246" t="s">
        <v>176</v>
      </c>
      <c r="B26" s="350">
        <v>17</v>
      </c>
      <c r="C26" s="351">
        <v>146</v>
      </c>
      <c r="D26" s="352">
        <v>3257</v>
      </c>
      <c r="E26" s="259">
        <v>2</v>
      </c>
      <c r="F26" s="260">
        <v>13</v>
      </c>
      <c r="G26" s="261">
        <v>675</v>
      </c>
      <c r="H26" s="262">
        <v>19</v>
      </c>
      <c r="I26" s="263">
        <v>159</v>
      </c>
      <c r="J26" s="264">
        <v>3932</v>
      </c>
      <c r="K26" s="389"/>
      <c r="L26" s="427"/>
      <c r="M26" s="427"/>
      <c r="N26" s="427"/>
      <c r="O26" s="417"/>
      <c r="P26" s="417"/>
      <c r="Q26" s="417"/>
      <c r="R26" s="417"/>
      <c r="S26" s="417"/>
      <c r="T26" s="417"/>
      <c r="U26" s="417"/>
      <c r="V26" s="417"/>
      <c r="W26" s="417"/>
      <c r="X26" s="417"/>
      <c r="Y26" s="417"/>
      <c r="Z26" s="417"/>
      <c r="AA26" s="417"/>
      <c r="AB26" s="417"/>
    </row>
    <row r="27" spans="1:28" ht="18.75" x14ac:dyDescent="0.3">
      <c r="A27" s="246" t="s">
        <v>177</v>
      </c>
      <c r="B27" s="350">
        <v>18</v>
      </c>
      <c r="C27" s="351">
        <v>146</v>
      </c>
      <c r="D27" s="352">
        <v>3235</v>
      </c>
      <c r="E27" s="259">
        <v>2</v>
      </c>
      <c r="F27" s="260">
        <v>12</v>
      </c>
      <c r="G27" s="261">
        <v>617</v>
      </c>
      <c r="H27" s="262">
        <v>20</v>
      </c>
      <c r="I27" s="263">
        <v>158</v>
      </c>
      <c r="J27" s="264">
        <v>3852</v>
      </c>
      <c r="K27" s="389"/>
      <c r="L27" s="427"/>
      <c r="M27" s="427"/>
      <c r="N27" s="427"/>
      <c r="O27" s="417"/>
      <c r="P27" s="417"/>
      <c r="Q27" s="417"/>
      <c r="R27" s="417"/>
      <c r="S27" s="417"/>
      <c r="T27" s="417"/>
      <c r="U27" s="417"/>
      <c r="V27" s="417"/>
      <c r="W27" s="417"/>
      <c r="X27" s="417"/>
      <c r="Y27" s="417"/>
      <c r="Z27" s="417"/>
      <c r="AA27" s="417"/>
      <c r="AB27" s="417"/>
    </row>
    <row r="28" spans="1:28" ht="18.75" x14ac:dyDescent="0.3">
      <c r="A28" s="246" t="s">
        <v>178</v>
      </c>
      <c r="B28" s="350">
        <v>22</v>
      </c>
      <c r="C28" s="351">
        <v>196</v>
      </c>
      <c r="D28" s="352">
        <v>3625</v>
      </c>
      <c r="E28" s="259">
        <v>4</v>
      </c>
      <c r="F28" s="260">
        <v>26</v>
      </c>
      <c r="G28" s="261">
        <v>1181</v>
      </c>
      <c r="H28" s="262">
        <v>26</v>
      </c>
      <c r="I28" s="263">
        <v>222</v>
      </c>
      <c r="J28" s="264">
        <v>4806</v>
      </c>
      <c r="K28" s="389"/>
      <c r="L28" s="427"/>
      <c r="M28" s="427"/>
      <c r="N28" s="42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7"/>
      <c r="Z28" s="417"/>
      <c r="AA28" s="417"/>
      <c r="AB28" s="417"/>
    </row>
    <row r="29" spans="1:28" ht="18.75" x14ac:dyDescent="0.3">
      <c r="A29" s="246" t="s">
        <v>179</v>
      </c>
      <c r="B29" s="344">
        <v>16</v>
      </c>
      <c r="C29" s="345">
        <v>148</v>
      </c>
      <c r="D29" s="346">
        <v>1844</v>
      </c>
      <c r="E29" s="247">
        <v>1</v>
      </c>
      <c r="F29" s="248">
        <v>7</v>
      </c>
      <c r="G29" s="249">
        <v>327</v>
      </c>
      <c r="H29" s="250">
        <v>17</v>
      </c>
      <c r="I29" s="251">
        <v>155</v>
      </c>
      <c r="J29" s="252">
        <v>2171</v>
      </c>
      <c r="K29" s="389"/>
      <c r="L29" s="427"/>
      <c r="M29" s="427"/>
      <c r="N29" s="427"/>
      <c r="O29" s="417"/>
      <c r="P29" s="417"/>
      <c r="Q29" s="417"/>
      <c r="R29" s="417"/>
      <c r="S29" s="417"/>
      <c r="T29" s="417"/>
      <c r="U29" s="417"/>
      <c r="V29" s="417"/>
      <c r="W29" s="417"/>
      <c r="X29" s="417"/>
      <c r="Y29" s="417"/>
      <c r="Z29" s="417"/>
      <c r="AA29" s="417"/>
      <c r="AB29" s="417"/>
    </row>
    <row r="30" spans="1:28" ht="18.75" x14ac:dyDescent="0.3">
      <c r="A30" s="246" t="s">
        <v>180</v>
      </c>
      <c r="B30" s="344">
        <v>14</v>
      </c>
      <c r="C30" s="345">
        <v>122</v>
      </c>
      <c r="D30" s="346">
        <v>1224</v>
      </c>
      <c r="E30" s="247">
        <v>3</v>
      </c>
      <c r="F30" s="248">
        <v>17</v>
      </c>
      <c r="G30" s="249">
        <v>800</v>
      </c>
      <c r="H30" s="250">
        <v>17</v>
      </c>
      <c r="I30" s="251">
        <v>139</v>
      </c>
      <c r="J30" s="252">
        <v>2024</v>
      </c>
      <c r="K30" s="389"/>
      <c r="L30" s="427"/>
      <c r="M30" s="427"/>
      <c r="N30" s="427"/>
      <c r="O30" s="417"/>
      <c r="P30" s="417"/>
      <c r="Q30" s="417"/>
      <c r="R30" s="417"/>
      <c r="S30" s="417"/>
      <c r="T30" s="417"/>
      <c r="U30" s="417"/>
      <c r="V30" s="417"/>
      <c r="W30" s="417"/>
      <c r="X30" s="417"/>
      <c r="Y30" s="417"/>
      <c r="Z30" s="417"/>
      <c r="AA30" s="417"/>
      <c r="AB30" s="417"/>
    </row>
    <row r="31" spans="1:28" ht="18.75" x14ac:dyDescent="0.3">
      <c r="A31" s="246" t="s">
        <v>181</v>
      </c>
      <c r="B31" s="344">
        <v>15</v>
      </c>
      <c r="C31" s="345">
        <v>122</v>
      </c>
      <c r="D31" s="346">
        <v>1375</v>
      </c>
      <c r="E31" s="247">
        <v>0</v>
      </c>
      <c r="F31" s="248">
        <v>0</v>
      </c>
      <c r="G31" s="249">
        <v>0</v>
      </c>
      <c r="H31" s="250">
        <v>15</v>
      </c>
      <c r="I31" s="251">
        <v>122</v>
      </c>
      <c r="J31" s="252">
        <v>1375</v>
      </c>
      <c r="K31" s="389"/>
      <c r="L31" s="427"/>
      <c r="M31" s="427"/>
      <c r="N31" s="427"/>
      <c r="O31" s="417"/>
      <c r="P31" s="417"/>
      <c r="Q31" s="417"/>
      <c r="R31" s="417"/>
      <c r="S31" s="417"/>
      <c r="T31" s="417"/>
      <c r="U31" s="417"/>
      <c r="V31" s="417"/>
      <c r="W31" s="417"/>
      <c r="X31" s="417"/>
      <c r="Y31" s="417"/>
      <c r="Z31" s="417"/>
      <c r="AA31" s="417"/>
      <c r="AB31" s="417"/>
    </row>
    <row r="32" spans="1:28" ht="18.75" x14ac:dyDescent="0.3">
      <c r="A32" s="246" t="s">
        <v>182</v>
      </c>
      <c r="B32" s="344">
        <v>15</v>
      </c>
      <c r="C32" s="345">
        <v>132</v>
      </c>
      <c r="D32" s="346">
        <v>1205</v>
      </c>
      <c r="E32" s="247">
        <v>0</v>
      </c>
      <c r="F32" s="248">
        <v>0</v>
      </c>
      <c r="G32" s="249">
        <v>0</v>
      </c>
      <c r="H32" s="250">
        <v>15</v>
      </c>
      <c r="I32" s="251">
        <v>132</v>
      </c>
      <c r="J32" s="252">
        <v>1205</v>
      </c>
      <c r="K32" s="389"/>
      <c r="L32" s="427"/>
      <c r="M32" s="427"/>
      <c r="N32" s="427"/>
      <c r="O32" s="417"/>
      <c r="P32" s="417"/>
      <c r="Q32" s="417"/>
      <c r="R32" s="417"/>
      <c r="S32" s="417"/>
      <c r="T32" s="417"/>
      <c r="U32" s="417"/>
      <c r="V32" s="417"/>
      <c r="W32" s="417"/>
      <c r="X32" s="417"/>
      <c r="Y32" s="417"/>
      <c r="Z32" s="417"/>
      <c r="AA32" s="417"/>
      <c r="AB32" s="417"/>
    </row>
    <row r="33" spans="1:28" ht="18.75" x14ac:dyDescent="0.3">
      <c r="A33" s="246" t="s">
        <v>183</v>
      </c>
      <c r="B33" s="353">
        <v>14</v>
      </c>
      <c r="C33" s="354">
        <v>124</v>
      </c>
      <c r="D33" s="355">
        <v>866</v>
      </c>
      <c r="E33" s="265">
        <v>0</v>
      </c>
      <c r="F33" s="266">
        <v>0</v>
      </c>
      <c r="G33" s="267">
        <v>0</v>
      </c>
      <c r="H33" s="268">
        <v>14</v>
      </c>
      <c r="I33" s="269">
        <v>124</v>
      </c>
      <c r="J33" s="270">
        <v>866</v>
      </c>
      <c r="K33" s="389"/>
      <c r="L33" s="427"/>
      <c r="M33" s="427"/>
      <c r="N33" s="427"/>
      <c r="O33" s="417"/>
      <c r="P33" s="417"/>
      <c r="Q33" s="417"/>
      <c r="R33" s="417"/>
      <c r="S33" s="417"/>
      <c r="T33" s="417"/>
      <c r="U33" s="417"/>
      <c r="V33" s="417"/>
      <c r="W33" s="417"/>
      <c r="X33" s="417"/>
      <c r="Y33" s="417"/>
      <c r="Z33" s="417"/>
      <c r="AA33" s="417"/>
      <c r="AB33" s="417"/>
    </row>
    <row r="34" spans="1:28" ht="7.9" customHeight="1" x14ac:dyDescent="0.3">
      <c r="A34" s="396"/>
      <c r="B34" s="344"/>
      <c r="C34" s="345"/>
      <c r="D34" s="346"/>
      <c r="E34" s="247"/>
      <c r="F34" s="248"/>
      <c r="G34" s="249"/>
      <c r="H34" s="250"/>
      <c r="I34" s="251"/>
      <c r="J34" s="252"/>
      <c r="K34" s="389"/>
      <c r="N34" s="417"/>
      <c r="O34" s="417"/>
      <c r="P34" s="417"/>
      <c r="Q34" s="417"/>
      <c r="R34" s="417"/>
      <c r="S34" s="417"/>
      <c r="T34" s="417"/>
      <c r="U34" s="417"/>
      <c r="V34" s="417"/>
      <c r="W34" s="417"/>
      <c r="X34" s="417"/>
      <c r="Y34" s="417"/>
      <c r="Z34" s="417"/>
      <c r="AA34" s="417"/>
      <c r="AB34" s="417"/>
    </row>
    <row r="35" spans="1:28" ht="18.75" x14ac:dyDescent="0.2">
      <c r="A35" s="278" t="s">
        <v>16</v>
      </c>
      <c r="B35" s="356">
        <v>417</v>
      </c>
      <c r="C35" s="357">
        <v>3610</v>
      </c>
      <c r="D35" s="358">
        <v>111603</v>
      </c>
      <c r="E35" s="272">
        <v>28</v>
      </c>
      <c r="F35" s="273">
        <v>169</v>
      </c>
      <c r="G35" s="274">
        <v>8669</v>
      </c>
      <c r="H35" s="275">
        <v>445</v>
      </c>
      <c r="I35" s="276">
        <v>3779</v>
      </c>
      <c r="J35" s="277">
        <v>120272</v>
      </c>
      <c r="K35" s="389"/>
      <c r="L35" s="427"/>
      <c r="M35" s="427"/>
      <c r="N35" s="42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417"/>
      <c r="Z35" s="417"/>
      <c r="AA35" s="417"/>
      <c r="AB35" s="417"/>
    </row>
    <row r="36" spans="1:28" ht="5.45" customHeight="1" x14ac:dyDescent="0.2">
      <c r="A36" s="397"/>
      <c r="B36" s="398"/>
      <c r="C36" s="399"/>
      <c r="D36" s="400"/>
      <c r="E36" s="401"/>
      <c r="F36" s="402"/>
      <c r="G36" s="403"/>
      <c r="H36" s="404"/>
      <c r="I36" s="405"/>
      <c r="J36" s="406"/>
      <c r="K36" s="389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417"/>
      <c r="AA36" s="417"/>
      <c r="AB36" s="417"/>
    </row>
    <row r="37" spans="1:28" ht="14.25" x14ac:dyDescent="0.2">
      <c r="A37" s="214"/>
      <c r="B37" s="227"/>
      <c r="C37" s="227"/>
      <c r="D37" s="227"/>
      <c r="E37" s="225"/>
      <c r="F37" s="225"/>
      <c r="G37" s="225"/>
      <c r="H37" s="233"/>
      <c r="I37" s="233"/>
      <c r="J37" s="233"/>
      <c r="K37" s="389"/>
      <c r="N37" s="417"/>
      <c r="O37" s="417"/>
      <c r="P37" s="417"/>
      <c r="Q37" s="417"/>
      <c r="R37" s="417"/>
      <c r="S37" s="417"/>
      <c r="T37" s="417"/>
      <c r="U37" s="417"/>
      <c r="V37" s="417"/>
      <c r="W37" s="417"/>
      <c r="X37" s="417"/>
      <c r="Y37" s="417"/>
      <c r="Z37" s="417"/>
      <c r="AA37" s="417"/>
      <c r="AB37" s="417"/>
    </row>
    <row r="38" spans="1:28" x14ac:dyDescent="0.2">
      <c r="A38" s="2" t="s">
        <v>187</v>
      </c>
    </row>
    <row r="39" spans="1:28" x14ac:dyDescent="0.2">
      <c r="A39" t="s">
        <v>188</v>
      </c>
    </row>
    <row r="40" spans="1:28" ht="15" x14ac:dyDescent="0.2">
      <c r="K40" s="428"/>
      <c r="L40" s="428"/>
      <c r="M40" s="428"/>
    </row>
    <row r="42" spans="1:28" ht="14.25" x14ac:dyDescent="0.2">
      <c r="N42" s="419"/>
      <c r="O42" s="419"/>
      <c r="P42" s="419"/>
      <c r="Q42" s="419"/>
      <c r="R42" s="419"/>
      <c r="S42" s="419"/>
      <c r="T42" s="419"/>
      <c r="U42" s="419"/>
      <c r="V42" s="419"/>
      <c r="W42" s="418"/>
      <c r="X42" s="418"/>
      <c r="Y42" s="418"/>
      <c r="Z42" s="419"/>
      <c r="AA42" s="419"/>
      <c r="AB42" s="419"/>
    </row>
    <row r="43" spans="1:28" ht="15" x14ac:dyDescent="0.2">
      <c r="N43" s="420"/>
      <c r="O43" s="420"/>
      <c r="P43" s="420"/>
      <c r="Q43" s="420"/>
      <c r="R43" s="420"/>
      <c r="S43" s="420"/>
      <c r="T43" s="420"/>
      <c r="U43" s="420"/>
      <c r="V43" s="420"/>
      <c r="W43" s="420"/>
      <c r="X43" s="420"/>
      <c r="Y43" s="420"/>
      <c r="Z43" s="420"/>
      <c r="AA43" s="420"/>
      <c r="AB43" s="420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40"/>
  <sheetViews>
    <sheetView zoomScale="75" zoomScaleNormal="75" workbookViewId="0">
      <selection activeCell="K1" sqref="K1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2.5703125" customWidth="1"/>
    <col min="12" max="12" width="13" customWidth="1"/>
    <col min="13" max="15" width="12.42578125" customWidth="1"/>
  </cols>
  <sheetData>
    <row r="1" spans="1:14" ht="15.75" x14ac:dyDescent="0.25">
      <c r="A1" s="492" t="s">
        <v>0</v>
      </c>
      <c r="B1" s="492"/>
      <c r="C1" s="492"/>
      <c r="D1" s="492"/>
      <c r="E1" s="492"/>
      <c r="F1" s="492"/>
      <c r="G1" s="492"/>
      <c r="H1" s="492"/>
      <c r="I1" s="492"/>
      <c r="J1" s="492"/>
      <c r="K1" s="431">
        <v>45377</v>
      </c>
      <c r="M1" s="416"/>
    </row>
    <row r="2" spans="1:14" ht="15.75" x14ac:dyDescent="0.25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26"/>
    </row>
    <row r="3" spans="1:14" ht="15.75" x14ac:dyDescent="0.25">
      <c r="A3" s="469" t="s">
        <v>230</v>
      </c>
      <c r="B3" s="469"/>
      <c r="C3" s="469"/>
      <c r="D3" s="469"/>
      <c r="E3" s="469"/>
      <c r="F3" s="469"/>
      <c r="G3" s="469"/>
      <c r="H3" s="469"/>
      <c r="I3" s="469"/>
      <c r="J3" s="469"/>
      <c r="K3" s="415"/>
    </row>
    <row r="4" spans="1:14" ht="15" x14ac:dyDescent="0.25">
      <c r="A4" s="452"/>
      <c r="B4" s="452"/>
      <c r="C4" s="452"/>
      <c r="D4" s="452"/>
      <c r="E4" s="452"/>
      <c r="F4" s="452"/>
      <c r="G4" s="452"/>
      <c r="H4" s="452"/>
      <c r="I4" s="217"/>
      <c r="J4" s="218"/>
      <c r="K4" s="415"/>
    </row>
    <row r="5" spans="1:14" x14ac:dyDescent="0.2">
      <c r="A5" s="458"/>
      <c r="B5" s="458"/>
      <c r="C5" s="458"/>
      <c r="D5" s="458"/>
      <c r="E5" s="458"/>
      <c r="F5" s="458"/>
      <c r="G5" s="458"/>
      <c r="H5" s="458"/>
      <c r="I5" s="458"/>
      <c r="J5" s="458"/>
      <c r="K5" s="415"/>
    </row>
    <row r="6" spans="1:14" ht="18.75" x14ac:dyDescent="0.3">
      <c r="A6" s="390"/>
      <c r="B6" s="494" t="s">
        <v>17</v>
      </c>
      <c r="C6" s="495"/>
      <c r="D6" s="495"/>
      <c r="E6" s="496" t="s">
        <v>23</v>
      </c>
      <c r="F6" s="497"/>
      <c r="G6" s="498"/>
      <c r="H6" s="495" t="s">
        <v>16</v>
      </c>
      <c r="I6" s="495"/>
      <c r="J6" s="499"/>
      <c r="K6" s="389"/>
    </row>
    <row r="7" spans="1:14" ht="18.75" x14ac:dyDescent="0.3">
      <c r="A7" s="391" t="s">
        <v>2</v>
      </c>
      <c r="B7" s="488"/>
      <c r="C7" s="489"/>
      <c r="D7" s="490"/>
      <c r="E7" s="476" t="s">
        <v>15</v>
      </c>
      <c r="F7" s="477"/>
      <c r="G7" s="478"/>
      <c r="H7" s="451"/>
      <c r="I7" s="451"/>
      <c r="J7" s="365"/>
      <c r="K7" s="389"/>
    </row>
    <row r="8" spans="1:14" ht="18.75" x14ac:dyDescent="0.3">
      <c r="A8" s="392"/>
      <c r="B8" s="393" t="s">
        <v>12</v>
      </c>
      <c r="C8" s="394" t="s">
        <v>13</v>
      </c>
      <c r="D8" s="395" t="s">
        <v>14</v>
      </c>
      <c r="E8" s="300" t="s">
        <v>12</v>
      </c>
      <c r="F8" s="301" t="s">
        <v>13</v>
      </c>
      <c r="G8" s="302" t="s">
        <v>14</v>
      </c>
      <c r="H8" s="303" t="s">
        <v>12</v>
      </c>
      <c r="I8" s="303" t="s">
        <v>13</v>
      </c>
      <c r="J8" s="304" t="s">
        <v>14</v>
      </c>
      <c r="K8" s="389"/>
    </row>
    <row r="9" spans="1:14" ht="18.75" x14ac:dyDescent="0.3">
      <c r="A9" s="407"/>
      <c r="B9" s="408"/>
      <c r="C9" s="409"/>
      <c r="D9" s="410"/>
      <c r="E9" s="235"/>
      <c r="F9" s="411"/>
      <c r="G9" s="412"/>
      <c r="H9" s="413"/>
      <c r="I9" s="413"/>
      <c r="J9" s="414"/>
      <c r="K9" s="389"/>
    </row>
    <row r="10" spans="1:14" ht="18.75" x14ac:dyDescent="0.3">
      <c r="A10" s="246" t="s">
        <v>184</v>
      </c>
      <c r="B10" s="344">
        <v>12</v>
      </c>
      <c r="C10" s="345">
        <v>110</v>
      </c>
      <c r="D10" s="346">
        <v>1176</v>
      </c>
      <c r="E10" s="247">
        <v>0</v>
      </c>
      <c r="F10" s="248">
        <v>0</v>
      </c>
      <c r="G10" s="249">
        <v>0</v>
      </c>
      <c r="H10" s="250">
        <v>12</v>
      </c>
      <c r="I10" s="251">
        <v>110</v>
      </c>
      <c r="J10" s="252">
        <v>1176</v>
      </c>
      <c r="K10" s="389"/>
      <c r="L10" s="427"/>
      <c r="M10" s="427"/>
      <c r="N10" s="427"/>
    </row>
    <row r="11" spans="1:14" ht="18.75" x14ac:dyDescent="0.3">
      <c r="A11" s="246" t="s">
        <v>161</v>
      </c>
      <c r="B11" s="344">
        <v>8</v>
      </c>
      <c r="C11" s="345">
        <v>66</v>
      </c>
      <c r="D11" s="346">
        <v>365</v>
      </c>
      <c r="E11" s="247">
        <v>0</v>
      </c>
      <c r="F11" s="248">
        <v>0</v>
      </c>
      <c r="G11" s="249">
        <v>0</v>
      </c>
      <c r="H11" s="250">
        <v>8</v>
      </c>
      <c r="I11" s="251">
        <v>66</v>
      </c>
      <c r="J11" s="252">
        <v>365</v>
      </c>
      <c r="K11" s="389"/>
      <c r="L11" s="427"/>
      <c r="M11" s="427"/>
      <c r="N11" s="427"/>
    </row>
    <row r="12" spans="1:14" ht="18.75" x14ac:dyDescent="0.3">
      <c r="A12" s="246" t="s">
        <v>162</v>
      </c>
      <c r="B12" s="344">
        <v>4</v>
      </c>
      <c r="C12" s="345">
        <v>38</v>
      </c>
      <c r="D12" s="346">
        <v>264</v>
      </c>
      <c r="E12" s="247">
        <v>0</v>
      </c>
      <c r="F12" s="248">
        <v>0</v>
      </c>
      <c r="G12" s="249">
        <v>0</v>
      </c>
      <c r="H12" s="250">
        <v>4</v>
      </c>
      <c r="I12" s="251">
        <v>38</v>
      </c>
      <c r="J12" s="252">
        <v>264</v>
      </c>
      <c r="K12" s="389"/>
      <c r="L12" s="427"/>
      <c r="M12" s="427"/>
      <c r="N12" s="427"/>
    </row>
    <row r="13" spans="1:14" ht="18.75" x14ac:dyDescent="0.3">
      <c r="A13" s="246" t="s">
        <v>163</v>
      </c>
      <c r="B13" s="344">
        <v>4</v>
      </c>
      <c r="C13" s="345">
        <v>40</v>
      </c>
      <c r="D13" s="346">
        <v>217</v>
      </c>
      <c r="E13" s="247">
        <v>0</v>
      </c>
      <c r="F13" s="248">
        <v>0</v>
      </c>
      <c r="G13" s="249">
        <v>0</v>
      </c>
      <c r="H13" s="250">
        <v>4</v>
      </c>
      <c r="I13" s="251">
        <v>40</v>
      </c>
      <c r="J13" s="252">
        <v>217</v>
      </c>
      <c r="K13" s="389"/>
      <c r="L13" s="427"/>
      <c r="M13" s="427"/>
      <c r="N13" s="427"/>
    </row>
    <row r="14" spans="1:14" ht="18.75" x14ac:dyDescent="0.3">
      <c r="A14" s="246" t="s">
        <v>164</v>
      </c>
      <c r="B14" s="344">
        <v>4</v>
      </c>
      <c r="C14" s="345">
        <v>38</v>
      </c>
      <c r="D14" s="346">
        <v>232</v>
      </c>
      <c r="E14" s="247">
        <v>0</v>
      </c>
      <c r="F14" s="248">
        <v>0</v>
      </c>
      <c r="G14" s="249">
        <v>0</v>
      </c>
      <c r="H14" s="250">
        <v>4</v>
      </c>
      <c r="I14" s="251">
        <v>38</v>
      </c>
      <c r="J14" s="252">
        <v>232</v>
      </c>
      <c r="K14" s="389"/>
      <c r="L14" s="427"/>
      <c r="M14" s="427"/>
      <c r="N14" s="427"/>
    </row>
    <row r="15" spans="1:14" ht="18.75" x14ac:dyDescent="0.3">
      <c r="A15" s="246" t="s">
        <v>165</v>
      </c>
      <c r="B15" s="344">
        <v>10</v>
      </c>
      <c r="C15" s="345">
        <v>90</v>
      </c>
      <c r="D15" s="346">
        <v>680</v>
      </c>
      <c r="E15" s="247">
        <v>0</v>
      </c>
      <c r="F15" s="248">
        <v>0</v>
      </c>
      <c r="G15" s="249">
        <v>0</v>
      </c>
      <c r="H15" s="250">
        <v>10</v>
      </c>
      <c r="I15" s="251">
        <v>90</v>
      </c>
      <c r="J15" s="252">
        <v>680</v>
      </c>
      <c r="K15" s="389"/>
      <c r="L15" s="427"/>
      <c r="M15" s="427"/>
      <c r="N15" s="427"/>
    </row>
    <row r="16" spans="1:14" ht="18.75" x14ac:dyDescent="0.3">
      <c r="A16" s="246" t="s">
        <v>166</v>
      </c>
      <c r="B16" s="350">
        <v>17</v>
      </c>
      <c r="C16" s="351">
        <v>152</v>
      </c>
      <c r="D16" s="352">
        <v>1787</v>
      </c>
      <c r="E16" s="259">
        <v>0</v>
      </c>
      <c r="F16" s="260">
        <v>0</v>
      </c>
      <c r="G16" s="261">
        <v>0</v>
      </c>
      <c r="H16" s="262">
        <v>17</v>
      </c>
      <c r="I16" s="263">
        <v>152</v>
      </c>
      <c r="J16" s="264">
        <v>1787</v>
      </c>
      <c r="K16" s="389"/>
      <c r="L16" s="427"/>
      <c r="M16" s="427"/>
      <c r="N16" s="427"/>
    </row>
    <row r="17" spans="1:14" ht="18.75" x14ac:dyDescent="0.3">
      <c r="A17" s="246" t="s">
        <v>167</v>
      </c>
      <c r="B17" s="350">
        <v>18</v>
      </c>
      <c r="C17" s="351">
        <v>154</v>
      </c>
      <c r="D17" s="352">
        <v>2448</v>
      </c>
      <c r="E17" s="259">
        <v>0</v>
      </c>
      <c r="F17" s="260">
        <v>0</v>
      </c>
      <c r="G17" s="261">
        <v>0</v>
      </c>
      <c r="H17" s="262">
        <v>18</v>
      </c>
      <c r="I17" s="263">
        <v>154</v>
      </c>
      <c r="J17" s="264">
        <v>2448</v>
      </c>
      <c r="K17" s="389"/>
      <c r="L17" s="427"/>
      <c r="M17" s="427"/>
      <c r="N17" s="427"/>
    </row>
    <row r="18" spans="1:14" ht="18.75" x14ac:dyDescent="0.3">
      <c r="A18" s="246" t="s">
        <v>168</v>
      </c>
      <c r="B18" s="350">
        <v>16</v>
      </c>
      <c r="C18" s="351">
        <v>144</v>
      </c>
      <c r="D18" s="352">
        <v>1952</v>
      </c>
      <c r="E18" s="259">
        <v>1</v>
      </c>
      <c r="F18" s="260">
        <v>7</v>
      </c>
      <c r="G18" s="261">
        <v>420</v>
      </c>
      <c r="H18" s="262">
        <v>17</v>
      </c>
      <c r="I18" s="263">
        <v>151</v>
      </c>
      <c r="J18" s="264">
        <v>2372</v>
      </c>
      <c r="K18" s="389"/>
      <c r="L18" s="427"/>
      <c r="M18" s="427"/>
      <c r="N18" s="427"/>
    </row>
    <row r="19" spans="1:14" ht="18.75" x14ac:dyDescent="0.3">
      <c r="A19" s="246" t="s">
        <v>169</v>
      </c>
      <c r="B19" s="350">
        <v>17</v>
      </c>
      <c r="C19" s="351">
        <v>146</v>
      </c>
      <c r="D19" s="352">
        <v>1223</v>
      </c>
      <c r="E19" s="259">
        <v>1</v>
      </c>
      <c r="F19" s="260">
        <v>5</v>
      </c>
      <c r="G19" s="261">
        <v>279</v>
      </c>
      <c r="H19" s="262">
        <v>18</v>
      </c>
      <c r="I19" s="263">
        <v>151</v>
      </c>
      <c r="J19" s="264">
        <v>1502</v>
      </c>
      <c r="K19" s="389"/>
      <c r="L19" s="427"/>
      <c r="M19" s="427"/>
      <c r="N19" s="427"/>
    </row>
    <row r="20" spans="1:14" ht="18.75" x14ac:dyDescent="0.3">
      <c r="A20" s="246" t="s">
        <v>170</v>
      </c>
      <c r="B20" s="344">
        <v>13</v>
      </c>
      <c r="C20" s="345">
        <v>112</v>
      </c>
      <c r="D20" s="346">
        <v>1110</v>
      </c>
      <c r="E20" s="247">
        <v>2</v>
      </c>
      <c r="F20" s="248">
        <v>12</v>
      </c>
      <c r="G20" s="249">
        <v>513</v>
      </c>
      <c r="H20" s="250">
        <v>15</v>
      </c>
      <c r="I20" s="251">
        <v>124</v>
      </c>
      <c r="J20" s="252">
        <v>1623</v>
      </c>
      <c r="K20" s="389"/>
      <c r="L20" s="427"/>
      <c r="M20" s="427"/>
      <c r="N20" s="427"/>
    </row>
    <row r="21" spans="1:14" ht="18.75" x14ac:dyDescent="0.3">
      <c r="A21" s="246" t="s">
        <v>171</v>
      </c>
      <c r="B21" s="344">
        <v>14</v>
      </c>
      <c r="C21" s="345">
        <v>122</v>
      </c>
      <c r="D21" s="346">
        <v>1539</v>
      </c>
      <c r="E21" s="247">
        <v>2</v>
      </c>
      <c r="F21" s="248">
        <v>13</v>
      </c>
      <c r="G21" s="249">
        <v>649</v>
      </c>
      <c r="H21" s="250">
        <v>16</v>
      </c>
      <c r="I21" s="251">
        <v>135</v>
      </c>
      <c r="J21" s="252">
        <v>2188</v>
      </c>
      <c r="K21" s="389"/>
      <c r="L21" s="427"/>
      <c r="M21" s="427"/>
      <c r="N21" s="427"/>
    </row>
    <row r="22" spans="1:14" ht="18.75" x14ac:dyDescent="0.3">
      <c r="A22" s="246" t="s">
        <v>172</v>
      </c>
      <c r="B22" s="344">
        <v>15</v>
      </c>
      <c r="C22" s="345">
        <v>132</v>
      </c>
      <c r="D22" s="346">
        <v>2209</v>
      </c>
      <c r="E22" s="247">
        <v>0</v>
      </c>
      <c r="F22" s="248">
        <v>0</v>
      </c>
      <c r="G22" s="249">
        <v>0</v>
      </c>
      <c r="H22" s="250">
        <v>15</v>
      </c>
      <c r="I22" s="251">
        <v>132</v>
      </c>
      <c r="J22" s="252">
        <v>2209</v>
      </c>
      <c r="K22" s="389"/>
      <c r="L22" s="427"/>
      <c r="M22" s="427"/>
      <c r="N22" s="427"/>
    </row>
    <row r="23" spans="1:14" ht="18.75" x14ac:dyDescent="0.3">
      <c r="A23" s="246" t="s">
        <v>186</v>
      </c>
      <c r="B23" s="344">
        <v>14</v>
      </c>
      <c r="C23" s="345">
        <v>122</v>
      </c>
      <c r="D23" s="346">
        <v>2665</v>
      </c>
      <c r="E23" s="247">
        <v>2</v>
      </c>
      <c r="F23" s="248">
        <v>13</v>
      </c>
      <c r="G23" s="249">
        <v>703</v>
      </c>
      <c r="H23" s="250">
        <v>16</v>
      </c>
      <c r="I23" s="251">
        <v>135</v>
      </c>
      <c r="J23" s="252">
        <v>3368</v>
      </c>
      <c r="K23" s="389"/>
      <c r="L23" s="427"/>
      <c r="M23" s="427"/>
      <c r="N23" s="427"/>
    </row>
    <row r="24" spans="1:14" ht="18.75" x14ac:dyDescent="0.3">
      <c r="A24" s="246" t="s">
        <v>174</v>
      </c>
      <c r="B24" s="344">
        <v>17</v>
      </c>
      <c r="C24" s="345">
        <v>140</v>
      </c>
      <c r="D24" s="346">
        <v>6058</v>
      </c>
      <c r="E24" s="247">
        <v>1</v>
      </c>
      <c r="F24" s="248">
        <v>8</v>
      </c>
      <c r="G24" s="249">
        <v>412</v>
      </c>
      <c r="H24" s="250">
        <v>18</v>
      </c>
      <c r="I24" s="251">
        <v>148</v>
      </c>
      <c r="J24" s="252">
        <v>6470</v>
      </c>
      <c r="K24" s="389"/>
      <c r="L24" s="427"/>
      <c r="M24" s="427"/>
      <c r="N24" s="427"/>
    </row>
    <row r="25" spans="1:14" ht="18.75" x14ac:dyDescent="0.3">
      <c r="A25" s="246" t="s">
        <v>175</v>
      </c>
      <c r="B25" s="344">
        <v>18</v>
      </c>
      <c r="C25" s="345">
        <v>169</v>
      </c>
      <c r="D25" s="346">
        <v>7864</v>
      </c>
      <c r="E25" s="247">
        <v>3</v>
      </c>
      <c r="F25" s="248">
        <v>20</v>
      </c>
      <c r="G25" s="249">
        <v>1016</v>
      </c>
      <c r="H25" s="250">
        <v>21</v>
      </c>
      <c r="I25" s="251">
        <v>189</v>
      </c>
      <c r="J25" s="252">
        <v>8880</v>
      </c>
      <c r="K25" s="389"/>
      <c r="L25" s="427"/>
      <c r="M25" s="427"/>
      <c r="N25" s="427"/>
    </row>
    <row r="26" spans="1:14" ht="18.75" x14ac:dyDescent="0.3">
      <c r="A26" s="466" t="s">
        <v>176</v>
      </c>
      <c r="B26" s="347">
        <v>40</v>
      </c>
      <c r="C26" s="348">
        <v>323</v>
      </c>
      <c r="D26" s="349">
        <v>18641</v>
      </c>
      <c r="E26" s="253">
        <v>1</v>
      </c>
      <c r="F26" s="254">
        <v>5</v>
      </c>
      <c r="G26" s="255">
        <v>267</v>
      </c>
      <c r="H26" s="256">
        <v>41</v>
      </c>
      <c r="I26" s="257">
        <v>328</v>
      </c>
      <c r="J26" s="258">
        <v>18908</v>
      </c>
      <c r="K26" s="389"/>
      <c r="L26" s="427"/>
      <c r="M26" s="427"/>
      <c r="N26" s="427"/>
    </row>
    <row r="27" spans="1:14" ht="18.75" x14ac:dyDescent="0.3">
      <c r="A27" s="466" t="s">
        <v>177</v>
      </c>
      <c r="B27" s="347">
        <v>43</v>
      </c>
      <c r="C27" s="348">
        <v>381</v>
      </c>
      <c r="D27" s="349">
        <v>21820</v>
      </c>
      <c r="E27" s="253">
        <v>1</v>
      </c>
      <c r="F27" s="254">
        <v>5</v>
      </c>
      <c r="G27" s="255">
        <v>291</v>
      </c>
      <c r="H27" s="256">
        <v>44</v>
      </c>
      <c r="I27" s="257">
        <v>386</v>
      </c>
      <c r="J27" s="258">
        <v>22111</v>
      </c>
      <c r="K27" s="389"/>
      <c r="L27" s="427"/>
      <c r="M27" s="427"/>
      <c r="N27" s="427"/>
    </row>
    <row r="28" spans="1:14" ht="18.75" x14ac:dyDescent="0.3">
      <c r="A28" s="466" t="s">
        <v>178</v>
      </c>
      <c r="B28" s="347">
        <v>38</v>
      </c>
      <c r="C28" s="348">
        <v>315</v>
      </c>
      <c r="D28" s="349">
        <v>13312</v>
      </c>
      <c r="E28" s="253">
        <v>3</v>
      </c>
      <c r="F28" s="254">
        <v>19</v>
      </c>
      <c r="G28" s="255">
        <v>957</v>
      </c>
      <c r="H28" s="256">
        <v>41</v>
      </c>
      <c r="I28" s="257">
        <v>334</v>
      </c>
      <c r="J28" s="258">
        <v>14269</v>
      </c>
      <c r="K28" s="389"/>
      <c r="L28" s="427"/>
      <c r="M28" s="427"/>
      <c r="N28" s="427"/>
    </row>
    <row r="29" spans="1:14" ht="18.75" x14ac:dyDescent="0.3">
      <c r="A29" s="246" t="s">
        <v>179</v>
      </c>
      <c r="B29" s="344">
        <v>31</v>
      </c>
      <c r="C29" s="345">
        <v>280</v>
      </c>
      <c r="D29" s="346">
        <v>6801</v>
      </c>
      <c r="E29" s="247">
        <v>0</v>
      </c>
      <c r="F29" s="248">
        <v>0</v>
      </c>
      <c r="G29" s="249">
        <v>0</v>
      </c>
      <c r="H29" s="250">
        <v>31</v>
      </c>
      <c r="I29" s="251">
        <v>280</v>
      </c>
      <c r="J29" s="252">
        <v>6801</v>
      </c>
      <c r="K29" s="389"/>
      <c r="L29" s="427"/>
      <c r="M29" s="427"/>
      <c r="N29" s="427"/>
    </row>
    <row r="30" spans="1:14" ht="18.75" x14ac:dyDescent="0.3">
      <c r="A30" s="246" t="s">
        <v>180</v>
      </c>
      <c r="B30" s="344">
        <v>14</v>
      </c>
      <c r="C30" s="345">
        <v>118</v>
      </c>
      <c r="D30" s="346">
        <v>4211</v>
      </c>
      <c r="E30" s="247">
        <v>1</v>
      </c>
      <c r="F30" s="248">
        <v>7</v>
      </c>
      <c r="G30" s="249">
        <v>402</v>
      </c>
      <c r="H30" s="250">
        <v>15</v>
      </c>
      <c r="I30" s="251">
        <v>125</v>
      </c>
      <c r="J30" s="252">
        <v>4613</v>
      </c>
      <c r="K30" s="389"/>
      <c r="L30" s="427"/>
      <c r="M30" s="427"/>
      <c r="N30" s="427"/>
    </row>
    <row r="31" spans="1:14" ht="18.75" x14ac:dyDescent="0.3">
      <c r="A31" s="246" t="s">
        <v>181</v>
      </c>
      <c r="B31" s="344">
        <v>15</v>
      </c>
      <c r="C31" s="345">
        <v>126</v>
      </c>
      <c r="D31" s="346">
        <v>3510</v>
      </c>
      <c r="E31" s="247">
        <v>1</v>
      </c>
      <c r="F31" s="248">
        <v>5</v>
      </c>
      <c r="G31" s="249">
        <v>256</v>
      </c>
      <c r="H31" s="250">
        <v>16</v>
      </c>
      <c r="I31" s="251">
        <v>131</v>
      </c>
      <c r="J31" s="252">
        <v>3766</v>
      </c>
      <c r="K31" s="389"/>
      <c r="L31" s="427"/>
      <c r="M31" s="427"/>
      <c r="N31" s="427"/>
    </row>
    <row r="32" spans="1:14" ht="18.75" x14ac:dyDescent="0.3">
      <c r="A32" s="246" t="s">
        <v>182</v>
      </c>
      <c r="B32" s="344">
        <v>14</v>
      </c>
      <c r="C32" s="345">
        <v>116</v>
      </c>
      <c r="D32" s="346">
        <v>3717</v>
      </c>
      <c r="E32" s="247">
        <v>1</v>
      </c>
      <c r="F32" s="248">
        <v>7</v>
      </c>
      <c r="G32" s="249">
        <v>356</v>
      </c>
      <c r="H32" s="250">
        <v>15</v>
      </c>
      <c r="I32" s="251">
        <v>123</v>
      </c>
      <c r="J32" s="252">
        <v>4073</v>
      </c>
      <c r="K32" s="389"/>
      <c r="L32" s="427"/>
      <c r="M32" s="427"/>
      <c r="N32" s="427"/>
    </row>
    <row r="33" spans="1:14" ht="18.75" x14ac:dyDescent="0.3">
      <c r="A33" s="246" t="s">
        <v>183</v>
      </c>
      <c r="B33" s="353">
        <v>15</v>
      </c>
      <c r="C33" s="354">
        <v>130</v>
      </c>
      <c r="D33" s="355">
        <v>2112</v>
      </c>
      <c r="E33" s="265">
        <v>0</v>
      </c>
      <c r="F33" s="266">
        <v>0</v>
      </c>
      <c r="G33" s="267">
        <v>0</v>
      </c>
      <c r="H33" s="268">
        <v>15</v>
      </c>
      <c r="I33" s="269">
        <v>130</v>
      </c>
      <c r="J33" s="270">
        <v>2112</v>
      </c>
      <c r="K33" s="389"/>
      <c r="L33" s="427"/>
      <c r="M33" s="427"/>
      <c r="N33" s="427"/>
    </row>
    <row r="34" spans="1:14" ht="10.15" customHeight="1" x14ac:dyDescent="0.3">
      <c r="A34" s="396"/>
      <c r="B34" s="344"/>
      <c r="C34" s="345"/>
      <c r="D34" s="346"/>
      <c r="E34" s="247"/>
      <c r="F34" s="248"/>
      <c r="G34" s="249"/>
      <c r="H34" s="250"/>
      <c r="I34" s="251"/>
      <c r="J34" s="252"/>
      <c r="K34" s="389"/>
      <c r="N34" s="417"/>
    </row>
    <row r="35" spans="1:14" ht="18.75" x14ac:dyDescent="0.2">
      <c r="A35" s="278" t="s">
        <v>16</v>
      </c>
      <c r="B35" s="356">
        <v>411</v>
      </c>
      <c r="C35" s="357">
        <v>3564</v>
      </c>
      <c r="D35" s="358">
        <v>105912</v>
      </c>
      <c r="E35" s="272">
        <v>20</v>
      </c>
      <c r="F35" s="273">
        <v>126</v>
      </c>
      <c r="G35" s="274">
        <v>6521</v>
      </c>
      <c r="H35" s="275">
        <v>431</v>
      </c>
      <c r="I35" s="276">
        <v>3690</v>
      </c>
      <c r="J35" s="277">
        <v>112434</v>
      </c>
      <c r="K35" s="389"/>
      <c r="L35" s="427"/>
      <c r="M35" s="427"/>
      <c r="N35" s="427"/>
    </row>
    <row r="36" spans="1:14" ht="8.4499999999999993" customHeight="1" x14ac:dyDescent="0.2">
      <c r="A36" s="385"/>
      <c r="B36" s="359"/>
      <c r="C36" s="360"/>
      <c r="D36" s="361"/>
      <c r="E36" s="386"/>
      <c r="F36" s="226"/>
      <c r="G36" s="387"/>
      <c r="H36" s="388"/>
      <c r="I36" s="228"/>
      <c r="J36" s="229"/>
      <c r="K36" s="389"/>
    </row>
    <row r="37" spans="1:14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</row>
    <row r="38" spans="1:14" x14ac:dyDescent="0.2">
      <c r="A38" s="2" t="s">
        <v>187</v>
      </c>
    </row>
    <row r="39" spans="1:14" x14ac:dyDescent="0.2">
      <c r="A39" t="s">
        <v>188</v>
      </c>
    </row>
    <row r="40" spans="1:14" ht="15" x14ac:dyDescent="0.2">
      <c r="K40" s="428"/>
      <c r="L40" s="428"/>
      <c r="M40" s="428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7"/>
  <sheetViews>
    <sheetView zoomScale="70" workbookViewId="0">
      <selection activeCell="M156" sqref="M156"/>
    </sheetView>
  </sheetViews>
  <sheetFormatPr defaultRowHeight="12.75" x14ac:dyDescent="0.2"/>
  <cols>
    <col min="1" max="1" width="8.28515625" bestFit="1" customWidth="1"/>
    <col min="2" max="3" width="11.7109375" bestFit="1" customWidth="1"/>
    <col min="4" max="4" width="8.42578125" bestFit="1" customWidth="1"/>
  </cols>
  <sheetData>
    <row r="1" spans="1:13" ht="17.25" thickTop="1" thickBot="1" x14ac:dyDescent="0.3">
      <c r="A1" s="500" t="s">
        <v>71</v>
      </c>
      <c r="B1" s="501"/>
      <c r="C1" s="190" t="s">
        <v>89</v>
      </c>
      <c r="D1" s="3"/>
    </row>
    <row r="2" spans="1:13" ht="17.25" thickTop="1" thickBot="1" x14ac:dyDescent="0.3">
      <c r="A2" s="14" t="s">
        <v>33</v>
      </c>
      <c r="B2" s="14" t="s">
        <v>72</v>
      </c>
      <c r="C2" s="14" t="s">
        <v>72</v>
      </c>
      <c r="D2" s="14" t="s">
        <v>38</v>
      </c>
      <c r="K2" s="190" t="s">
        <v>89</v>
      </c>
      <c r="M2" t="s">
        <v>149</v>
      </c>
    </row>
    <row r="3" spans="1:13" ht="17.25" thickTop="1" thickBot="1" x14ac:dyDescent="0.3">
      <c r="A3" s="14" t="s">
        <v>41</v>
      </c>
      <c r="B3" s="14" t="s">
        <v>42</v>
      </c>
      <c r="C3" s="14" t="s">
        <v>43</v>
      </c>
      <c r="D3" s="14" t="s">
        <v>44</v>
      </c>
      <c r="K3" t="s">
        <v>12</v>
      </c>
      <c r="L3" t="s">
        <v>147</v>
      </c>
      <c r="M3" t="s">
        <v>13</v>
      </c>
    </row>
    <row r="4" spans="1:13" ht="16.5" thickTop="1" x14ac:dyDescent="0.25">
      <c r="A4" s="20">
        <v>3405</v>
      </c>
      <c r="B4" s="73" t="s">
        <v>74</v>
      </c>
      <c r="C4" s="23">
        <v>487</v>
      </c>
      <c r="D4" s="74">
        <v>8</v>
      </c>
      <c r="E4" s="79">
        <v>3959</v>
      </c>
      <c r="F4" s="21" t="s">
        <v>76</v>
      </c>
      <c r="G4" s="42">
        <v>537</v>
      </c>
      <c r="H4" s="74">
        <v>8</v>
      </c>
      <c r="J4" t="s">
        <v>143</v>
      </c>
      <c r="K4">
        <v>8</v>
      </c>
      <c r="L4" s="3">
        <f>C4+C5+G4+G5+G6+G7+G8+G9</f>
        <v>4582</v>
      </c>
      <c r="M4" s="3">
        <f>D4+D5+H4+H5+H6+H7+H8+H9</f>
        <v>66</v>
      </c>
    </row>
    <row r="5" spans="1:13" ht="15.75" x14ac:dyDescent="0.25">
      <c r="A5" s="27">
        <v>3261</v>
      </c>
      <c r="B5" s="28">
        <v>0.19513888888888889</v>
      </c>
      <c r="C5" s="29">
        <v>579</v>
      </c>
      <c r="D5" s="64">
        <v>8</v>
      </c>
      <c r="E5" s="50">
        <v>3859</v>
      </c>
      <c r="F5" s="28">
        <v>0.17152777777777775</v>
      </c>
      <c r="G5" s="29">
        <v>643</v>
      </c>
      <c r="H5" s="64">
        <v>8</v>
      </c>
      <c r="J5" t="s">
        <v>144</v>
      </c>
      <c r="K5">
        <v>14</v>
      </c>
      <c r="L5" s="3">
        <f>C6+C7+C8+C9+C10+C11+C12+G10+G11+G12+G13+G14+G15+G16</f>
        <v>10394</v>
      </c>
      <c r="M5" s="3">
        <f>D6+D7+D8+D9+D10+D11+D12+H10+H11+H12+H13+H14+H15+H16</f>
        <v>139</v>
      </c>
    </row>
    <row r="6" spans="1:13" ht="15.75" x14ac:dyDescent="0.25">
      <c r="A6" s="27">
        <v>3263</v>
      </c>
      <c r="B6" s="28">
        <v>0.21041666666666667</v>
      </c>
      <c r="C6" s="29">
        <v>586</v>
      </c>
      <c r="D6" s="64">
        <v>9</v>
      </c>
      <c r="E6" s="27">
        <v>3861</v>
      </c>
      <c r="F6" s="28">
        <v>0.18611111111111112</v>
      </c>
      <c r="G6" s="29">
        <v>344</v>
      </c>
      <c r="H6" s="64">
        <v>6</v>
      </c>
      <c r="J6" t="s">
        <v>145</v>
      </c>
      <c r="K6">
        <v>9</v>
      </c>
      <c r="L6" s="3">
        <f>C13+C14+C15+G17+G18+G19+G20+G21+G22</f>
        <v>7026</v>
      </c>
      <c r="M6" s="3">
        <f>D13+D14+D15+H17+H18+H19+H20+H21+H22</f>
        <v>84</v>
      </c>
    </row>
    <row r="7" spans="1:13" ht="15.75" x14ac:dyDescent="0.25">
      <c r="A7" s="27">
        <v>3267</v>
      </c>
      <c r="B7" s="28">
        <v>0.21180555555555555</v>
      </c>
      <c r="C7" s="29">
        <v>671</v>
      </c>
      <c r="D7" s="64">
        <v>8</v>
      </c>
      <c r="E7" s="27">
        <v>3863</v>
      </c>
      <c r="F7" s="28">
        <v>0.18888888888888888</v>
      </c>
      <c r="G7" s="29">
        <v>461</v>
      </c>
      <c r="H7" s="64">
        <v>10</v>
      </c>
      <c r="J7" t="s">
        <v>146</v>
      </c>
      <c r="K7">
        <v>7</v>
      </c>
      <c r="L7" s="3">
        <f>C16+C17+C18+G23+G24+G25+G26</f>
        <v>4381</v>
      </c>
      <c r="M7" s="3">
        <f>D16+D17+D18+H23+H24+H25+H26</f>
        <v>58</v>
      </c>
    </row>
    <row r="8" spans="1:13" ht="15.75" x14ac:dyDescent="0.25">
      <c r="A8" s="27">
        <v>3269</v>
      </c>
      <c r="B8" s="28">
        <v>0.22430555555555556</v>
      </c>
      <c r="C8" s="29">
        <v>532</v>
      </c>
      <c r="D8" s="64">
        <v>8</v>
      </c>
      <c r="E8" s="27">
        <v>3961</v>
      </c>
      <c r="F8" s="28">
        <v>0.19375000000000001</v>
      </c>
      <c r="G8" s="29">
        <v>653</v>
      </c>
      <c r="H8" s="64">
        <v>8</v>
      </c>
      <c r="K8" s="192">
        <f>SUM(K4:K7)</f>
        <v>38</v>
      </c>
      <c r="L8" s="192">
        <f>SUM(L4:L7)</f>
        <v>26383</v>
      </c>
      <c r="M8" s="192">
        <f>SUM(M4:M7)</f>
        <v>347</v>
      </c>
    </row>
    <row r="9" spans="1:13" ht="15.75" x14ac:dyDescent="0.25">
      <c r="A9" s="27">
        <v>3271</v>
      </c>
      <c r="B9" s="28">
        <v>0.22777777777777777</v>
      </c>
      <c r="C9" s="29">
        <v>643</v>
      </c>
      <c r="D9" s="64">
        <v>6</v>
      </c>
      <c r="E9" s="27">
        <v>3865</v>
      </c>
      <c r="F9" s="28">
        <v>0.20416666666666669</v>
      </c>
      <c r="G9" s="29">
        <v>878</v>
      </c>
      <c r="H9" s="64">
        <v>10</v>
      </c>
    </row>
    <row r="10" spans="1:13" ht="15.75" x14ac:dyDescent="0.25">
      <c r="A10" s="27">
        <v>3273</v>
      </c>
      <c r="B10" s="28">
        <v>0.23125000000000001</v>
      </c>
      <c r="C10" s="29">
        <v>938</v>
      </c>
      <c r="D10" s="64">
        <v>9</v>
      </c>
      <c r="E10" s="50">
        <v>3963</v>
      </c>
      <c r="F10" s="28">
        <v>0.20902777777777778</v>
      </c>
      <c r="G10" s="29">
        <v>775</v>
      </c>
      <c r="H10" s="64">
        <v>10</v>
      </c>
    </row>
    <row r="11" spans="1:13" ht="15.75" x14ac:dyDescent="0.25">
      <c r="A11" s="27">
        <v>3275</v>
      </c>
      <c r="B11" s="28">
        <v>0.24513888888888888</v>
      </c>
      <c r="C11" s="29">
        <v>882</v>
      </c>
      <c r="D11" s="64">
        <v>9</v>
      </c>
      <c r="E11" s="27">
        <v>3725</v>
      </c>
      <c r="F11" s="28">
        <v>0.21597222222222223</v>
      </c>
      <c r="G11" s="29">
        <v>926</v>
      </c>
      <c r="H11" s="64">
        <v>12</v>
      </c>
    </row>
    <row r="12" spans="1:13" ht="15.75" x14ac:dyDescent="0.25">
      <c r="A12" s="27">
        <v>3279</v>
      </c>
      <c r="B12" s="28">
        <v>0.24791666666666667</v>
      </c>
      <c r="C12" s="29">
        <v>891</v>
      </c>
      <c r="D12" s="64">
        <v>10</v>
      </c>
      <c r="E12" s="27">
        <v>3867</v>
      </c>
      <c r="F12" s="28">
        <v>0.22569444444444445</v>
      </c>
      <c r="G12" s="29">
        <v>839</v>
      </c>
      <c r="H12" s="64">
        <v>12</v>
      </c>
    </row>
    <row r="13" spans="1:13" ht="15.75" x14ac:dyDescent="0.25">
      <c r="A13" s="27">
        <v>3281</v>
      </c>
      <c r="B13" s="28">
        <v>0.26666666666666666</v>
      </c>
      <c r="C13" s="29">
        <v>486</v>
      </c>
      <c r="D13" s="64">
        <v>8</v>
      </c>
      <c r="E13" s="27">
        <v>3967</v>
      </c>
      <c r="F13" s="28">
        <v>0.22916666666666666</v>
      </c>
      <c r="G13" s="29">
        <v>829</v>
      </c>
      <c r="H13" s="64">
        <v>12</v>
      </c>
    </row>
    <row r="14" spans="1:13" ht="15.75" x14ac:dyDescent="0.25">
      <c r="A14" s="27">
        <v>3441</v>
      </c>
      <c r="B14" s="28">
        <v>0.26805555555555555</v>
      </c>
      <c r="C14" s="29">
        <v>851</v>
      </c>
      <c r="D14" s="64">
        <v>8</v>
      </c>
      <c r="E14" s="27">
        <v>3869</v>
      </c>
      <c r="F14" s="28">
        <v>0.23402777777777781</v>
      </c>
      <c r="G14" s="29">
        <v>789</v>
      </c>
      <c r="H14" s="64">
        <v>12</v>
      </c>
    </row>
    <row r="15" spans="1:13" ht="15.75" x14ac:dyDescent="0.25">
      <c r="A15" s="27">
        <v>3507</v>
      </c>
      <c r="B15" s="28">
        <v>0.28611111111111115</v>
      </c>
      <c r="C15" s="29">
        <v>579</v>
      </c>
      <c r="D15" s="64">
        <v>6</v>
      </c>
      <c r="E15" s="27">
        <v>3969</v>
      </c>
      <c r="F15" s="28">
        <v>0.23819444444444446</v>
      </c>
      <c r="G15" s="29">
        <v>792</v>
      </c>
      <c r="H15" s="64">
        <v>10</v>
      </c>
    </row>
    <row r="16" spans="1:13" ht="15.75" x14ac:dyDescent="0.25">
      <c r="A16" s="27">
        <v>3509</v>
      </c>
      <c r="B16" s="28">
        <v>0.29722222222222222</v>
      </c>
      <c r="C16" s="29">
        <v>602</v>
      </c>
      <c r="D16" s="64">
        <v>8</v>
      </c>
      <c r="E16" s="27">
        <v>3729</v>
      </c>
      <c r="F16" s="28">
        <v>0.24652777777777779</v>
      </c>
      <c r="G16" s="29">
        <v>301</v>
      </c>
      <c r="H16" s="64">
        <v>12</v>
      </c>
    </row>
    <row r="17" spans="1:8" ht="15.75" x14ac:dyDescent="0.25">
      <c r="A17" s="27">
        <v>3511</v>
      </c>
      <c r="B17" s="28">
        <v>0.30555555555555552</v>
      </c>
      <c r="C17" s="29">
        <v>519</v>
      </c>
      <c r="D17" s="64">
        <v>8</v>
      </c>
      <c r="E17" s="27">
        <v>3971</v>
      </c>
      <c r="F17" s="28">
        <v>0.25069444444444444</v>
      </c>
      <c r="G17" s="29">
        <v>735</v>
      </c>
      <c r="H17" s="64">
        <v>12</v>
      </c>
    </row>
    <row r="18" spans="1:8" ht="16.5" thickBot="1" x14ac:dyDescent="0.3">
      <c r="A18" s="77">
        <v>3513</v>
      </c>
      <c r="B18" s="57">
        <v>0.32430555555555557</v>
      </c>
      <c r="C18" s="44">
        <v>278</v>
      </c>
      <c r="D18" s="78">
        <v>6</v>
      </c>
      <c r="E18" s="27">
        <v>3871</v>
      </c>
      <c r="F18" s="28">
        <v>0.25763888888888892</v>
      </c>
      <c r="G18" s="29">
        <v>1048</v>
      </c>
      <c r="H18" s="64">
        <v>12</v>
      </c>
    </row>
    <row r="19" spans="1:8" ht="16.5" thickTop="1" x14ac:dyDescent="0.25">
      <c r="A19" s="79"/>
      <c r="B19" s="21"/>
      <c r="C19" s="42"/>
      <c r="D19" s="74"/>
      <c r="E19" s="27">
        <v>3973</v>
      </c>
      <c r="F19" s="28">
        <v>0.2590277777777778</v>
      </c>
      <c r="G19" s="29">
        <v>712</v>
      </c>
      <c r="H19" s="64">
        <v>10</v>
      </c>
    </row>
    <row r="20" spans="1:8" ht="15.75" x14ac:dyDescent="0.25">
      <c r="A20" s="50"/>
      <c r="B20" s="28"/>
      <c r="C20" s="29"/>
      <c r="D20" s="64"/>
      <c r="E20" s="27">
        <v>3873</v>
      </c>
      <c r="F20" s="28">
        <v>0.2722222222222222</v>
      </c>
      <c r="G20" s="29">
        <v>727</v>
      </c>
      <c r="H20" s="64">
        <v>10</v>
      </c>
    </row>
    <row r="21" spans="1:8" ht="15.75" x14ac:dyDescent="0.25">
      <c r="A21" s="27"/>
      <c r="B21" s="28"/>
      <c r="C21" s="29"/>
      <c r="D21" s="64"/>
      <c r="E21" s="27">
        <v>3975</v>
      </c>
      <c r="F21" s="28">
        <v>0.27361111111111108</v>
      </c>
      <c r="G21" s="29">
        <v>798</v>
      </c>
      <c r="H21" s="64">
        <v>8</v>
      </c>
    </row>
    <row r="22" spans="1:8" ht="15.75" x14ac:dyDescent="0.25">
      <c r="A22" s="27"/>
      <c r="B22" s="28"/>
      <c r="C22" s="29"/>
      <c r="D22" s="64"/>
      <c r="E22" s="50">
        <v>3875</v>
      </c>
      <c r="F22" s="28">
        <v>0.28402777777777777</v>
      </c>
      <c r="G22" s="29">
        <v>1090</v>
      </c>
      <c r="H22" s="64">
        <v>10</v>
      </c>
    </row>
    <row r="23" spans="1:8" ht="15.75" x14ac:dyDescent="0.25">
      <c r="A23" s="27"/>
      <c r="B23" s="28"/>
      <c r="C23" s="29"/>
      <c r="D23" s="64"/>
      <c r="E23" s="27">
        <v>3977</v>
      </c>
      <c r="F23" s="28">
        <v>0.29375000000000001</v>
      </c>
      <c r="G23" s="29">
        <v>663</v>
      </c>
      <c r="H23" s="64">
        <v>8</v>
      </c>
    </row>
    <row r="24" spans="1:8" ht="15.75" x14ac:dyDescent="0.25">
      <c r="A24" s="27"/>
      <c r="B24" s="28"/>
      <c r="C24" s="29"/>
      <c r="D24" s="64"/>
      <c r="E24" s="50">
        <v>3877</v>
      </c>
      <c r="F24" s="28">
        <v>0.30069444444444443</v>
      </c>
      <c r="G24" s="29">
        <v>926</v>
      </c>
      <c r="H24" s="64">
        <v>10</v>
      </c>
    </row>
    <row r="25" spans="1:8" ht="15.75" x14ac:dyDescent="0.25">
      <c r="A25" s="50"/>
      <c r="B25" s="28"/>
      <c r="C25" s="29"/>
      <c r="D25" s="64"/>
      <c r="E25" s="27">
        <v>3979</v>
      </c>
      <c r="F25" s="28">
        <v>0.31180555555555556</v>
      </c>
      <c r="G25" s="29">
        <v>545</v>
      </c>
      <c r="H25" s="64">
        <v>10</v>
      </c>
    </row>
    <row r="26" spans="1:8" ht="16.5" thickBot="1" x14ac:dyDescent="0.3">
      <c r="A26" s="27"/>
      <c r="B26" s="28"/>
      <c r="C26" s="29"/>
      <c r="D26" s="64"/>
      <c r="E26" s="56">
        <v>3881</v>
      </c>
      <c r="F26" s="57">
        <v>0.32222222222222224</v>
      </c>
      <c r="G26" s="44">
        <v>848</v>
      </c>
      <c r="H26" s="78">
        <v>8</v>
      </c>
    </row>
    <row r="27" spans="1:8" ht="16.5" thickTop="1" x14ac:dyDescent="0.25">
      <c r="A27" s="27"/>
      <c r="B27" s="28"/>
      <c r="C27" s="29"/>
      <c r="D27" s="64"/>
      <c r="E27">
        <f>COUNT(E4:E26,A4:A18)</f>
        <v>38</v>
      </c>
      <c r="G27" s="3">
        <f>SUM(G4:G26,C4:C18)</f>
        <v>26383</v>
      </c>
      <c r="H27" s="3">
        <f>SUM(H4:H26,D4:D18)</f>
        <v>347</v>
      </c>
    </row>
    <row r="28" spans="1:8" ht="15.75" x14ac:dyDescent="0.25">
      <c r="A28" s="27"/>
      <c r="B28" s="28"/>
      <c r="C28" s="29"/>
      <c r="D28" s="64"/>
    </row>
    <row r="29" spans="1:8" ht="15.75" x14ac:dyDescent="0.25">
      <c r="A29" s="27"/>
      <c r="B29" s="28"/>
      <c r="C29" s="29"/>
      <c r="D29" s="64"/>
    </row>
    <row r="30" spans="1:8" ht="15.75" x14ac:dyDescent="0.25">
      <c r="A30" s="27"/>
      <c r="B30" s="28"/>
      <c r="C30" s="29"/>
      <c r="D30" s="64"/>
    </row>
    <row r="31" spans="1:8" ht="15.75" x14ac:dyDescent="0.25">
      <c r="A31" s="27"/>
      <c r="B31" s="28"/>
      <c r="C31" s="29"/>
      <c r="D31" s="64"/>
    </row>
    <row r="32" spans="1:8" ht="15.75" x14ac:dyDescent="0.25">
      <c r="A32" s="27"/>
      <c r="B32" s="28"/>
      <c r="C32" s="29"/>
      <c r="D32" s="64"/>
    </row>
    <row r="33" spans="1:9" ht="15.75" x14ac:dyDescent="0.25">
      <c r="A33" s="27"/>
      <c r="B33" s="28"/>
      <c r="C33" s="29"/>
      <c r="D33" s="64"/>
    </row>
    <row r="34" spans="1:9" ht="15.75" x14ac:dyDescent="0.25">
      <c r="A34" s="27"/>
      <c r="B34" s="28"/>
      <c r="C34" s="29"/>
      <c r="D34" s="64"/>
    </row>
    <row r="35" spans="1:9" ht="15.75" x14ac:dyDescent="0.25">
      <c r="A35" s="27"/>
      <c r="B35" s="28"/>
      <c r="C35" s="29"/>
      <c r="D35" s="64"/>
    </row>
    <row r="36" spans="1:9" ht="15.75" x14ac:dyDescent="0.25">
      <c r="A36" s="27"/>
      <c r="B36" s="28"/>
      <c r="C36" s="29"/>
      <c r="D36" s="64"/>
    </row>
    <row r="37" spans="1:9" ht="15.75" x14ac:dyDescent="0.25">
      <c r="A37" s="50"/>
      <c r="B37" s="28"/>
      <c r="C37" s="29"/>
      <c r="D37" s="64"/>
    </row>
    <row r="38" spans="1:9" ht="15.75" x14ac:dyDescent="0.25">
      <c r="A38" s="27"/>
      <c r="B38" s="28"/>
      <c r="C38" s="29"/>
      <c r="D38" s="64"/>
    </row>
    <row r="39" spans="1:9" ht="15.75" x14ac:dyDescent="0.25">
      <c r="A39" s="50"/>
      <c r="B39" s="28"/>
      <c r="C39" s="29"/>
      <c r="D39" s="64"/>
      <c r="E39" s="190" t="s">
        <v>89</v>
      </c>
      <c r="G39" t="s">
        <v>148</v>
      </c>
    </row>
    <row r="40" spans="1:9" ht="15.75" x14ac:dyDescent="0.25">
      <c r="A40" s="27"/>
      <c r="B40" s="28"/>
      <c r="C40" s="29"/>
      <c r="D40" s="64"/>
    </row>
    <row r="41" spans="1:9" ht="16.5" thickBot="1" x14ac:dyDescent="0.3">
      <c r="A41" s="56"/>
      <c r="B41" s="57"/>
      <c r="C41" s="44"/>
      <c r="D41" s="78"/>
      <c r="G41" t="s">
        <v>12</v>
      </c>
      <c r="H41" t="s">
        <v>147</v>
      </c>
      <c r="I41" t="s">
        <v>13</v>
      </c>
    </row>
    <row r="42" spans="1:9" ht="16.5" thickTop="1" x14ac:dyDescent="0.25">
      <c r="A42" s="79">
        <v>6263</v>
      </c>
      <c r="B42" s="21" t="s">
        <v>78</v>
      </c>
      <c r="C42" s="42">
        <v>479</v>
      </c>
      <c r="D42" s="74">
        <v>6</v>
      </c>
      <c r="F42" t="s">
        <v>143</v>
      </c>
      <c r="G42">
        <v>5</v>
      </c>
      <c r="H42" s="3">
        <f>C42+C47+C48+C49+C50</f>
        <v>2130</v>
      </c>
      <c r="I42" s="3">
        <f>D42+D47+D48+D49+D50</f>
        <v>35</v>
      </c>
    </row>
    <row r="43" spans="1:9" ht="15.75" x14ac:dyDescent="0.25">
      <c r="A43" s="50">
        <v>6273</v>
      </c>
      <c r="B43" s="28">
        <v>0.23958333333333334</v>
      </c>
      <c r="C43" s="29">
        <v>636</v>
      </c>
      <c r="D43" s="64">
        <v>8</v>
      </c>
      <c r="F43" t="s">
        <v>144</v>
      </c>
      <c r="G43">
        <v>5</v>
      </c>
      <c r="H43" s="3">
        <f>C43+C51+C52+C53+C54</f>
        <v>4158</v>
      </c>
      <c r="I43" s="3">
        <f>D43+D51+D52+D53+D54</f>
        <v>42</v>
      </c>
    </row>
    <row r="44" spans="1:9" ht="15.75" x14ac:dyDescent="0.25">
      <c r="A44" s="50">
        <v>6279</v>
      </c>
      <c r="B44" s="28">
        <v>0.26250000000000001</v>
      </c>
      <c r="C44" s="29">
        <v>691</v>
      </c>
      <c r="D44" s="64">
        <v>6</v>
      </c>
      <c r="F44" t="s">
        <v>145</v>
      </c>
      <c r="G44">
        <v>6</v>
      </c>
      <c r="H44" s="3">
        <f>C44+C45+C55+C56+C57+C58</f>
        <v>4515</v>
      </c>
      <c r="I44" s="3">
        <f>D44+D45+D55+D56+D57+D58</f>
        <v>51</v>
      </c>
    </row>
    <row r="45" spans="1:9" ht="15.75" x14ac:dyDescent="0.25">
      <c r="A45" s="50">
        <v>6283</v>
      </c>
      <c r="B45" s="28">
        <v>0.27777777777777779</v>
      </c>
      <c r="C45" s="29">
        <v>480</v>
      </c>
      <c r="D45" s="64">
        <v>9</v>
      </c>
      <c r="F45" t="s">
        <v>146</v>
      </c>
      <c r="G45">
        <v>3</v>
      </c>
      <c r="H45" s="3">
        <f>C46+C59+C60</f>
        <v>1480</v>
      </c>
      <c r="I45" s="3">
        <f>D46+D59+D60</f>
        <v>22</v>
      </c>
    </row>
    <row r="46" spans="1:9" ht="16.5" thickBot="1" x14ac:dyDescent="0.3">
      <c r="A46" s="56">
        <v>6291</v>
      </c>
      <c r="B46" s="57">
        <v>0.31736111111111115</v>
      </c>
      <c r="C46" s="44">
        <v>452</v>
      </c>
      <c r="D46" s="78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5" thickTop="1" x14ac:dyDescent="0.25">
      <c r="A47" s="79">
        <v>6341</v>
      </c>
      <c r="B47" s="21" t="s">
        <v>80</v>
      </c>
      <c r="C47" s="42">
        <v>299</v>
      </c>
      <c r="D47" s="74">
        <v>6</v>
      </c>
    </row>
    <row r="48" spans="1:9" ht="15.75" x14ac:dyDescent="0.25">
      <c r="A48" s="50">
        <v>6641</v>
      </c>
      <c r="B48" s="28">
        <v>0.17499999999999999</v>
      </c>
      <c r="C48" s="29">
        <v>247</v>
      </c>
      <c r="D48" s="64">
        <v>8</v>
      </c>
    </row>
    <row r="49" spans="1:4" ht="15.75" x14ac:dyDescent="0.25">
      <c r="A49" s="50">
        <v>6343</v>
      </c>
      <c r="B49" s="28">
        <v>0.19652777777777777</v>
      </c>
      <c r="C49" s="29">
        <v>534</v>
      </c>
      <c r="D49" s="64">
        <v>6</v>
      </c>
    </row>
    <row r="50" spans="1:4" ht="15.75" x14ac:dyDescent="0.25">
      <c r="A50" s="50">
        <v>6643</v>
      </c>
      <c r="B50" s="28">
        <v>0.20138888888888887</v>
      </c>
      <c r="C50" s="29">
        <v>571</v>
      </c>
      <c r="D50" s="64">
        <v>9</v>
      </c>
    </row>
    <row r="51" spans="1:4" ht="15.75" x14ac:dyDescent="0.25">
      <c r="A51" s="50">
        <v>6647</v>
      </c>
      <c r="B51" s="28">
        <v>0.22083333333333333</v>
      </c>
      <c r="C51" s="29">
        <v>752</v>
      </c>
      <c r="D51" s="64">
        <v>9</v>
      </c>
    </row>
    <row r="52" spans="1:4" ht="15.75" x14ac:dyDescent="0.25">
      <c r="A52" s="50">
        <v>6431</v>
      </c>
      <c r="B52" s="28">
        <v>0.22222222222222221</v>
      </c>
      <c r="C52" s="29">
        <v>900</v>
      </c>
      <c r="D52" s="64">
        <v>8</v>
      </c>
    </row>
    <row r="53" spans="1:4" ht="15.75" x14ac:dyDescent="0.25">
      <c r="A53" s="50">
        <v>6435</v>
      </c>
      <c r="B53" s="28">
        <v>0.24097222222222223</v>
      </c>
      <c r="C53" s="29">
        <v>993</v>
      </c>
      <c r="D53" s="64">
        <v>9</v>
      </c>
    </row>
    <row r="54" spans="1:4" ht="15.75" x14ac:dyDescent="0.25">
      <c r="A54" s="50">
        <v>6651</v>
      </c>
      <c r="B54" s="28">
        <v>0.24374999999999999</v>
      </c>
      <c r="C54" s="29">
        <v>877</v>
      </c>
      <c r="D54" s="64">
        <v>8</v>
      </c>
    </row>
    <row r="55" spans="1:4" ht="15.75" x14ac:dyDescent="0.25">
      <c r="A55" s="50">
        <v>6653</v>
      </c>
      <c r="B55" s="28">
        <v>0.25347222222222221</v>
      </c>
      <c r="C55" s="29">
        <v>828</v>
      </c>
      <c r="D55" s="64">
        <v>8</v>
      </c>
    </row>
    <row r="56" spans="1:4" ht="15.75" x14ac:dyDescent="0.25">
      <c r="A56" s="50">
        <v>6655</v>
      </c>
      <c r="B56" s="28">
        <v>0.26111111111111113</v>
      </c>
      <c r="C56" s="29">
        <v>976</v>
      </c>
      <c r="D56" s="64">
        <v>10</v>
      </c>
    </row>
    <row r="57" spans="1:4" ht="15.75" x14ac:dyDescent="0.25">
      <c r="A57" s="50">
        <v>6359</v>
      </c>
      <c r="B57" s="28">
        <v>0.27986111111111112</v>
      </c>
      <c r="C57" s="29">
        <v>739</v>
      </c>
      <c r="D57" s="64">
        <v>8</v>
      </c>
    </row>
    <row r="58" spans="1:4" ht="15.75" x14ac:dyDescent="0.25">
      <c r="A58" s="50">
        <v>6659</v>
      </c>
      <c r="B58" s="28">
        <v>0.28749999999999998</v>
      </c>
      <c r="C58" s="29">
        <v>801</v>
      </c>
      <c r="D58" s="64">
        <v>10</v>
      </c>
    </row>
    <row r="59" spans="1:4" ht="15.75" x14ac:dyDescent="0.25">
      <c r="A59" s="50">
        <v>6363</v>
      </c>
      <c r="B59" s="28">
        <v>0.30208333333333331</v>
      </c>
      <c r="C59" s="29">
        <v>622</v>
      </c>
      <c r="D59" s="64">
        <v>6</v>
      </c>
    </row>
    <row r="60" spans="1:4" ht="16.5" thickBot="1" x14ac:dyDescent="0.3">
      <c r="A60" s="56">
        <v>6663</v>
      </c>
      <c r="B60" s="57">
        <v>0.30902777777777779</v>
      </c>
      <c r="C60" s="29">
        <v>406</v>
      </c>
      <c r="D60" s="78">
        <v>8</v>
      </c>
    </row>
    <row r="61" spans="1:4" ht="13.5" thickTop="1" x14ac:dyDescent="0.2">
      <c r="A61">
        <f>COUNT(A42:A60)</f>
        <v>19</v>
      </c>
      <c r="C61" s="3">
        <f>SUM(C42:C60)</f>
        <v>12283</v>
      </c>
      <c r="D61" s="3">
        <f>SUM(D42:D60)</f>
        <v>150</v>
      </c>
    </row>
    <row r="66" spans="1:23" x14ac:dyDescent="0.2">
      <c r="S66" s="192" t="s">
        <v>158</v>
      </c>
      <c r="T66" s="192"/>
      <c r="U66" s="192"/>
    </row>
    <row r="67" spans="1:23" x14ac:dyDescent="0.2">
      <c r="A67" s="134" t="s">
        <v>124</v>
      </c>
    </row>
    <row r="68" spans="1:23" x14ac:dyDescent="0.2">
      <c r="L68" s="134" t="s">
        <v>124</v>
      </c>
    </row>
    <row r="69" spans="1:23" x14ac:dyDescent="0.2">
      <c r="M69" t="s">
        <v>150</v>
      </c>
      <c r="S69" t="s">
        <v>154</v>
      </c>
      <c r="U69" s="192" t="s">
        <v>155</v>
      </c>
      <c r="W69" s="1" t="s">
        <v>157</v>
      </c>
    </row>
    <row r="70" spans="1:23" ht="18.75" thickBot="1" x14ac:dyDescent="0.3">
      <c r="A70" s="502" t="s">
        <v>71</v>
      </c>
      <c r="B70" s="502"/>
      <c r="C70" s="91"/>
      <c r="E70" s="150"/>
      <c r="F70" s="150"/>
    </row>
    <row r="71" spans="1:23" ht="17.25" thickTop="1" thickBot="1" x14ac:dyDescent="0.3">
      <c r="A71" s="14" t="s">
        <v>33</v>
      </c>
      <c r="B71" s="14" t="s">
        <v>94</v>
      </c>
      <c r="C71" s="14" t="s">
        <v>95</v>
      </c>
      <c r="D71" s="193" t="s">
        <v>96</v>
      </c>
      <c r="E71" s="168"/>
      <c r="F71" s="168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4" t="s">
        <v>153</v>
      </c>
      <c r="T71" s="205" t="s">
        <v>131</v>
      </c>
      <c r="U71" s="206" t="s">
        <v>132</v>
      </c>
    </row>
    <row r="72" spans="1:23" ht="37.5" thickTop="1" thickBot="1" x14ac:dyDescent="0.3">
      <c r="A72" s="14" t="s">
        <v>99</v>
      </c>
      <c r="B72" s="14" t="s">
        <v>42</v>
      </c>
      <c r="C72" s="14" t="s">
        <v>43</v>
      </c>
      <c r="D72" s="172" t="s">
        <v>100</v>
      </c>
      <c r="E72" s="151"/>
      <c r="F72" s="151"/>
      <c r="K72" s="5" t="s">
        <v>3</v>
      </c>
      <c r="L72">
        <v>3</v>
      </c>
      <c r="M72" s="3">
        <f>C73+G73+G114</f>
        <v>698</v>
      </c>
      <c r="N72" s="3">
        <f>D73+H73+H114</f>
        <v>26</v>
      </c>
      <c r="S72" s="207">
        <f>L72+P72</f>
        <v>3</v>
      </c>
      <c r="T72" s="208">
        <f>N72+R72</f>
        <v>26</v>
      </c>
      <c r="U72" s="209">
        <f>M72+Q72</f>
        <v>698</v>
      </c>
    </row>
    <row r="73" spans="1:23" ht="18.75" thickTop="1" x14ac:dyDescent="0.25">
      <c r="A73" s="20">
        <v>3201</v>
      </c>
      <c r="B73" s="200" t="s">
        <v>102</v>
      </c>
      <c r="C73" s="98">
        <v>194</v>
      </c>
      <c r="D73" s="194">
        <v>6</v>
      </c>
      <c r="E73" s="38">
        <v>3801</v>
      </c>
      <c r="F73" s="202" t="s">
        <v>106</v>
      </c>
      <c r="G73" s="101">
        <v>196</v>
      </c>
      <c r="H73" s="195">
        <v>12</v>
      </c>
      <c r="K73" s="5">
        <v>2</v>
      </c>
      <c r="L73">
        <v>0</v>
      </c>
      <c r="M73" s="3">
        <v>0</v>
      </c>
      <c r="N73" s="3">
        <v>0</v>
      </c>
      <c r="S73" s="207">
        <f t="shared" ref="S73:S95" si="0">L73+P73</f>
        <v>0</v>
      </c>
      <c r="T73" s="208">
        <f t="shared" ref="T73:T95" si="1">N73+R73</f>
        <v>0</v>
      </c>
      <c r="U73" s="209">
        <f t="shared" ref="U73:U95" si="2">M73+Q73</f>
        <v>0</v>
      </c>
    </row>
    <row r="74" spans="1:23" ht="18" x14ac:dyDescent="0.25">
      <c r="A74" s="27">
        <v>3209</v>
      </c>
      <c r="B74" s="201">
        <v>0.19722222222222222</v>
      </c>
      <c r="C74" s="101">
        <v>24</v>
      </c>
      <c r="D74" s="195">
        <v>10</v>
      </c>
      <c r="E74" s="27">
        <v>3805</v>
      </c>
      <c r="F74" s="203">
        <v>8.9583333333333334E-2</v>
      </c>
      <c r="G74" s="106">
        <v>171</v>
      </c>
      <c r="H74" s="196">
        <v>12</v>
      </c>
      <c r="K74" s="5">
        <v>3</v>
      </c>
      <c r="L74">
        <v>1</v>
      </c>
      <c r="M74" s="3">
        <f>G74</f>
        <v>171</v>
      </c>
      <c r="N74" s="3">
        <f>H74</f>
        <v>12</v>
      </c>
      <c r="S74" s="207">
        <f t="shared" si="0"/>
        <v>1</v>
      </c>
      <c r="T74" s="208">
        <f t="shared" si="1"/>
        <v>12</v>
      </c>
      <c r="U74" s="209">
        <f t="shared" si="2"/>
        <v>171</v>
      </c>
    </row>
    <row r="75" spans="1:23" ht="18" x14ac:dyDescent="0.25">
      <c r="A75" s="27">
        <v>3215</v>
      </c>
      <c r="B75" s="201">
        <v>0.25624999999999998</v>
      </c>
      <c r="C75" s="101">
        <v>101</v>
      </c>
      <c r="D75" s="195">
        <v>8</v>
      </c>
      <c r="E75" s="27">
        <v>3809</v>
      </c>
      <c r="F75" s="201">
        <v>0.18055555555555555</v>
      </c>
      <c r="G75" s="101">
        <v>261</v>
      </c>
      <c r="H75" s="195">
        <v>8</v>
      </c>
      <c r="K75" s="5">
        <v>4</v>
      </c>
      <c r="M75" s="3">
        <v>0</v>
      </c>
      <c r="N75" s="3">
        <v>0</v>
      </c>
      <c r="S75" s="207">
        <f t="shared" si="0"/>
        <v>0</v>
      </c>
      <c r="T75" s="208">
        <f t="shared" si="1"/>
        <v>0</v>
      </c>
      <c r="U75" s="209">
        <f t="shared" si="2"/>
        <v>0</v>
      </c>
    </row>
    <row r="76" spans="1:23" ht="18" x14ac:dyDescent="0.25">
      <c r="A76" s="27">
        <v>3217</v>
      </c>
      <c r="B76" s="201">
        <v>0.2673611111111111</v>
      </c>
      <c r="C76" s="101">
        <v>381</v>
      </c>
      <c r="D76" s="195">
        <v>6</v>
      </c>
      <c r="E76" s="27">
        <v>3811</v>
      </c>
      <c r="F76" s="201">
        <v>0.20416666666666669</v>
      </c>
      <c r="G76" s="101">
        <v>186</v>
      </c>
      <c r="H76" s="195">
        <v>12</v>
      </c>
      <c r="K76" s="5">
        <v>5</v>
      </c>
      <c r="L76">
        <v>3</v>
      </c>
      <c r="M76">
        <f>C74+G75+G76</f>
        <v>471</v>
      </c>
      <c r="N76">
        <f>D74+H75+H76</f>
        <v>30</v>
      </c>
      <c r="S76" s="207">
        <f>L76+P76</f>
        <v>3</v>
      </c>
      <c r="T76" s="208">
        <f t="shared" si="1"/>
        <v>30</v>
      </c>
      <c r="U76" s="209">
        <f t="shared" si="2"/>
        <v>471</v>
      </c>
    </row>
    <row r="77" spans="1:23" ht="18" x14ac:dyDescent="0.25">
      <c r="A77" s="27">
        <v>3221</v>
      </c>
      <c r="B77" s="201">
        <v>0.27569444444444446</v>
      </c>
      <c r="C77" s="101">
        <v>403</v>
      </c>
      <c r="D77" s="195">
        <v>6</v>
      </c>
      <c r="E77" s="27">
        <v>3813</v>
      </c>
      <c r="F77" s="201">
        <v>0.22291666666666665</v>
      </c>
      <c r="G77" s="101">
        <v>94</v>
      </c>
      <c r="H77" s="195">
        <v>10</v>
      </c>
      <c r="K77" s="5">
        <v>6</v>
      </c>
      <c r="L77">
        <v>1</v>
      </c>
      <c r="M77">
        <f>G77</f>
        <v>94</v>
      </c>
      <c r="N77">
        <f>H77</f>
        <v>10</v>
      </c>
      <c r="S77" s="207">
        <f t="shared" si="0"/>
        <v>1</v>
      </c>
      <c r="T77" s="208">
        <f t="shared" si="1"/>
        <v>10</v>
      </c>
      <c r="U77" s="209">
        <f t="shared" si="2"/>
        <v>94</v>
      </c>
    </row>
    <row r="78" spans="1:23" ht="18" x14ac:dyDescent="0.25">
      <c r="A78" s="27">
        <v>3223</v>
      </c>
      <c r="B78" s="201">
        <v>0.32291666666666669</v>
      </c>
      <c r="C78" s="101">
        <v>149</v>
      </c>
      <c r="D78" s="195">
        <v>8</v>
      </c>
      <c r="E78" s="27">
        <v>3815</v>
      </c>
      <c r="F78" s="201">
        <v>0.26319444444444445</v>
      </c>
      <c r="G78" s="101">
        <v>337</v>
      </c>
      <c r="H78" s="195">
        <v>10</v>
      </c>
      <c r="K78" s="5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7">
        <f t="shared" si="0"/>
        <v>7</v>
      </c>
      <c r="T78" s="208">
        <f t="shared" si="1"/>
        <v>58</v>
      </c>
      <c r="U78" s="209">
        <f t="shared" si="2"/>
        <v>1815</v>
      </c>
    </row>
    <row r="79" spans="1:23" ht="18" x14ac:dyDescent="0.25">
      <c r="A79" s="27">
        <v>3227</v>
      </c>
      <c r="B79" s="201">
        <v>0.36180555555555555</v>
      </c>
      <c r="C79" s="101">
        <v>105</v>
      </c>
      <c r="D79" s="195">
        <v>9</v>
      </c>
      <c r="E79" s="27">
        <v>3703</v>
      </c>
      <c r="F79" s="201">
        <v>0.26180555555555557</v>
      </c>
      <c r="G79" s="101">
        <v>56</v>
      </c>
      <c r="H79" s="195">
        <v>6</v>
      </c>
      <c r="K79" s="5" t="s">
        <v>4</v>
      </c>
      <c r="L79">
        <v>4</v>
      </c>
      <c r="M79">
        <f>C78+G82+G83+G84</f>
        <v>1131</v>
      </c>
      <c r="N79">
        <f>D78+H82+H83+H84</f>
        <v>36</v>
      </c>
      <c r="S79" s="207">
        <f t="shared" si="0"/>
        <v>4</v>
      </c>
      <c r="T79" s="208">
        <f t="shared" si="1"/>
        <v>36</v>
      </c>
      <c r="U79" s="209">
        <f t="shared" si="2"/>
        <v>1131</v>
      </c>
    </row>
    <row r="80" spans="1:23" ht="18" x14ac:dyDescent="0.25">
      <c r="A80" s="27">
        <v>3231</v>
      </c>
      <c r="B80" s="201">
        <v>0.40069444444444446</v>
      </c>
      <c r="C80" s="101">
        <v>177</v>
      </c>
      <c r="D80" s="195">
        <v>8</v>
      </c>
      <c r="E80" s="27">
        <v>3817</v>
      </c>
      <c r="F80" s="201">
        <v>0.27152777777777776</v>
      </c>
      <c r="G80" s="101">
        <v>341</v>
      </c>
      <c r="H80" s="195">
        <v>10</v>
      </c>
      <c r="K80" s="5">
        <v>9</v>
      </c>
      <c r="L80">
        <v>3</v>
      </c>
      <c r="M80">
        <f>C79+G85+G86</f>
        <v>783</v>
      </c>
      <c r="N80">
        <f>D79+H85+H86</f>
        <v>27</v>
      </c>
      <c r="S80" s="207">
        <f t="shared" si="0"/>
        <v>3</v>
      </c>
      <c r="T80" s="208">
        <f t="shared" si="1"/>
        <v>27</v>
      </c>
      <c r="U80" s="209">
        <f t="shared" si="2"/>
        <v>783</v>
      </c>
    </row>
    <row r="81" spans="1:21" ht="18" x14ac:dyDescent="0.25">
      <c r="A81" s="103">
        <v>3235</v>
      </c>
      <c r="B81" s="201">
        <v>0.44236111111111115</v>
      </c>
      <c r="C81" s="101">
        <v>77</v>
      </c>
      <c r="D81" s="195">
        <v>8</v>
      </c>
      <c r="E81" s="27">
        <v>3819</v>
      </c>
      <c r="F81" s="201">
        <v>0.28749999999999998</v>
      </c>
      <c r="G81" s="101">
        <v>196</v>
      </c>
      <c r="H81" s="195">
        <v>12</v>
      </c>
      <c r="K81" s="5">
        <v>10</v>
      </c>
      <c r="L81">
        <v>3</v>
      </c>
      <c r="M81">
        <f>C80+G87+G88</f>
        <v>710</v>
      </c>
      <c r="N81">
        <f>D80+H87+H88</f>
        <v>26</v>
      </c>
      <c r="S81" s="207">
        <f t="shared" si="0"/>
        <v>3</v>
      </c>
      <c r="T81" s="208">
        <f t="shared" si="1"/>
        <v>26</v>
      </c>
      <c r="U81" s="209">
        <f t="shared" si="2"/>
        <v>710</v>
      </c>
    </row>
    <row r="82" spans="1:21" ht="18" x14ac:dyDescent="0.25">
      <c r="A82" s="103">
        <v>3239</v>
      </c>
      <c r="B82" s="201">
        <v>0.48541666666666666</v>
      </c>
      <c r="C82" s="101">
        <v>259</v>
      </c>
      <c r="D82" s="195">
        <v>8</v>
      </c>
      <c r="E82" s="27">
        <v>3821</v>
      </c>
      <c r="F82" s="201">
        <v>0.3</v>
      </c>
      <c r="G82" s="101">
        <v>200</v>
      </c>
      <c r="H82" s="195">
        <v>12</v>
      </c>
      <c r="K82" s="5" t="s">
        <v>5</v>
      </c>
      <c r="L82">
        <v>3</v>
      </c>
      <c r="M82">
        <f>C81+G89+G90</f>
        <v>513</v>
      </c>
      <c r="N82">
        <f>D81+H89+H90</f>
        <v>26</v>
      </c>
      <c r="S82" s="207">
        <f t="shared" si="0"/>
        <v>3</v>
      </c>
      <c r="T82" s="208">
        <f t="shared" si="1"/>
        <v>26</v>
      </c>
      <c r="U82" s="209">
        <f t="shared" si="2"/>
        <v>513</v>
      </c>
    </row>
    <row r="83" spans="1:21" ht="18" x14ac:dyDescent="0.25">
      <c r="A83" s="27">
        <v>3243</v>
      </c>
      <c r="B83" s="63" t="s">
        <v>104</v>
      </c>
      <c r="C83" s="101">
        <v>187</v>
      </c>
      <c r="D83" s="195">
        <v>6</v>
      </c>
      <c r="E83" s="27">
        <v>3823</v>
      </c>
      <c r="F83" s="201">
        <v>0.31527777777777777</v>
      </c>
      <c r="G83" s="101">
        <v>381</v>
      </c>
      <c r="H83" s="195">
        <v>8</v>
      </c>
      <c r="K83" s="5" t="s">
        <v>6</v>
      </c>
      <c r="L83">
        <v>3</v>
      </c>
      <c r="M83">
        <f>C82+G91+G92</f>
        <v>832</v>
      </c>
      <c r="N83">
        <f>D82+H91+H92</f>
        <v>24</v>
      </c>
      <c r="S83" s="207">
        <f t="shared" si="0"/>
        <v>3</v>
      </c>
      <c r="T83" s="208">
        <f t="shared" si="1"/>
        <v>24</v>
      </c>
      <c r="U83" s="209">
        <f t="shared" si="2"/>
        <v>832</v>
      </c>
    </row>
    <row r="84" spans="1:21" ht="18" x14ac:dyDescent="0.25">
      <c r="A84" s="103">
        <v>3247</v>
      </c>
      <c r="B84" s="28">
        <v>6.7361111111111108E-2</v>
      </c>
      <c r="C84" s="101">
        <v>220</v>
      </c>
      <c r="D84" s="195">
        <v>8</v>
      </c>
      <c r="E84" s="103">
        <v>3899</v>
      </c>
      <c r="F84" s="201">
        <v>0.32847222222222222</v>
      </c>
      <c r="G84" s="101">
        <v>401</v>
      </c>
      <c r="H84" s="195">
        <v>8</v>
      </c>
      <c r="K84" s="5" t="s">
        <v>7</v>
      </c>
      <c r="L84">
        <v>3</v>
      </c>
      <c r="M84">
        <f>C83+G93+G94</f>
        <v>775</v>
      </c>
      <c r="N84">
        <f>D83+H93+H94</f>
        <v>26</v>
      </c>
      <c r="S84" s="207">
        <f t="shared" si="0"/>
        <v>3</v>
      </c>
      <c r="T84" s="208">
        <f t="shared" si="1"/>
        <v>26</v>
      </c>
      <c r="U84" s="209">
        <f t="shared" si="2"/>
        <v>775</v>
      </c>
    </row>
    <row r="85" spans="1:21" ht="18" x14ac:dyDescent="0.25">
      <c r="A85" s="103">
        <v>3251</v>
      </c>
      <c r="B85" s="28">
        <v>0.11944444444444445</v>
      </c>
      <c r="C85" s="101">
        <v>471</v>
      </c>
      <c r="D85" s="195">
        <v>8</v>
      </c>
      <c r="E85" s="27">
        <v>3825</v>
      </c>
      <c r="F85" s="201">
        <v>0.34166666666666662</v>
      </c>
      <c r="G85" s="101">
        <v>330</v>
      </c>
      <c r="H85" s="195">
        <v>8</v>
      </c>
      <c r="K85" s="5">
        <v>2</v>
      </c>
      <c r="L85">
        <v>3</v>
      </c>
      <c r="M85">
        <f>C84+G95+G96</f>
        <v>895</v>
      </c>
      <c r="N85">
        <f>D84+H95+H96</f>
        <v>28</v>
      </c>
      <c r="S85" s="207">
        <f t="shared" si="0"/>
        <v>3</v>
      </c>
      <c r="T85" s="208">
        <f t="shared" si="1"/>
        <v>28</v>
      </c>
      <c r="U85" s="209">
        <f t="shared" si="2"/>
        <v>895</v>
      </c>
    </row>
    <row r="86" spans="1:21" ht="18" x14ac:dyDescent="0.25">
      <c r="A86" s="103">
        <v>3503</v>
      </c>
      <c r="B86" s="28">
        <v>0.14097222222222222</v>
      </c>
      <c r="C86" s="101">
        <v>272</v>
      </c>
      <c r="D86" s="195">
        <v>8</v>
      </c>
      <c r="E86" s="27">
        <v>3827</v>
      </c>
      <c r="F86" s="201">
        <v>0.35138888888888892</v>
      </c>
      <c r="G86" s="101">
        <v>348</v>
      </c>
      <c r="H86" s="195">
        <v>10</v>
      </c>
      <c r="K86" s="5">
        <v>3</v>
      </c>
      <c r="L86">
        <v>4</v>
      </c>
      <c r="M86">
        <f>C85+G97+G98+G99</f>
        <v>1605</v>
      </c>
      <c r="N86">
        <f>D85+H97+H98+H99</f>
        <v>38</v>
      </c>
      <c r="S86" s="207">
        <f t="shared" si="0"/>
        <v>4</v>
      </c>
      <c r="T86" s="208">
        <f t="shared" si="1"/>
        <v>38</v>
      </c>
      <c r="U86" s="209">
        <f t="shared" si="2"/>
        <v>1605</v>
      </c>
    </row>
    <row r="87" spans="1:21" ht="18" x14ac:dyDescent="0.25">
      <c r="A87" s="103">
        <v>3255</v>
      </c>
      <c r="B87" s="39">
        <v>0.15694444444444444</v>
      </c>
      <c r="C87" s="106">
        <v>505</v>
      </c>
      <c r="D87" s="196">
        <v>10</v>
      </c>
      <c r="E87" s="27">
        <v>3829</v>
      </c>
      <c r="F87" s="201">
        <v>0.37638888888888888</v>
      </c>
      <c r="G87" s="101">
        <v>364</v>
      </c>
      <c r="H87" s="195">
        <v>8</v>
      </c>
      <c r="K87" s="5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7">
        <f t="shared" si="0"/>
        <v>6</v>
      </c>
      <c r="T87" s="208">
        <f t="shared" si="1"/>
        <v>49</v>
      </c>
      <c r="U87" s="209">
        <f t="shared" si="2"/>
        <v>2482</v>
      </c>
    </row>
    <row r="88" spans="1:21" ht="18" x14ac:dyDescent="0.25">
      <c r="A88" s="103">
        <v>3283</v>
      </c>
      <c r="B88" s="28">
        <v>0.36319444444444443</v>
      </c>
      <c r="C88" s="101">
        <v>396</v>
      </c>
      <c r="D88" s="195">
        <v>8</v>
      </c>
      <c r="E88" s="27">
        <v>3831</v>
      </c>
      <c r="F88" s="201">
        <v>0.40347222222222223</v>
      </c>
      <c r="G88" s="101">
        <v>169</v>
      </c>
      <c r="H88" s="195">
        <v>10</v>
      </c>
      <c r="K88" s="7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7">
        <f t="shared" si="0"/>
        <v>8</v>
      </c>
      <c r="T88" s="208">
        <f t="shared" si="1"/>
        <v>66</v>
      </c>
      <c r="U88" s="209">
        <f t="shared" si="2"/>
        <v>4582</v>
      </c>
    </row>
    <row r="89" spans="1:21" ht="18" x14ac:dyDescent="0.25">
      <c r="A89" s="27">
        <v>3285</v>
      </c>
      <c r="B89" s="28">
        <v>0.35347222222222219</v>
      </c>
      <c r="C89" s="101">
        <v>401</v>
      </c>
      <c r="D89" s="195">
        <v>8</v>
      </c>
      <c r="E89" s="27">
        <v>3833</v>
      </c>
      <c r="F89" s="201">
        <v>0.42083333333333334</v>
      </c>
      <c r="G89" s="101">
        <v>259</v>
      </c>
      <c r="H89" s="195">
        <v>10</v>
      </c>
      <c r="K89" s="7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7">
        <f t="shared" si="0"/>
        <v>14</v>
      </c>
      <c r="T89" s="208">
        <f t="shared" si="1"/>
        <v>139</v>
      </c>
      <c r="U89" s="209">
        <f t="shared" si="2"/>
        <v>10394</v>
      </c>
    </row>
    <row r="90" spans="1:21" ht="18" x14ac:dyDescent="0.25">
      <c r="A90" s="103">
        <v>3287</v>
      </c>
      <c r="B90" s="28">
        <v>0.37638888888888888</v>
      </c>
      <c r="C90" s="101">
        <v>231</v>
      </c>
      <c r="D90" s="195">
        <v>6</v>
      </c>
      <c r="E90" s="103">
        <v>3835</v>
      </c>
      <c r="F90" s="201">
        <v>0.4368055555555555</v>
      </c>
      <c r="G90" s="101">
        <v>177</v>
      </c>
      <c r="H90" s="195">
        <v>8</v>
      </c>
      <c r="K90" s="7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7">
        <f t="shared" si="0"/>
        <v>9</v>
      </c>
      <c r="T90" s="208">
        <f t="shared" si="1"/>
        <v>84</v>
      </c>
      <c r="U90" s="209">
        <f t="shared" si="2"/>
        <v>7026</v>
      </c>
    </row>
    <row r="91" spans="1:21" ht="18" x14ac:dyDescent="0.25">
      <c r="A91" s="27">
        <v>3289</v>
      </c>
      <c r="B91" s="28">
        <v>0.40625</v>
      </c>
      <c r="C91" s="101">
        <v>231</v>
      </c>
      <c r="D91" s="195">
        <v>6</v>
      </c>
      <c r="E91" s="103">
        <v>3837</v>
      </c>
      <c r="F91" s="201">
        <v>0.46111111111111108</v>
      </c>
      <c r="G91" s="101">
        <v>360</v>
      </c>
      <c r="H91" s="195">
        <v>8</v>
      </c>
      <c r="K91" s="5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7">
        <f t="shared" si="0"/>
        <v>7</v>
      </c>
      <c r="T91" s="208">
        <f t="shared" si="1"/>
        <v>58</v>
      </c>
      <c r="U91" s="209">
        <f t="shared" si="2"/>
        <v>4381</v>
      </c>
    </row>
    <row r="92" spans="1:21" ht="18" x14ac:dyDescent="0.25">
      <c r="A92" s="27">
        <v>3293</v>
      </c>
      <c r="B92" s="28">
        <v>0.44513888888888892</v>
      </c>
      <c r="C92" s="101">
        <v>217</v>
      </c>
      <c r="D92" s="195">
        <v>9</v>
      </c>
      <c r="E92" s="103">
        <v>3839</v>
      </c>
      <c r="F92" s="201">
        <v>0.47847222222222219</v>
      </c>
      <c r="G92" s="101">
        <v>213</v>
      </c>
      <c r="H92" s="195">
        <v>8</v>
      </c>
      <c r="K92" s="5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7">
        <f t="shared" si="0"/>
        <v>6</v>
      </c>
      <c r="T92" s="208">
        <f t="shared" si="1"/>
        <v>52</v>
      </c>
      <c r="U92" s="209">
        <f t="shared" si="2"/>
        <v>2030</v>
      </c>
    </row>
    <row r="93" spans="1:21" ht="18.75" thickBot="1" x14ac:dyDescent="0.3">
      <c r="A93" s="77">
        <v>3297</v>
      </c>
      <c r="B93" s="57">
        <v>0.47916666666666669</v>
      </c>
      <c r="C93" s="109">
        <v>297</v>
      </c>
      <c r="D93" s="197">
        <v>6</v>
      </c>
      <c r="E93" s="103">
        <v>3841</v>
      </c>
      <c r="F93" s="63" t="s">
        <v>112</v>
      </c>
      <c r="G93" s="101">
        <v>310</v>
      </c>
      <c r="H93" s="195">
        <v>8</v>
      </c>
      <c r="K93" s="5">
        <v>10</v>
      </c>
      <c r="L93">
        <v>3</v>
      </c>
      <c r="M93">
        <f>C90+C91+G108</f>
        <v>683</v>
      </c>
      <c r="N93">
        <f>D90+D91+H108</f>
        <v>24</v>
      </c>
      <c r="S93" s="207">
        <f t="shared" si="0"/>
        <v>3</v>
      </c>
      <c r="T93" s="208">
        <f t="shared" si="1"/>
        <v>24</v>
      </c>
      <c r="U93" s="209">
        <f t="shared" si="2"/>
        <v>683</v>
      </c>
    </row>
    <row r="94" spans="1:21" ht="18.75" thickTop="1" x14ac:dyDescent="0.25">
      <c r="A94" s="38"/>
      <c r="B94" s="63"/>
      <c r="C94" s="101"/>
      <c r="D94" s="195"/>
      <c r="E94" s="103">
        <v>3843</v>
      </c>
      <c r="F94" s="28">
        <v>0.51944444444444449</v>
      </c>
      <c r="G94" s="101">
        <v>278</v>
      </c>
      <c r="H94" s="195">
        <v>12</v>
      </c>
      <c r="K94" s="5">
        <v>11</v>
      </c>
      <c r="L94">
        <v>4</v>
      </c>
      <c r="M94">
        <f>C92+G109+G110+G111</f>
        <v>1438</v>
      </c>
      <c r="N94">
        <f>D92+H109+H110+H111</f>
        <v>39</v>
      </c>
      <c r="S94" s="207">
        <f t="shared" si="0"/>
        <v>4</v>
      </c>
      <c r="T94" s="208">
        <f t="shared" si="1"/>
        <v>39</v>
      </c>
      <c r="U94" s="209">
        <f t="shared" si="2"/>
        <v>1438</v>
      </c>
    </row>
    <row r="95" spans="1:21" ht="27.75" customHeight="1" x14ac:dyDescent="0.25">
      <c r="A95" s="27"/>
      <c r="B95" s="39"/>
      <c r="C95" s="106"/>
      <c r="D95" s="196"/>
      <c r="E95" s="103">
        <v>3845</v>
      </c>
      <c r="F95" s="39">
        <v>4.3749999999999997E-2</v>
      </c>
      <c r="G95" s="106">
        <v>290</v>
      </c>
      <c r="H95" s="196">
        <v>10</v>
      </c>
      <c r="K95" s="5" t="s">
        <v>10</v>
      </c>
      <c r="L95">
        <v>3</v>
      </c>
      <c r="M95">
        <f>C93+G112+G113</f>
        <v>915</v>
      </c>
      <c r="N95">
        <f>D93+H112+H113</f>
        <v>30</v>
      </c>
      <c r="S95" s="207">
        <f t="shared" si="0"/>
        <v>3</v>
      </c>
      <c r="T95" s="208">
        <f t="shared" si="1"/>
        <v>30</v>
      </c>
      <c r="U95" s="209">
        <f t="shared" si="2"/>
        <v>915</v>
      </c>
    </row>
    <row r="96" spans="1:21" ht="15.75" x14ac:dyDescent="0.25">
      <c r="A96" s="27"/>
      <c r="B96" s="28"/>
      <c r="C96" s="101"/>
      <c r="D96" s="195"/>
      <c r="E96" s="103">
        <v>3847</v>
      </c>
      <c r="F96" s="28">
        <v>6.1111111111111116E-2</v>
      </c>
      <c r="G96" s="101">
        <v>385</v>
      </c>
      <c r="H96" s="195">
        <v>10</v>
      </c>
      <c r="S96" s="207"/>
      <c r="T96" s="150"/>
      <c r="U96" s="213"/>
    </row>
    <row r="97" spans="1:21" ht="16.5" thickBot="1" x14ac:dyDescent="0.3">
      <c r="A97" s="27"/>
      <c r="B97" s="28"/>
      <c r="C97" s="101"/>
      <c r="D97" s="195"/>
      <c r="E97" s="103">
        <v>3949</v>
      </c>
      <c r="F97" s="117">
        <v>8.4027777777777771E-2</v>
      </c>
      <c r="G97" s="105">
        <v>380</v>
      </c>
      <c r="H97" s="195">
        <v>12</v>
      </c>
      <c r="L97" s="191">
        <f>SUM(L72:L95)</f>
        <v>63</v>
      </c>
      <c r="M97" s="191">
        <f>SUM(M72:M95)</f>
        <v>18041</v>
      </c>
      <c r="N97" s="191">
        <f>SUM(N72:N95)</f>
        <v>561</v>
      </c>
      <c r="S97" s="210">
        <f>SUM(S72:S95)</f>
        <v>101</v>
      </c>
      <c r="T97" s="211">
        <f>SUM(T72:T95)</f>
        <v>908</v>
      </c>
      <c r="U97" s="212">
        <f>SUM(U72:U95)</f>
        <v>44424</v>
      </c>
    </row>
    <row r="98" spans="1:21" ht="15.75" x14ac:dyDescent="0.25">
      <c r="A98" s="27"/>
      <c r="B98" s="28"/>
      <c r="C98" s="101"/>
      <c r="D98" s="195"/>
      <c r="E98" s="103">
        <v>3849</v>
      </c>
      <c r="F98" s="28">
        <v>8.819444444444445E-2</v>
      </c>
      <c r="G98" s="101">
        <v>327</v>
      </c>
      <c r="H98" s="195">
        <v>10</v>
      </c>
      <c r="S98" t="s">
        <v>156</v>
      </c>
      <c r="U98" t="s">
        <v>156</v>
      </c>
    </row>
    <row r="99" spans="1:21" ht="15.75" x14ac:dyDescent="0.25">
      <c r="A99" s="27"/>
      <c r="B99" s="28"/>
      <c r="C99" s="101"/>
      <c r="D99" s="195"/>
      <c r="E99" s="103">
        <v>3851</v>
      </c>
      <c r="F99" s="28">
        <v>0.10555555555555556</v>
      </c>
      <c r="G99" s="101">
        <v>427</v>
      </c>
      <c r="H99" s="195">
        <v>8</v>
      </c>
    </row>
    <row r="100" spans="1:21" ht="15.75" x14ac:dyDescent="0.25">
      <c r="A100" s="27"/>
      <c r="B100" s="28"/>
      <c r="C100" s="101"/>
      <c r="D100" s="195"/>
      <c r="E100" s="103">
        <v>3953</v>
      </c>
      <c r="F100" s="117">
        <v>0.12569444444444444</v>
      </c>
      <c r="G100" s="105">
        <v>344</v>
      </c>
      <c r="H100" s="195">
        <v>6</v>
      </c>
    </row>
    <row r="101" spans="1:21" ht="15.75" x14ac:dyDescent="0.25">
      <c r="A101" s="27"/>
      <c r="B101" s="28"/>
      <c r="C101" s="101"/>
      <c r="D101" s="195"/>
      <c r="E101" s="103">
        <v>3853</v>
      </c>
      <c r="F101" s="28">
        <v>0.12986111111111112</v>
      </c>
      <c r="G101" s="101">
        <v>340</v>
      </c>
      <c r="H101" s="195">
        <v>9</v>
      </c>
    </row>
    <row r="102" spans="1:21" ht="15.75" x14ac:dyDescent="0.25">
      <c r="A102" s="27"/>
      <c r="B102" s="28"/>
      <c r="C102" s="101"/>
      <c r="D102" s="195"/>
      <c r="E102" s="103">
        <v>3855</v>
      </c>
      <c r="F102" s="28">
        <v>0.14791666666666667</v>
      </c>
      <c r="G102" s="101">
        <v>562</v>
      </c>
      <c r="H102" s="195">
        <v>8</v>
      </c>
    </row>
    <row r="103" spans="1:21" ht="15.75" x14ac:dyDescent="0.25">
      <c r="A103" s="27"/>
      <c r="B103" s="28"/>
      <c r="C103" s="101"/>
      <c r="D103" s="195"/>
      <c r="E103" s="103">
        <v>3857</v>
      </c>
      <c r="F103" s="28">
        <v>0.16388888888888889</v>
      </c>
      <c r="G103" s="101">
        <v>459</v>
      </c>
      <c r="H103" s="195">
        <v>8</v>
      </c>
    </row>
    <row r="104" spans="1:21" ht="15.75" x14ac:dyDescent="0.25">
      <c r="A104" s="27"/>
      <c r="B104" s="28"/>
      <c r="C104" s="101"/>
      <c r="D104" s="195"/>
      <c r="E104" s="103">
        <v>3983</v>
      </c>
      <c r="F104" s="117">
        <v>0.33819444444444446</v>
      </c>
      <c r="G104" s="105">
        <v>301</v>
      </c>
      <c r="H104" s="195">
        <v>8</v>
      </c>
    </row>
    <row r="105" spans="1:21" ht="15.75" x14ac:dyDescent="0.25">
      <c r="A105" s="103"/>
      <c r="B105" s="28"/>
      <c r="C105" s="101"/>
      <c r="D105" s="195"/>
      <c r="E105" s="103">
        <v>3883</v>
      </c>
      <c r="F105" s="28">
        <v>0.34097222222222223</v>
      </c>
      <c r="G105" s="101">
        <v>359</v>
      </c>
      <c r="H105" s="195">
        <v>10</v>
      </c>
    </row>
    <row r="106" spans="1:21" ht="15.75" x14ac:dyDescent="0.25">
      <c r="A106" s="27"/>
      <c r="B106" s="28"/>
      <c r="C106" s="101"/>
      <c r="D106" s="195"/>
      <c r="E106" s="103">
        <v>3985</v>
      </c>
      <c r="F106" s="28">
        <v>0.36388888888888887</v>
      </c>
      <c r="G106" s="101">
        <v>138</v>
      </c>
      <c r="H106" s="195">
        <v>8</v>
      </c>
    </row>
    <row r="107" spans="1:21" ht="15.75" x14ac:dyDescent="0.25">
      <c r="A107" s="27"/>
      <c r="B107" s="28"/>
      <c r="C107" s="101"/>
      <c r="D107" s="195"/>
      <c r="E107" s="108">
        <v>3885</v>
      </c>
      <c r="F107" s="28">
        <v>0.36944444444444446</v>
      </c>
      <c r="G107" s="101">
        <v>435</v>
      </c>
      <c r="H107" s="195">
        <v>10</v>
      </c>
    </row>
    <row r="108" spans="1:21" ht="15.75" x14ac:dyDescent="0.25">
      <c r="A108" s="27"/>
      <c r="B108" s="28"/>
      <c r="C108" s="101"/>
      <c r="D108" s="195"/>
      <c r="E108" s="27">
        <v>3887</v>
      </c>
      <c r="F108" s="28">
        <v>0.38194444444444442</v>
      </c>
      <c r="G108" s="101">
        <v>221</v>
      </c>
      <c r="H108" s="195">
        <v>12</v>
      </c>
    </row>
    <row r="109" spans="1:21" ht="15.75" x14ac:dyDescent="0.25">
      <c r="A109" s="27"/>
      <c r="B109" s="28"/>
      <c r="C109" s="101"/>
      <c r="D109" s="195"/>
      <c r="E109" s="27">
        <v>3889</v>
      </c>
      <c r="F109" s="28">
        <v>0.42291666666666666</v>
      </c>
      <c r="G109" s="101">
        <v>498</v>
      </c>
      <c r="H109" s="195">
        <v>10</v>
      </c>
    </row>
    <row r="110" spans="1:21" ht="15.75" x14ac:dyDescent="0.25">
      <c r="A110" s="27"/>
      <c r="B110" s="28"/>
      <c r="C110" s="101"/>
      <c r="D110" s="195"/>
      <c r="E110" s="27">
        <v>3891</v>
      </c>
      <c r="F110" s="28">
        <v>0.4236111111111111</v>
      </c>
      <c r="G110" s="101">
        <v>444</v>
      </c>
      <c r="H110" s="195">
        <v>10</v>
      </c>
    </row>
    <row r="111" spans="1:21" ht="15.75" x14ac:dyDescent="0.25">
      <c r="A111" s="103"/>
      <c r="B111" s="28"/>
      <c r="C111" s="101"/>
      <c r="D111" s="195"/>
      <c r="E111" s="27">
        <v>3893</v>
      </c>
      <c r="F111" s="28">
        <v>0.44027777777777777</v>
      </c>
      <c r="G111" s="101">
        <v>279</v>
      </c>
      <c r="H111" s="195">
        <v>10</v>
      </c>
    </row>
    <row r="112" spans="1:21" ht="15.75" x14ac:dyDescent="0.25">
      <c r="A112" s="103"/>
      <c r="B112" s="28"/>
      <c r="C112" s="101"/>
      <c r="D112" s="195"/>
      <c r="E112" s="27">
        <v>3895</v>
      </c>
      <c r="F112" s="28">
        <v>0.46458333333333335</v>
      </c>
      <c r="G112" s="101">
        <v>559</v>
      </c>
      <c r="H112" s="195">
        <v>12</v>
      </c>
    </row>
    <row r="113" spans="1:19" ht="15.75" x14ac:dyDescent="0.25">
      <c r="A113" s="103"/>
      <c r="B113" s="28"/>
      <c r="C113" s="101"/>
      <c r="D113" s="195"/>
      <c r="E113" s="27">
        <v>3793</v>
      </c>
      <c r="F113" s="28">
        <v>0.46736111111111112</v>
      </c>
      <c r="G113" s="101">
        <v>59</v>
      </c>
      <c r="H113" s="195">
        <v>12</v>
      </c>
    </row>
    <row r="114" spans="1:19" ht="16.5" thickBot="1" x14ac:dyDescent="0.3">
      <c r="A114" s="103"/>
      <c r="B114" s="63"/>
      <c r="C114" s="101"/>
      <c r="D114" s="195"/>
      <c r="E114" s="77">
        <v>3897</v>
      </c>
      <c r="F114" s="202" t="s">
        <v>117</v>
      </c>
      <c r="G114" s="101">
        <v>308</v>
      </c>
      <c r="H114" s="195">
        <v>8</v>
      </c>
    </row>
    <row r="115" spans="1:19" ht="16.5" thickTop="1" x14ac:dyDescent="0.25">
      <c r="A115" s="103"/>
      <c r="B115" s="28"/>
      <c r="C115" s="101"/>
      <c r="D115" s="195"/>
      <c r="E115" s="199">
        <f>COUNT(E73:E114,A73:A93)</f>
        <v>63</v>
      </c>
      <c r="F115" s="100"/>
      <c r="G115">
        <f>SUM(G73:G114,C73:C93)</f>
        <v>18041</v>
      </c>
      <c r="H115">
        <f>SUM(H73:H114,D73:D93)</f>
        <v>561</v>
      </c>
    </row>
    <row r="116" spans="1:19" ht="15.75" x14ac:dyDescent="0.25">
      <c r="A116" s="103"/>
      <c r="B116" s="39"/>
      <c r="C116" s="106"/>
      <c r="D116" s="196"/>
      <c r="E116" s="199"/>
      <c r="F116" s="100"/>
    </row>
    <row r="117" spans="1:19" ht="15.75" x14ac:dyDescent="0.25">
      <c r="A117" s="103"/>
      <c r="B117" s="28"/>
      <c r="C117" s="101"/>
      <c r="D117" s="195"/>
      <c r="E117" s="199"/>
      <c r="F117" s="100"/>
    </row>
    <row r="118" spans="1:19" ht="15.75" x14ac:dyDescent="0.25">
      <c r="A118" s="103"/>
      <c r="B118" s="117"/>
      <c r="C118" s="105"/>
      <c r="D118" s="195"/>
      <c r="E118" s="199"/>
      <c r="F118" s="100"/>
    </row>
    <row r="119" spans="1:19" ht="15.75" x14ac:dyDescent="0.25">
      <c r="A119" s="103"/>
      <c r="B119" s="28"/>
      <c r="C119" s="101"/>
      <c r="D119" s="195"/>
      <c r="E119" s="199"/>
      <c r="F119" s="100"/>
    </row>
    <row r="120" spans="1:19" ht="15.75" x14ac:dyDescent="0.25">
      <c r="A120" s="103"/>
      <c r="B120" s="28"/>
      <c r="C120" s="101"/>
      <c r="D120" s="195"/>
      <c r="E120" s="151"/>
      <c r="F120" s="100"/>
    </row>
    <row r="121" spans="1:19" ht="15.75" x14ac:dyDescent="0.25">
      <c r="A121" s="103"/>
      <c r="B121" s="117"/>
      <c r="C121" s="105"/>
      <c r="D121" s="195"/>
      <c r="E121" s="151"/>
      <c r="F121" s="100"/>
    </row>
    <row r="122" spans="1:19" ht="15.75" x14ac:dyDescent="0.25">
      <c r="A122" s="103"/>
      <c r="B122" s="28"/>
      <c r="C122" s="101"/>
      <c r="D122" s="195"/>
      <c r="E122" s="151"/>
      <c r="F122" s="100"/>
    </row>
    <row r="123" spans="1:19" ht="15.75" x14ac:dyDescent="0.25">
      <c r="A123" s="103"/>
      <c r="B123" s="28"/>
      <c r="C123" s="101"/>
      <c r="D123" s="195"/>
      <c r="E123" s="151"/>
      <c r="F123" s="100"/>
    </row>
    <row r="124" spans="1:19" ht="15.75" x14ac:dyDescent="0.25">
      <c r="A124" s="103"/>
      <c r="B124" s="28"/>
      <c r="C124" s="101"/>
      <c r="D124" s="195"/>
      <c r="E124" s="151"/>
      <c r="F124" s="100"/>
    </row>
    <row r="125" spans="1:19" ht="15.75" x14ac:dyDescent="0.25">
      <c r="A125" s="103"/>
      <c r="B125" s="117"/>
      <c r="C125" s="105"/>
      <c r="D125" s="195"/>
      <c r="E125" s="151"/>
      <c r="F125" s="100"/>
    </row>
    <row r="126" spans="1:19" ht="15.75" x14ac:dyDescent="0.25">
      <c r="A126" s="103"/>
      <c r="B126" s="28"/>
      <c r="C126" s="101"/>
      <c r="D126" s="195"/>
      <c r="E126" s="199"/>
      <c r="F126" s="100"/>
      <c r="Q126" s="134" t="s">
        <v>148</v>
      </c>
    </row>
    <row r="127" spans="1:19" ht="15.75" x14ac:dyDescent="0.25">
      <c r="A127" s="103"/>
      <c r="B127" s="28"/>
      <c r="C127" s="101"/>
      <c r="D127" s="195"/>
      <c r="E127" s="151"/>
      <c r="F127" s="100"/>
    </row>
    <row r="128" spans="1:19" ht="15.75" x14ac:dyDescent="0.25">
      <c r="A128" s="108"/>
      <c r="B128" s="28"/>
      <c r="C128" s="101"/>
      <c r="D128" s="195"/>
      <c r="E128" s="199"/>
      <c r="F128" s="100"/>
      <c r="Q128" t="s">
        <v>12</v>
      </c>
      <c r="R128" t="s">
        <v>147</v>
      </c>
      <c r="S128" t="s">
        <v>13</v>
      </c>
    </row>
    <row r="129" spans="1:22" ht="15.75" x14ac:dyDescent="0.25">
      <c r="A129" s="27"/>
      <c r="B129" s="28"/>
      <c r="C129" s="101"/>
      <c r="D129" s="195"/>
      <c r="E129" s="199"/>
      <c r="F129" s="100"/>
      <c r="P129" t="s">
        <v>143</v>
      </c>
      <c r="Q129">
        <v>5</v>
      </c>
      <c r="R129">
        <v>2130</v>
      </c>
      <c r="S129">
        <v>35</v>
      </c>
    </row>
    <row r="130" spans="1:22" ht="15.75" x14ac:dyDescent="0.25">
      <c r="A130" s="27"/>
      <c r="B130" s="28"/>
      <c r="C130" s="101"/>
      <c r="D130" s="195"/>
      <c r="E130" s="199"/>
      <c r="F130" s="100"/>
      <c r="P130" t="s">
        <v>144</v>
      </c>
      <c r="Q130">
        <v>5</v>
      </c>
      <c r="R130">
        <v>4158</v>
      </c>
      <c r="S130">
        <v>42</v>
      </c>
    </row>
    <row r="131" spans="1:22" ht="15.75" x14ac:dyDescent="0.25">
      <c r="A131" s="27"/>
      <c r="B131" s="28"/>
      <c r="C131" s="101"/>
      <c r="D131" s="195"/>
      <c r="E131" s="199"/>
      <c r="F131" s="100"/>
      <c r="P131" t="s">
        <v>145</v>
      </c>
      <c r="Q131">
        <v>6</v>
      </c>
      <c r="R131">
        <v>4515</v>
      </c>
      <c r="S131">
        <v>51</v>
      </c>
    </row>
    <row r="132" spans="1:22" ht="15.75" x14ac:dyDescent="0.25">
      <c r="A132" s="27"/>
      <c r="B132" s="28"/>
      <c r="C132" s="101"/>
      <c r="D132" s="195"/>
      <c r="E132" s="164"/>
      <c r="F132" s="100"/>
      <c r="P132" t="s">
        <v>146</v>
      </c>
      <c r="Q132">
        <v>3</v>
      </c>
      <c r="R132">
        <v>1480</v>
      </c>
      <c r="S132">
        <v>22</v>
      </c>
    </row>
    <row r="133" spans="1:22" ht="15.75" x14ac:dyDescent="0.25">
      <c r="A133" s="27"/>
      <c r="B133" s="28"/>
      <c r="C133" s="101"/>
      <c r="D133" s="195"/>
      <c r="E133" s="199"/>
      <c r="F133" s="100"/>
      <c r="H133" s="1" t="s">
        <v>152</v>
      </c>
      <c r="L133" s="134" t="s">
        <v>124</v>
      </c>
      <c r="N133" s="134">
        <v>-6000</v>
      </c>
      <c r="Q133">
        <v>19</v>
      </c>
      <c r="R133">
        <v>12283</v>
      </c>
      <c r="S133">
        <v>150</v>
      </c>
    </row>
    <row r="134" spans="1:22" ht="15.75" x14ac:dyDescent="0.25">
      <c r="A134" s="27"/>
      <c r="B134" s="28"/>
      <c r="C134" s="101"/>
      <c r="D134" s="195"/>
      <c r="E134" s="199"/>
      <c r="F134" s="100"/>
      <c r="T134" s="192" t="s">
        <v>158</v>
      </c>
      <c r="U134" s="192"/>
      <c r="V134" s="192"/>
    </row>
    <row r="135" spans="1:22" ht="16.5" thickBot="1" x14ac:dyDescent="0.3">
      <c r="A135" s="77"/>
      <c r="B135" s="63" t="s">
        <v>151</v>
      </c>
      <c r="C135" s="101"/>
      <c r="D135" s="195"/>
      <c r="E135" s="151"/>
      <c r="F135" s="100"/>
    </row>
    <row r="136" spans="1:22" ht="16.5" thickTop="1" x14ac:dyDescent="0.25">
      <c r="A136" s="122">
        <v>6241</v>
      </c>
      <c r="B136" s="123">
        <v>6.8750000000000006E-2</v>
      </c>
      <c r="C136" s="98">
        <v>101</v>
      </c>
      <c r="D136" s="194">
        <v>6</v>
      </c>
      <c r="E136" s="38">
        <v>6605</v>
      </c>
      <c r="F136" s="21" t="s">
        <v>120</v>
      </c>
      <c r="G136" s="98">
        <v>102</v>
      </c>
      <c r="H136" s="194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4" t="s">
        <v>130</v>
      </c>
      <c r="T136" s="205" t="s">
        <v>131</v>
      </c>
      <c r="U136" s="206" t="s">
        <v>132</v>
      </c>
    </row>
    <row r="137" spans="1:22" ht="36" x14ac:dyDescent="0.25">
      <c r="A137" s="103">
        <v>6249</v>
      </c>
      <c r="B137" s="28">
        <v>0.1076388888888889</v>
      </c>
      <c r="C137" s="101">
        <v>123</v>
      </c>
      <c r="D137" s="195">
        <v>6</v>
      </c>
      <c r="E137" s="27">
        <v>6607</v>
      </c>
      <c r="F137" s="28">
        <v>0.29791666666666666</v>
      </c>
      <c r="G137" s="101">
        <v>230</v>
      </c>
      <c r="H137" s="195">
        <v>8</v>
      </c>
      <c r="K137" s="5" t="s">
        <v>3</v>
      </c>
      <c r="L137">
        <v>1</v>
      </c>
      <c r="M137" s="3">
        <f>C150</f>
        <v>73</v>
      </c>
      <c r="N137" s="3">
        <f>D150</f>
        <v>6</v>
      </c>
      <c r="S137" s="207">
        <f>L137+P137</f>
        <v>1</v>
      </c>
      <c r="T137" s="208">
        <f>N137+R137</f>
        <v>6</v>
      </c>
      <c r="U137" s="209">
        <f>M137+Q137</f>
        <v>73</v>
      </c>
    </row>
    <row r="138" spans="1:22" ht="18" x14ac:dyDescent="0.25">
      <c r="A138" s="103">
        <v>6251</v>
      </c>
      <c r="B138" s="28">
        <v>0.13819444444444443</v>
      </c>
      <c r="C138" s="101">
        <v>194</v>
      </c>
      <c r="D138" s="195">
        <v>6</v>
      </c>
      <c r="E138" s="27">
        <v>6611</v>
      </c>
      <c r="F138" s="28">
        <v>0.32708333333333334</v>
      </c>
      <c r="G138" s="101">
        <v>141</v>
      </c>
      <c r="H138" s="195">
        <v>8</v>
      </c>
      <c r="K138" s="5">
        <v>2</v>
      </c>
      <c r="L138">
        <v>1</v>
      </c>
      <c r="M138" s="3">
        <f>C136</f>
        <v>101</v>
      </c>
      <c r="N138" s="3">
        <f>D136</f>
        <v>6</v>
      </c>
      <c r="S138" s="207">
        <f t="shared" ref="S138:S160" si="3">L138+P138</f>
        <v>1</v>
      </c>
      <c r="T138" s="208">
        <f t="shared" ref="T138:T160" si="4">N138+R138</f>
        <v>6</v>
      </c>
      <c r="U138" s="209">
        <f t="shared" ref="U138:U160" si="5">M138+Q138</f>
        <v>101</v>
      </c>
    </row>
    <row r="139" spans="1:22" ht="18" x14ac:dyDescent="0.25">
      <c r="A139" s="103">
        <v>6253</v>
      </c>
      <c r="B139" s="28">
        <v>0.16180555555555556</v>
      </c>
      <c r="C139" s="101">
        <v>210</v>
      </c>
      <c r="D139" s="195">
        <v>8</v>
      </c>
      <c r="E139" s="27">
        <v>6613</v>
      </c>
      <c r="F139" s="28">
        <v>0.34583333333333338</v>
      </c>
      <c r="G139" s="101">
        <v>315</v>
      </c>
      <c r="H139" s="195">
        <v>6</v>
      </c>
      <c r="K139" s="5">
        <v>3</v>
      </c>
      <c r="L139">
        <v>1</v>
      </c>
      <c r="M139" s="3">
        <f>C137</f>
        <v>123</v>
      </c>
      <c r="N139" s="3">
        <f>D137</f>
        <v>6</v>
      </c>
      <c r="S139" s="207">
        <f t="shared" si="3"/>
        <v>1</v>
      </c>
      <c r="T139" s="208">
        <f t="shared" si="4"/>
        <v>6</v>
      </c>
      <c r="U139" s="209">
        <f t="shared" si="5"/>
        <v>123</v>
      </c>
    </row>
    <row r="140" spans="1:22" ht="18" x14ac:dyDescent="0.25">
      <c r="A140" s="27">
        <v>6213</v>
      </c>
      <c r="B140" s="28">
        <v>0.30486111111111108</v>
      </c>
      <c r="C140" s="101">
        <v>54</v>
      </c>
      <c r="D140" s="195">
        <v>6</v>
      </c>
      <c r="E140" s="27">
        <v>6617</v>
      </c>
      <c r="F140" s="28">
        <v>0.37986111111111115</v>
      </c>
      <c r="G140" s="101">
        <v>148</v>
      </c>
      <c r="H140" s="195">
        <v>8</v>
      </c>
      <c r="K140" s="5">
        <v>4</v>
      </c>
      <c r="L140">
        <v>2</v>
      </c>
      <c r="M140" s="3">
        <f>C138+C139</f>
        <v>404</v>
      </c>
      <c r="N140" s="3">
        <f>D138+D139</f>
        <v>14</v>
      </c>
      <c r="S140" s="207">
        <f t="shared" si="3"/>
        <v>2</v>
      </c>
      <c r="T140" s="208">
        <f t="shared" si="4"/>
        <v>14</v>
      </c>
      <c r="U140" s="209">
        <f t="shared" si="5"/>
        <v>404</v>
      </c>
    </row>
    <row r="141" spans="1:22" ht="18" x14ac:dyDescent="0.25">
      <c r="A141" s="27">
        <v>6211</v>
      </c>
      <c r="B141" s="28">
        <v>0.32708333333333334</v>
      </c>
      <c r="C141" s="33">
        <v>22</v>
      </c>
      <c r="D141" s="195">
        <v>10</v>
      </c>
      <c r="E141" s="27">
        <v>6621</v>
      </c>
      <c r="F141" s="28">
        <v>0.42569444444444443</v>
      </c>
      <c r="G141" s="101">
        <v>149</v>
      </c>
      <c r="H141" s="195">
        <v>8</v>
      </c>
      <c r="K141" s="5">
        <v>5</v>
      </c>
      <c r="L141">
        <v>0</v>
      </c>
      <c r="M141">
        <v>0</v>
      </c>
      <c r="N141">
        <v>0</v>
      </c>
      <c r="S141" s="207">
        <f t="shared" si="3"/>
        <v>0</v>
      </c>
      <c r="T141" s="208">
        <f t="shared" si="4"/>
        <v>0</v>
      </c>
      <c r="U141" s="209">
        <f t="shared" si="5"/>
        <v>0</v>
      </c>
    </row>
    <row r="142" spans="1:22" ht="18" x14ac:dyDescent="0.25">
      <c r="A142" s="27">
        <v>6219</v>
      </c>
      <c r="B142" s="28">
        <v>0.35069444444444442</v>
      </c>
      <c r="C142" s="101">
        <v>57</v>
      </c>
      <c r="D142" s="195">
        <v>8</v>
      </c>
      <c r="E142" s="103">
        <v>6625</v>
      </c>
      <c r="F142" s="28">
        <v>0.46736111111111112</v>
      </c>
      <c r="G142" s="101">
        <v>119</v>
      </c>
      <c r="H142" s="195">
        <v>8</v>
      </c>
      <c r="K142" s="5">
        <v>6</v>
      </c>
      <c r="L142">
        <v>0</v>
      </c>
      <c r="M142">
        <v>0</v>
      </c>
      <c r="N142">
        <v>0</v>
      </c>
      <c r="S142" s="207">
        <f t="shared" si="3"/>
        <v>0</v>
      </c>
      <c r="T142" s="208">
        <f t="shared" si="4"/>
        <v>0</v>
      </c>
      <c r="U142" s="209">
        <f t="shared" si="5"/>
        <v>0</v>
      </c>
    </row>
    <row r="143" spans="1:22" ht="18" x14ac:dyDescent="0.25">
      <c r="A143" s="103">
        <v>6293</v>
      </c>
      <c r="B143" s="28">
        <v>0.37777777777777777</v>
      </c>
      <c r="C143" s="101">
        <v>224</v>
      </c>
      <c r="D143" s="195">
        <v>6</v>
      </c>
      <c r="E143" s="103">
        <v>6627</v>
      </c>
      <c r="F143" s="28">
        <v>0.50902777777777775</v>
      </c>
      <c r="G143" s="101">
        <v>117</v>
      </c>
      <c r="H143" s="195">
        <v>8</v>
      </c>
      <c r="K143" s="5">
        <v>7</v>
      </c>
      <c r="L143">
        <v>0</v>
      </c>
      <c r="M143">
        <v>0</v>
      </c>
      <c r="N143">
        <v>0</v>
      </c>
      <c r="S143" s="207">
        <f t="shared" si="3"/>
        <v>0</v>
      </c>
      <c r="T143" s="208">
        <f t="shared" si="4"/>
        <v>0</v>
      </c>
      <c r="U143" s="209">
        <f t="shared" si="5"/>
        <v>0</v>
      </c>
    </row>
    <row r="144" spans="1:22" ht="18" x14ac:dyDescent="0.25">
      <c r="A144" s="27">
        <v>6295</v>
      </c>
      <c r="B144" s="28">
        <v>0.39513888888888887</v>
      </c>
      <c r="C144" s="101">
        <v>98</v>
      </c>
      <c r="D144" s="195">
        <v>8</v>
      </c>
      <c r="E144" s="103">
        <v>6631</v>
      </c>
      <c r="F144" s="28">
        <v>5.0694444444444452E-2</v>
      </c>
      <c r="G144" s="101">
        <v>204</v>
      </c>
      <c r="H144" s="195">
        <v>10</v>
      </c>
      <c r="K144" s="5" t="s">
        <v>4</v>
      </c>
      <c r="L144">
        <v>2</v>
      </c>
      <c r="M144">
        <f>C140+C141</f>
        <v>76</v>
      </c>
      <c r="N144">
        <f>D140+D141</f>
        <v>16</v>
      </c>
      <c r="S144" s="207">
        <f t="shared" si="3"/>
        <v>2</v>
      </c>
      <c r="T144" s="208">
        <f t="shared" si="4"/>
        <v>16</v>
      </c>
      <c r="U144" s="209">
        <f t="shared" si="5"/>
        <v>76</v>
      </c>
    </row>
    <row r="145" spans="1:21" ht="18" x14ac:dyDescent="0.25">
      <c r="A145" s="27">
        <v>6227</v>
      </c>
      <c r="B145" s="28">
        <v>0.40208333333333335</v>
      </c>
      <c r="C145" s="101">
        <v>294</v>
      </c>
      <c r="D145" s="195">
        <v>6</v>
      </c>
      <c r="E145" s="103">
        <v>6635</v>
      </c>
      <c r="F145" s="28">
        <v>9.2361111111111116E-2</v>
      </c>
      <c r="G145" s="101">
        <v>94</v>
      </c>
      <c r="H145" s="195">
        <v>6</v>
      </c>
      <c r="K145" s="5">
        <v>9</v>
      </c>
      <c r="L145">
        <v>1</v>
      </c>
      <c r="M145">
        <f>C142</f>
        <v>57</v>
      </c>
      <c r="N145">
        <f>D142</f>
        <v>8</v>
      </c>
      <c r="S145" s="207">
        <f t="shared" si="3"/>
        <v>1</v>
      </c>
      <c r="T145" s="208">
        <f t="shared" si="4"/>
        <v>8</v>
      </c>
      <c r="U145" s="209">
        <f t="shared" si="5"/>
        <v>57</v>
      </c>
    </row>
    <row r="146" spans="1:21" ht="18" x14ac:dyDescent="0.25">
      <c r="A146" s="103">
        <v>6231</v>
      </c>
      <c r="B146" s="28">
        <v>0.4513888888888889</v>
      </c>
      <c r="C146" s="101">
        <v>68</v>
      </c>
      <c r="D146" s="195">
        <v>6</v>
      </c>
      <c r="E146" s="103">
        <v>6639</v>
      </c>
      <c r="F146" s="28">
        <v>0.13402777777777777</v>
      </c>
      <c r="G146" s="101">
        <v>350</v>
      </c>
      <c r="H146" s="195">
        <v>8</v>
      </c>
      <c r="K146" s="5">
        <v>10</v>
      </c>
      <c r="L146">
        <v>3</v>
      </c>
      <c r="M146">
        <f>C143+C144+C145</f>
        <v>616</v>
      </c>
      <c r="N146">
        <f>D143+D144+D145</f>
        <v>20</v>
      </c>
      <c r="S146" s="207">
        <f t="shared" si="3"/>
        <v>3</v>
      </c>
      <c r="T146" s="208">
        <f t="shared" si="4"/>
        <v>20</v>
      </c>
      <c r="U146" s="209">
        <f t="shared" si="5"/>
        <v>616</v>
      </c>
    </row>
    <row r="147" spans="1:21" ht="18" x14ac:dyDescent="0.25">
      <c r="A147" s="27">
        <v>6297</v>
      </c>
      <c r="B147" s="28">
        <v>0.45694444444444443</v>
      </c>
      <c r="C147" s="101">
        <v>134</v>
      </c>
      <c r="D147" s="195">
        <v>8</v>
      </c>
      <c r="E147" s="103">
        <v>6667</v>
      </c>
      <c r="F147" s="28">
        <v>0.3347222222222222</v>
      </c>
      <c r="G147" s="101">
        <v>119</v>
      </c>
      <c r="H147" s="195">
        <v>10</v>
      </c>
      <c r="K147" s="5" t="s">
        <v>5</v>
      </c>
      <c r="L147">
        <v>2</v>
      </c>
      <c r="M147">
        <f>C146+C147</f>
        <v>202</v>
      </c>
      <c r="N147">
        <f>D146+D147</f>
        <v>14</v>
      </c>
      <c r="S147" s="207">
        <f t="shared" si="3"/>
        <v>2</v>
      </c>
      <c r="T147" s="208">
        <f t="shared" si="4"/>
        <v>14</v>
      </c>
      <c r="U147" s="209">
        <f t="shared" si="5"/>
        <v>202</v>
      </c>
    </row>
    <row r="148" spans="1:21" ht="18" x14ac:dyDescent="0.25">
      <c r="A148" s="103">
        <v>6233</v>
      </c>
      <c r="B148" s="28">
        <v>0.4861111111111111</v>
      </c>
      <c r="C148" s="101">
        <v>32</v>
      </c>
      <c r="D148" s="195">
        <v>8</v>
      </c>
      <c r="E148" s="103">
        <v>6671</v>
      </c>
      <c r="F148" s="28">
        <v>0.36041666666666666</v>
      </c>
      <c r="G148" s="101">
        <v>515</v>
      </c>
      <c r="H148" s="195">
        <v>10</v>
      </c>
      <c r="K148" s="5" t="s">
        <v>6</v>
      </c>
      <c r="L148">
        <v>2</v>
      </c>
      <c r="M148">
        <f>C148+C149</f>
        <v>79</v>
      </c>
      <c r="N148">
        <f>D148+D149</f>
        <v>16</v>
      </c>
      <c r="S148" s="207">
        <f t="shared" si="3"/>
        <v>2</v>
      </c>
      <c r="T148" s="208">
        <f t="shared" si="4"/>
        <v>16</v>
      </c>
      <c r="U148" s="209">
        <f t="shared" si="5"/>
        <v>79</v>
      </c>
    </row>
    <row r="149" spans="1:21" ht="18" x14ac:dyDescent="0.25">
      <c r="A149" s="27">
        <v>6299</v>
      </c>
      <c r="B149" s="28">
        <v>0.49583333333333335</v>
      </c>
      <c r="C149" s="101">
        <v>47</v>
      </c>
      <c r="D149" s="195">
        <v>8</v>
      </c>
      <c r="E149" s="27">
        <v>6675</v>
      </c>
      <c r="F149" s="28">
        <v>0.40208333333333335</v>
      </c>
      <c r="G149" s="101">
        <v>449</v>
      </c>
      <c r="H149" s="195">
        <v>8</v>
      </c>
      <c r="K149" s="5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7">
        <f t="shared" si="3"/>
        <v>1</v>
      </c>
      <c r="T149" s="208">
        <f t="shared" si="4"/>
        <v>8</v>
      </c>
      <c r="U149" s="209">
        <f t="shared" si="5"/>
        <v>117</v>
      </c>
    </row>
    <row r="150" spans="1:21" ht="18.75" thickBot="1" x14ac:dyDescent="0.3">
      <c r="A150" s="126">
        <v>6237</v>
      </c>
      <c r="B150" s="118">
        <v>0.52569444444444446</v>
      </c>
      <c r="C150" s="113">
        <v>73</v>
      </c>
      <c r="D150" s="198">
        <v>6</v>
      </c>
      <c r="E150" s="27">
        <v>6679</v>
      </c>
      <c r="F150" s="28">
        <v>0.44374999999999998</v>
      </c>
      <c r="G150" s="101">
        <v>141</v>
      </c>
      <c r="H150" s="195">
        <v>8</v>
      </c>
      <c r="K150" s="5">
        <v>2</v>
      </c>
      <c r="L150">
        <v>1</v>
      </c>
      <c r="M150">
        <f t="shared" si="6"/>
        <v>204</v>
      </c>
      <c r="N150">
        <f t="shared" si="6"/>
        <v>10</v>
      </c>
      <c r="S150" s="207">
        <f t="shared" si="3"/>
        <v>1</v>
      </c>
      <c r="T150" s="208">
        <f t="shared" si="4"/>
        <v>10</v>
      </c>
      <c r="U150" s="209">
        <f t="shared" si="5"/>
        <v>204</v>
      </c>
    </row>
    <row r="151" spans="1:21" ht="19.5" thickTop="1" thickBot="1" x14ac:dyDescent="0.3">
      <c r="A151" s="38"/>
      <c r="B151" s="21"/>
      <c r="C151" s="98"/>
      <c r="D151" s="194"/>
      <c r="E151" s="77">
        <v>6683</v>
      </c>
      <c r="F151" s="57">
        <v>0.49236111111111108</v>
      </c>
      <c r="G151" s="109">
        <v>99</v>
      </c>
      <c r="H151" s="197">
        <v>9</v>
      </c>
      <c r="K151" s="5">
        <v>3</v>
      </c>
      <c r="L151">
        <v>1</v>
      </c>
      <c r="M151">
        <f t="shared" si="6"/>
        <v>94</v>
      </c>
      <c r="N151">
        <f t="shared" si="6"/>
        <v>6</v>
      </c>
      <c r="S151" s="207">
        <f t="shared" si="3"/>
        <v>1</v>
      </c>
      <c r="T151" s="208">
        <f t="shared" si="4"/>
        <v>6</v>
      </c>
      <c r="U151" s="209">
        <f t="shared" si="5"/>
        <v>94</v>
      </c>
    </row>
    <row r="152" spans="1:21" ht="18.75" thickTop="1" x14ac:dyDescent="0.25">
      <c r="A152" s="27"/>
      <c r="B152" s="28"/>
      <c r="C152" s="101"/>
      <c r="D152" s="195"/>
      <c r="E152" s="151">
        <f>COUNT(E136:E151,A136:A150)</f>
        <v>31</v>
      </c>
      <c r="F152" s="100"/>
      <c r="G152" s="160">
        <f>SUM(G136:G151,C136:C150)</f>
        <v>5023</v>
      </c>
      <c r="H152" s="160">
        <f>SUM(H136:H151,D136:D150)</f>
        <v>238</v>
      </c>
      <c r="K152" s="5" t="s">
        <v>8</v>
      </c>
      <c r="L152">
        <v>1</v>
      </c>
      <c r="M152">
        <f t="shared" si="6"/>
        <v>350</v>
      </c>
      <c r="N152">
        <f t="shared" si="6"/>
        <v>8</v>
      </c>
      <c r="S152" s="207">
        <f t="shared" si="3"/>
        <v>1</v>
      </c>
      <c r="T152" s="208">
        <f t="shared" si="4"/>
        <v>8</v>
      </c>
      <c r="U152" s="209">
        <f t="shared" si="5"/>
        <v>350</v>
      </c>
    </row>
    <row r="153" spans="1:21" ht="18" x14ac:dyDescent="0.25">
      <c r="A153" s="27"/>
      <c r="B153" s="28"/>
      <c r="C153" s="101"/>
      <c r="D153" s="195"/>
      <c r="E153" s="151"/>
      <c r="F153" s="100"/>
      <c r="K153" s="7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7">
        <f t="shared" si="3"/>
        <v>5</v>
      </c>
      <c r="T153" s="208">
        <f t="shared" si="4"/>
        <v>35</v>
      </c>
      <c r="U153" s="209">
        <f t="shared" si="5"/>
        <v>2130</v>
      </c>
    </row>
    <row r="154" spans="1:21" ht="18" x14ac:dyDescent="0.25">
      <c r="A154" s="27"/>
      <c r="B154" s="28"/>
      <c r="C154" s="101"/>
      <c r="D154" s="195"/>
      <c r="E154" s="199"/>
      <c r="F154" s="100"/>
      <c r="K154" s="7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7">
        <f t="shared" si="3"/>
        <v>5</v>
      </c>
      <c r="T154" s="208">
        <f t="shared" si="4"/>
        <v>42</v>
      </c>
      <c r="U154" s="209">
        <f t="shared" si="5"/>
        <v>4158</v>
      </c>
    </row>
    <row r="155" spans="1:21" ht="18" x14ac:dyDescent="0.25">
      <c r="A155" s="27"/>
      <c r="B155" s="28"/>
      <c r="C155" s="101"/>
      <c r="D155" s="195"/>
      <c r="E155" s="151"/>
      <c r="F155" s="100"/>
      <c r="K155" s="7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7">
        <f t="shared" si="3"/>
        <v>7</v>
      </c>
      <c r="T155" s="208">
        <f t="shared" si="4"/>
        <v>60</v>
      </c>
      <c r="U155" s="209">
        <f t="shared" si="5"/>
        <v>4617</v>
      </c>
    </row>
    <row r="156" spans="1:21" ht="18" x14ac:dyDescent="0.25">
      <c r="A156" s="27"/>
      <c r="B156" s="28"/>
      <c r="C156" s="101"/>
      <c r="D156" s="195"/>
      <c r="E156" s="151"/>
      <c r="F156" s="100"/>
      <c r="K156" s="5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7">
        <f t="shared" si="3"/>
        <v>5</v>
      </c>
      <c r="T156" s="208">
        <f t="shared" si="4"/>
        <v>38</v>
      </c>
      <c r="U156" s="209">
        <f t="shared" si="5"/>
        <v>1851</v>
      </c>
    </row>
    <row r="157" spans="1:21" ht="18" x14ac:dyDescent="0.25">
      <c r="A157" s="103"/>
      <c r="B157" s="28"/>
      <c r="C157" s="101"/>
      <c r="D157" s="195"/>
      <c r="E157" s="151"/>
      <c r="F157" s="100"/>
      <c r="K157" s="5">
        <v>9</v>
      </c>
      <c r="L157">
        <v>3</v>
      </c>
      <c r="M157">
        <f>G139+G147+G148</f>
        <v>949</v>
      </c>
      <c r="N157">
        <f>H139+H147+H148</f>
        <v>26</v>
      </c>
      <c r="S157" s="207">
        <f t="shared" si="3"/>
        <v>3</v>
      </c>
      <c r="T157" s="208">
        <f t="shared" si="4"/>
        <v>26</v>
      </c>
      <c r="U157" s="209">
        <f t="shared" si="5"/>
        <v>949</v>
      </c>
    </row>
    <row r="158" spans="1:21" ht="18" x14ac:dyDescent="0.25">
      <c r="A158" s="103"/>
      <c r="B158" s="28"/>
      <c r="C158" s="101"/>
      <c r="D158" s="195"/>
      <c r="E158" s="151"/>
      <c r="F158" s="100"/>
      <c r="K158" s="5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7">
        <f t="shared" si="3"/>
        <v>2</v>
      </c>
      <c r="T158" s="208">
        <f t="shared" si="4"/>
        <v>16</v>
      </c>
      <c r="U158" s="209">
        <f t="shared" si="5"/>
        <v>597</v>
      </c>
    </row>
    <row r="159" spans="1:21" ht="18" x14ac:dyDescent="0.25">
      <c r="A159" s="103"/>
      <c r="B159" s="28"/>
      <c r="C159" s="101"/>
      <c r="D159" s="195"/>
      <c r="E159" s="199"/>
      <c r="F159" s="100"/>
      <c r="K159" s="5">
        <v>11</v>
      </c>
      <c r="L159">
        <v>2</v>
      </c>
      <c r="M159">
        <f t="shared" si="7"/>
        <v>290</v>
      </c>
      <c r="N159">
        <f t="shared" si="7"/>
        <v>16</v>
      </c>
      <c r="S159" s="207">
        <f t="shared" si="3"/>
        <v>2</v>
      </c>
      <c r="T159" s="208">
        <f t="shared" si="4"/>
        <v>16</v>
      </c>
      <c r="U159" s="209">
        <f t="shared" si="5"/>
        <v>290</v>
      </c>
    </row>
    <row r="160" spans="1:21" ht="36" x14ac:dyDescent="0.25">
      <c r="A160" s="103"/>
      <c r="B160" s="28"/>
      <c r="C160" s="101"/>
      <c r="D160" s="195"/>
      <c r="E160" s="199"/>
      <c r="F160" s="100"/>
      <c r="K160" s="5" t="s">
        <v>10</v>
      </c>
      <c r="L160">
        <v>2</v>
      </c>
      <c r="M160">
        <f t="shared" si="7"/>
        <v>218</v>
      </c>
      <c r="N160">
        <f t="shared" si="7"/>
        <v>17</v>
      </c>
      <c r="S160" s="207">
        <f t="shared" si="3"/>
        <v>2</v>
      </c>
      <c r="T160" s="208">
        <f t="shared" si="4"/>
        <v>17</v>
      </c>
      <c r="U160" s="209">
        <f t="shared" si="5"/>
        <v>218</v>
      </c>
    </row>
    <row r="161" spans="1:21" ht="16.5" thickBot="1" x14ac:dyDescent="0.3">
      <c r="A161" s="103"/>
      <c r="B161" s="28"/>
      <c r="C161" s="101"/>
      <c r="D161" s="195"/>
      <c r="E161" s="151"/>
      <c r="F161" s="100"/>
      <c r="S161" s="210">
        <f>SUM(S137:S160)</f>
        <v>50</v>
      </c>
      <c r="T161" s="211">
        <f>SUM(T137:T160)</f>
        <v>388</v>
      </c>
      <c r="U161" s="212">
        <f>SUM(U137:U160)</f>
        <v>17306</v>
      </c>
    </row>
    <row r="162" spans="1:21" ht="15.75" x14ac:dyDescent="0.25">
      <c r="A162" s="103"/>
      <c r="B162" s="28"/>
      <c r="C162" s="101"/>
      <c r="D162" s="195"/>
      <c r="E162" s="199"/>
      <c r="F162" s="100"/>
      <c r="L162" s="191">
        <f>SUM(L137:L160)</f>
        <v>31</v>
      </c>
      <c r="M162" s="191">
        <f>SUM(M137:M160)</f>
        <v>5023</v>
      </c>
      <c r="N162" s="191">
        <f>SUM(N137:N160)</f>
        <v>238</v>
      </c>
      <c r="S162" t="s">
        <v>156</v>
      </c>
      <c r="U162" t="s">
        <v>156</v>
      </c>
    </row>
    <row r="163" spans="1:21" ht="15.75" x14ac:dyDescent="0.25">
      <c r="A163" s="103"/>
      <c r="B163" s="28"/>
      <c r="C163" s="101"/>
      <c r="D163" s="195"/>
      <c r="E163" s="199"/>
      <c r="F163" s="100"/>
    </row>
    <row r="164" spans="1:21" ht="15.75" x14ac:dyDescent="0.25">
      <c r="A164" s="27"/>
      <c r="B164" s="28"/>
      <c r="C164" s="101"/>
      <c r="D164" s="195"/>
      <c r="E164" s="151"/>
      <c r="F164" s="100"/>
    </row>
    <row r="165" spans="1:21" ht="15.75" x14ac:dyDescent="0.25">
      <c r="A165" s="27"/>
      <c r="B165" s="28"/>
      <c r="C165" s="101"/>
      <c r="D165" s="195"/>
      <c r="E165" s="151"/>
      <c r="F165" s="100"/>
    </row>
    <row r="166" spans="1:21" ht="16.5" thickBot="1" x14ac:dyDescent="0.3">
      <c r="A166" s="77"/>
      <c r="B166" s="57"/>
      <c r="C166" s="109"/>
      <c r="D166" s="197"/>
      <c r="E166" s="199"/>
      <c r="F166" s="100"/>
    </row>
    <row r="167" spans="1:21" ht="13.5" thickTop="1" x14ac:dyDescent="0.2"/>
  </sheetData>
  <mergeCells count="2">
    <mergeCell ref="A1:B1"/>
    <mergeCell ref="A70:B70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3"/>
  <sheetViews>
    <sheetView zoomScale="70" workbookViewId="0">
      <selection activeCell="T116" sqref="T116:V116"/>
    </sheetView>
  </sheetViews>
  <sheetFormatPr defaultRowHeight="12.75" x14ac:dyDescent="0.2"/>
  <sheetData>
    <row r="1" spans="1:24" x14ac:dyDescent="0.2">
      <c r="A1" s="134" t="s">
        <v>125</v>
      </c>
      <c r="C1" s="134" t="s">
        <v>126</v>
      </c>
      <c r="O1" s="134" t="s">
        <v>126</v>
      </c>
      <c r="V1" s="134" t="s">
        <v>126</v>
      </c>
    </row>
    <row r="2" spans="1:24" x14ac:dyDescent="0.2">
      <c r="X2" s="134" t="s">
        <v>125</v>
      </c>
    </row>
    <row r="3" spans="1:24" ht="15.75" x14ac:dyDescent="0.25">
      <c r="A3" s="503" t="s">
        <v>32</v>
      </c>
      <c r="B3" s="503"/>
      <c r="C3" s="9"/>
      <c r="D3" s="9"/>
      <c r="E3" s="9"/>
      <c r="F3" s="9"/>
      <c r="G3" s="9"/>
      <c r="H3" s="9"/>
    </row>
    <row r="4" spans="1:24" ht="18" x14ac:dyDescent="0.25">
      <c r="A4" s="152" t="s">
        <v>33</v>
      </c>
      <c r="B4" s="152" t="s">
        <v>35</v>
      </c>
      <c r="C4" s="152" t="s">
        <v>37</v>
      </c>
      <c r="D4" s="152" t="s">
        <v>38</v>
      </c>
      <c r="E4" s="9"/>
      <c r="F4" s="9"/>
      <c r="G4" s="9"/>
      <c r="H4" s="9"/>
      <c r="K4" s="70" t="s">
        <v>68</v>
      </c>
    </row>
    <row r="5" spans="1:24" ht="15.75" x14ac:dyDescent="0.25">
      <c r="A5" s="152" t="s">
        <v>41</v>
      </c>
      <c r="B5" s="152" t="s">
        <v>42</v>
      </c>
      <c r="C5" s="152" t="s">
        <v>43</v>
      </c>
      <c r="D5" s="152" t="s">
        <v>44</v>
      </c>
      <c r="E5" s="9"/>
      <c r="F5" s="9"/>
      <c r="G5" s="9"/>
      <c r="H5" s="9"/>
      <c r="P5" t="s">
        <v>130</v>
      </c>
      <c r="Q5" t="s">
        <v>131</v>
      </c>
      <c r="R5" t="s">
        <v>132</v>
      </c>
    </row>
    <row r="6" spans="1:24" ht="15.75" x14ac:dyDescent="0.25">
      <c r="A6" s="152">
        <v>3204</v>
      </c>
      <c r="B6" s="153" t="s">
        <v>48</v>
      </c>
      <c r="C6" s="154">
        <v>204</v>
      </c>
      <c r="D6" s="155" t="s">
        <v>49</v>
      </c>
      <c r="E6" s="152">
        <v>3700</v>
      </c>
      <c r="F6" s="153" t="s">
        <v>54</v>
      </c>
      <c r="G6" s="154">
        <v>419</v>
      </c>
      <c r="H6" s="155" t="s">
        <v>49</v>
      </c>
      <c r="K6" s="152">
        <v>3204</v>
      </c>
      <c r="L6" s="153" t="s">
        <v>48</v>
      </c>
      <c r="M6" s="154">
        <v>204</v>
      </c>
      <c r="N6" s="155">
        <v>6</v>
      </c>
      <c r="O6" t="s">
        <v>129</v>
      </c>
      <c r="P6">
        <v>7</v>
      </c>
      <c r="Q6">
        <f>N6+N7+N8+N9+N10+N11+N12</f>
        <v>52</v>
      </c>
      <c r="R6" s="3">
        <f>M6+M7+M8+M9+M10+M11+M12</f>
        <v>3097</v>
      </c>
    </row>
    <row r="7" spans="1:24" ht="15.75" x14ac:dyDescent="0.25">
      <c r="A7" s="152">
        <v>3208</v>
      </c>
      <c r="B7" s="156">
        <v>0.27361111111111108</v>
      </c>
      <c r="C7" s="154">
        <v>379</v>
      </c>
      <c r="D7" s="155" t="s">
        <v>49</v>
      </c>
      <c r="E7" s="152">
        <v>3810</v>
      </c>
      <c r="F7" s="156">
        <v>0.26805555555555555</v>
      </c>
      <c r="G7" s="154">
        <v>430</v>
      </c>
      <c r="H7" s="155" t="s">
        <v>50</v>
      </c>
      <c r="K7" s="152">
        <v>3208</v>
      </c>
      <c r="L7" s="156">
        <v>0.27361111111111108</v>
      </c>
      <c r="M7" s="154">
        <v>379</v>
      </c>
      <c r="N7" s="155">
        <v>6</v>
      </c>
    </row>
    <row r="8" spans="1:24" ht="15.75" x14ac:dyDescent="0.25">
      <c r="A8" s="152">
        <v>3210</v>
      </c>
      <c r="B8" s="156">
        <v>0.28749999999999998</v>
      </c>
      <c r="C8" s="154">
        <v>529</v>
      </c>
      <c r="D8" s="155" t="s">
        <v>50</v>
      </c>
      <c r="E8" s="152">
        <v>3702</v>
      </c>
      <c r="F8" s="156">
        <v>0.28194444444444444</v>
      </c>
      <c r="G8" s="154">
        <v>399</v>
      </c>
      <c r="H8" s="155" t="s">
        <v>50</v>
      </c>
      <c r="K8" s="152">
        <v>3210</v>
      </c>
      <c r="L8" s="156">
        <v>0.28749999999999998</v>
      </c>
      <c r="M8" s="154">
        <v>529</v>
      </c>
      <c r="N8" s="155">
        <v>8</v>
      </c>
    </row>
    <row r="9" spans="1:24" ht="15.75" x14ac:dyDescent="0.25">
      <c r="A9" s="152">
        <v>3500</v>
      </c>
      <c r="B9" s="156">
        <v>0.30208333333333331</v>
      </c>
      <c r="C9" s="154">
        <v>348</v>
      </c>
      <c r="D9" s="155" t="s">
        <v>50</v>
      </c>
      <c r="E9" s="152">
        <v>3812</v>
      </c>
      <c r="F9" s="156">
        <v>0.28541666666666665</v>
      </c>
      <c r="G9" s="154">
        <v>737</v>
      </c>
      <c r="H9" s="155" t="s">
        <v>51</v>
      </c>
      <c r="K9" s="152">
        <v>3700</v>
      </c>
      <c r="L9" s="153" t="s">
        <v>54</v>
      </c>
      <c r="M9" s="154">
        <v>419</v>
      </c>
      <c r="N9" s="155">
        <v>6</v>
      </c>
    </row>
    <row r="10" spans="1:24" ht="15.75" x14ac:dyDescent="0.25">
      <c r="A10" s="152">
        <v>3212</v>
      </c>
      <c r="B10" s="159">
        <v>0.31041666666666667</v>
      </c>
      <c r="C10" s="154">
        <v>678</v>
      </c>
      <c r="D10" s="155" t="s">
        <v>50</v>
      </c>
      <c r="E10" s="152">
        <v>3814</v>
      </c>
      <c r="F10" s="156">
        <v>0.2951388888888889</v>
      </c>
      <c r="G10" s="154">
        <v>865</v>
      </c>
      <c r="H10" s="155" t="s">
        <v>51</v>
      </c>
      <c r="K10" s="152">
        <v>3810</v>
      </c>
      <c r="L10" s="156">
        <v>0.26805555555555555</v>
      </c>
      <c r="M10" s="154">
        <v>430</v>
      </c>
      <c r="N10" s="155">
        <v>8</v>
      </c>
    </row>
    <row r="11" spans="1:24" ht="15.75" x14ac:dyDescent="0.25">
      <c r="A11" s="152">
        <v>3450</v>
      </c>
      <c r="B11" s="156">
        <v>0.31180555555555556</v>
      </c>
      <c r="C11" s="154">
        <v>807</v>
      </c>
      <c r="D11" s="155" t="s">
        <v>50</v>
      </c>
      <c r="E11" s="157">
        <v>3914</v>
      </c>
      <c r="F11" s="156">
        <v>0.2986111111111111</v>
      </c>
      <c r="G11" s="154">
        <v>885</v>
      </c>
      <c r="H11" s="155" t="s">
        <v>51</v>
      </c>
      <c r="K11" s="152">
        <v>3702</v>
      </c>
      <c r="L11" s="156">
        <v>0.28194444444444444</v>
      </c>
      <c r="M11" s="154">
        <v>399</v>
      </c>
      <c r="N11" s="155">
        <v>8</v>
      </c>
    </row>
    <row r="12" spans="1:24" ht="15.75" x14ac:dyDescent="0.25">
      <c r="A12" s="152">
        <v>3216</v>
      </c>
      <c r="B12" s="156">
        <v>0.32291666666666669</v>
      </c>
      <c r="C12" s="154">
        <v>1001</v>
      </c>
      <c r="D12" s="155" t="s">
        <v>51</v>
      </c>
      <c r="E12" s="152">
        <v>3704</v>
      </c>
      <c r="F12" s="156">
        <v>0.30763888888888891</v>
      </c>
      <c r="G12" s="154">
        <v>644</v>
      </c>
      <c r="H12" s="155" t="s">
        <v>50</v>
      </c>
      <c r="K12" s="152">
        <v>3812</v>
      </c>
      <c r="L12" s="156">
        <v>0.28541666666666665</v>
      </c>
      <c r="M12" s="154">
        <v>737</v>
      </c>
      <c r="N12" s="155">
        <v>10</v>
      </c>
    </row>
    <row r="13" spans="1:24" ht="15.75" x14ac:dyDescent="0.25">
      <c r="A13" s="152">
        <v>3220</v>
      </c>
      <c r="B13" s="156">
        <v>0.34722222222222227</v>
      </c>
      <c r="C13" s="154">
        <v>1179</v>
      </c>
      <c r="D13" s="155" t="s">
        <v>51</v>
      </c>
      <c r="E13" s="152">
        <v>3916</v>
      </c>
      <c r="F13" s="156">
        <v>0.31388888888888888</v>
      </c>
      <c r="G13" s="154">
        <v>568</v>
      </c>
      <c r="H13" s="155" t="s">
        <v>50</v>
      </c>
      <c r="K13" s="152">
        <v>3500</v>
      </c>
      <c r="L13" s="156">
        <v>0.30208333333333331</v>
      </c>
      <c r="M13" s="154">
        <v>348</v>
      </c>
      <c r="N13" s="155">
        <v>8</v>
      </c>
      <c r="O13" t="s">
        <v>133</v>
      </c>
      <c r="P13" s="160">
        <f>COUNT(L13:L25)</f>
        <v>13</v>
      </c>
      <c r="Q13">
        <f>SUM(N13:N25)</f>
        <v>126</v>
      </c>
      <c r="R13" s="3">
        <f>SUM(M13:M25)</f>
        <v>9388</v>
      </c>
    </row>
    <row r="14" spans="1:24" ht="15.75" x14ac:dyDescent="0.25">
      <c r="A14" s="152">
        <v>3222</v>
      </c>
      <c r="B14" s="156">
        <v>0.3520833333333333</v>
      </c>
      <c r="C14" s="154">
        <v>1014</v>
      </c>
      <c r="D14" s="155" t="s">
        <v>52</v>
      </c>
      <c r="E14" s="157">
        <v>3706</v>
      </c>
      <c r="F14" s="156">
        <v>0.31666666666666665</v>
      </c>
      <c r="G14" s="154">
        <v>551</v>
      </c>
      <c r="H14" s="155" t="s">
        <v>50</v>
      </c>
      <c r="K14" s="152">
        <v>3212</v>
      </c>
      <c r="L14" s="159">
        <v>0.31041666666666667</v>
      </c>
      <c r="M14" s="154">
        <v>678</v>
      </c>
      <c r="N14" s="155">
        <v>8</v>
      </c>
    </row>
    <row r="15" spans="1:24" ht="15.75" x14ac:dyDescent="0.25">
      <c r="A15" s="152">
        <v>3224</v>
      </c>
      <c r="B15" s="156">
        <v>0.35347222222222219</v>
      </c>
      <c r="C15" s="154">
        <v>831</v>
      </c>
      <c r="D15" s="155" t="s">
        <v>52</v>
      </c>
      <c r="E15" s="152">
        <v>3920</v>
      </c>
      <c r="F15" s="156">
        <v>0.32013888888888892</v>
      </c>
      <c r="G15" s="154">
        <v>986</v>
      </c>
      <c r="H15" s="155" t="s">
        <v>51</v>
      </c>
      <c r="K15" s="152">
        <v>3450</v>
      </c>
      <c r="L15" s="156">
        <v>0.31180555555555556</v>
      </c>
      <c r="M15" s="154">
        <v>807</v>
      </c>
      <c r="N15" s="155">
        <v>8</v>
      </c>
    </row>
    <row r="16" spans="1:24" ht="15.75" x14ac:dyDescent="0.25">
      <c r="A16" s="152">
        <v>3226</v>
      </c>
      <c r="B16" s="156">
        <v>0.37638888888888888</v>
      </c>
      <c r="C16" s="154">
        <v>797</v>
      </c>
      <c r="D16" s="155" t="s">
        <v>52</v>
      </c>
      <c r="E16" s="157">
        <v>3708</v>
      </c>
      <c r="F16" s="156">
        <v>0.32777777777777778</v>
      </c>
      <c r="G16" s="154">
        <v>687</v>
      </c>
      <c r="H16" s="155" t="s">
        <v>55</v>
      </c>
      <c r="K16" s="152">
        <v>3216</v>
      </c>
      <c r="L16" s="156">
        <v>0.32291666666666669</v>
      </c>
      <c r="M16" s="154">
        <v>1001</v>
      </c>
      <c r="N16" s="155">
        <v>12</v>
      </c>
    </row>
    <row r="17" spans="1:18" ht="15.75" x14ac:dyDescent="0.25">
      <c r="A17" s="152">
        <v>3504</v>
      </c>
      <c r="B17" s="156">
        <v>0.3833333333333333</v>
      </c>
      <c r="C17" s="154">
        <v>621</v>
      </c>
      <c r="D17" s="155" t="s">
        <v>50</v>
      </c>
      <c r="E17" s="152">
        <v>3922</v>
      </c>
      <c r="F17" s="156">
        <v>0.33124999999999999</v>
      </c>
      <c r="G17" s="154">
        <v>699</v>
      </c>
      <c r="H17" s="155" t="s">
        <v>51</v>
      </c>
      <c r="K17" s="152">
        <v>3814</v>
      </c>
      <c r="L17" s="156">
        <v>0.2951388888888889</v>
      </c>
      <c r="M17" s="154">
        <v>865</v>
      </c>
      <c r="N17" s="155">
        <v>12</v>
      </c>
    </row>
    <row r="18" spans="1:18" ht="15.75" x14ac:dyDescent="0.25">
      <c r="A18" s="152">
        <v>3456</v>
      </c>
      <c r="B18" s="156">
        <v>0.41111111111111115</v>
      </c>
      <c r="C18" s="154">
        <v>666</v>
      </c>
      <c r="D18" s="155" t="s">
        <v>50</v>
      </c>
      <c r="E18" s="152">
        <v>3818</v>
      </c>
      <c r="F18" s="156">
        <v>0.33263888888888887</v>
      </c>
      <c r="G18" s="154">
        <v>669</v>
      </c>
      <c r="H18" s="155" t="s">
        <v>51</v>
      </c>
      <c r="K18" s="157">
        <v>3914</v>
      </c>
      <c r="L18" s="156">
        <v>0.2986111111111111</v>
      </c>
      <c r="M18" s="154">
        <v>885</v>
      </c>
      <c r="N18" s="155">
        <v>12</v>
      </c>
    </row>
    <row r="19" spans="1:18" ht="15.75" x14ac:dyDescent="0.25">
      <c r="A19" s="152"/>
      <c r="B19" s="153"/>
      <c r="C19" s="154"/>
      <c r="D19" s="155"/>
      <c r="E19" s="157">
        <v>3822</v>
      </c>
      <c r="F19" s="156">
        <v>0.33750000000000002</v>
      </c>
      <c r="G19" s="154">
        <v>731</v>
      </c>
      <c r="H19" s="155" t="s">
        <v>51</v>
      </c>
      <c r="K19" s="152">
        <v>3704</v>
      </c>
      <c r="L19" s="156">
        <v>0.30763888888888891</v>
      </c>
      <c r="M19" s="154">
        <v>644</v>
      </c>
      <c r="N19" s="155">
        <v>8</v>
      </c>
    </row>
    <row r="20" spans="1:18" ht="15.75" x14ac:dyDescent="0.25">
      <c r="A20" s="152"/>
      <c r="B20" s="156"/>
      <c r="C20" s="154"/>
      <c r="D20" s="155"/>
      <c r="E20" s="157">
        <v>3710</v>
      </c>
      <c r="F20" s="156">
        <v>0.34166666666666662</v>
      </c>
      <c r="G20" s="154">
        <v>807</v>
      </c>
      <c r="H20" s="155" t="s">
        <v>55</v>
      </c>
      <c r="K20" s="152">
        <v>3916</v>
      </c>
      <c r="L20" s="156">
        <v>0.31388888888888888</v>
      </c>
      <c r="M20" s="154">
        <v>568</v>
      </c>
      <c r="N20" s="155">
        <v>8</v>
      </c>
    </row>
    <row r="21" spans="1:18" ht="15.75" x14ac:dyDescent="0.25">
      <c r="A21" s="152"/>
      <c r="B21" s="156"/>
      <c r="C21" s="154"/>
      <c r="D21" s="155"/>
      <c r="E21" s="157">
        <v>3924</v>
      </c>
      <c r="F21" s="156">
        <v>0.34583333333333338</v>
      </c>
      <c r="G21" s="154">
        <v>896</v>
      </c>
      <c r="H21" s="155" t="s">
        <v>55</v>
      </c>
      <c r="K21" s="157">
        <v>3706</v>
      </c>
      <c r="L21" s="156">
        <v>0.31666666666666665</v>
      </c>
      <c r="M21" s="154">
        <v>551</v>
      </c>
      <c r="N21" s="155">
        <v>8</v>
      </c>
    </row>
    <row r="22" spans="1:18" ht="15.75" x14ac:dyDescent="0.25">
      <c r="A22" s="152"/>
      <c r="B22" s="156"/>
      <c r="C22" s="154"/>
      <c r="D22" s="155"/>
      <c r="E22" s="157">
        <v>3824</v>
      </c>
      <c r="F22" s="156">
        <v>0.34930555555555554</v>
      </c>
      <c r="G22" s="154">
        <v>710</v>
      </c>
      <c r="H22" s="155" t="s">
        <v>51</v>
      </c>
      <c r="K22" s="152">
        <v>3920</v>
      </c>
      <c r="L22" s="156">
        <v>0.32013888888888892</v>
      </c>
      <c r="M22" s="154">
        <v>986</v>
      </c>
      <c r="N22" s="155">
        <v>10</v>
      </c>
    </row>
    <row r="23" spans="1:18" ht="15.75" x14ac:dyDescent="0.25">
      <c r="A23" s="152"/>
      <c r="B23" s="156"/>
      <c r="C23" s="154"/>
      <c r="D23" s="155"/>
      <c r="E23" s="157">
        <v>3712</v>
      </c>
      <c r="F23" s="156">
        <v>0.35625000000000001</v>
      </c>
      <c r="G23" s="154">
        <v>1039</v>
      </c>
      <c r="H23" s="155" t="s">
        <v>55</v>
      </c>
      <c r="K23" s="157">
        <v>3708</v>
      </c>
      <c r="L23" s="156">
        <v>0.32777777777777778</v>
      </c>
      <c r="M23" s="154">
        <v>687</v>
      </c>
      <c r="N23" s="155">
        <v>12</v>
      </c>
    </row>
    <row r="24" spans="1:18" ht="15.75" x14ac:dyDescent="0.25">
      <c r="A24" s="157"/>
      <c r="B24" s="156"/>
      <c r="C24" s="154"/>
      <c r="D24" s="155"/>
      <c r="E24" s="157">
        <v>3926</v>
      </c>
      <c r="F24" s="156">
        <v>0.36041666666666666</v>
      </c>
      <c r="G24" s="154">
        <v>1011</v>
      </c>
      <c r="H24" s="155" t="s">
        <v>55</v>
      </c>
      <c r="K24" s="152">
        <v>3922</v>
      </c>
      <c r="L24" s="156">
        <v>0.33124999999999999</v>
      </c>
      <c r="M24" s="154">
        <v>699</v>
      </c>
      <c r="N24" s="155">
        <v>10</v>
      </c>
    </row>
    <row r="25" spans="1:18" ht="15.75" x14ac:dyDescent="0.25">
      <c r="A25" s="152"/>
      <c r="B25" s="156"/>
      <c r="C25" s="154"/>
      <c r="D25" s="155"/>
      <c r="E25" s="158">
        <v>3826</v>
      </c>
      <c r="F25" s="156">
        <v>0.36527777777777781</v>
      </c>
      <c r="G25" s="154">
        <v>664</v>
      </c>
      <c r="H25" s="155" t="s">
        <v>50</v>
      </c>
      <c r="K25" s="152">
        <v>3818</v>
      </c>
      <c r="L25" s="156">
        <v>0.33263888888888887</v>
      </c>
      <c r="M25" s="154">
        <v>669</v>
      </c>
      <c r="N25" s="155">
        <v>10</v>
      </c>
    </row>
    <row r="26" spans="1:18" ht="15.75" x14ac:dyDescent="0.25">
      <c r="A26" s="152"/>
      <c r="B26" s="156"/>
      <c r="C26" s="154"/>
      <c r="D26" s="155"/>
      <c r="E26" s="157">
        <v>3828</v>
      </c>
      <c r="F26" s="156">
        <v>0.3666666666666667</v>
      </c>
      <c r="G26" s="154">
        <v>807</v>
      </c>
      <c r="H26" s="155" t="s">
        <v>51</v>
      </c>
      <c r="K26" s="152">
        <v>3220</v>
      </c>
      <c r="L26" s="156">
        <v>0.34722222222222227</v>
      </c>
      <c r="M26" s="154">
        <v>1179</v>
      </c>
      <c r="N26" s="155">
        <v>10</v>
      </c>
      <c r="O26" t="s">
        <v>134</v>
      </c>
      <c r="P26">
        <v>12</v>
      </c>
      <c r="Q26">
        <f>SUM(N26:N37)</f>
        <v>124</v>
      </c>
      <c r="R26" s="3">
        <f>SUM(M26:M37)</f>
        <v>10276</v>
      </c>
    </row>
    <row r="27" spans="1:18" ht="15.75" x14ac:dyDescent="0.25">
      <c r="A27" s="157"/>
      <c r="B27" s="156"/>
      <c r="C27" s="154"/>
      <c r="D27" s="155"/>
      <c r="E27" s="157">
        <v>3714</v>
      </c>
      <c r="F27" s="156">
        <v>0.37291666666666662</v>
      </c>
      <c r="G27" s="154">
        <v>587</v>
      </c>
      <c r="H27" s="155" t="s">
        <v>51</v>
      </c>
      <c r="K27" s="152">
        <v>3222</v>
      </c>
      <c r="L27" s="156">
        <v>0.3520833333333333</v>
      </c>
      <c r="M27" s="154">
        <v>1014</v>
      </c>
      <c r="N27" s="155">
        <v>9</v>
      </c>
    </row>
    <row r="28" spans="1:18" ht="15.75" x14ac:dyDescent="0.25">
      <c r="A28" s="152"/>
      <c r="B28" s="156"/>
      <c r="C28" s="154"/>
      <c r="D28" s="155"/>
      <c r="E28" s="157">
        <v>3928</v>
      </c>
      <c r="F28" s="156">
        <v>0.37916666666666665</v>
      </c>
      <c r="G28" s="154">
        <v>931</v>
      </c>
      <c r="H28" s="155" t="s">
        <v>55</v>
      </c>
      <c r="K28" s="152">
        <v>3224</v>
      </c>
      <c r="L28" s="156">
        <v>0.35347222222222219</v>
      </c>
      <c r="M28" s="154">
        <v>831</v>
      </c>
      <c r="N28" s="155">
        <v>9</v>
      </c>
    </row>
    <row r="29" spans="1:18" ht="15.75" x14ac:dyDescent="0.25">
      <c r="A29" s="157"/>
      <c r="B29" s="156"/>
      <c r="C29" s="154"/>
      <c r="D29" s="155"/>
      <c r="E29" s="157">
        <v>3716</v>
      </c>
      <c r="F29" s="156">
        <v>0.38472222222222219</v>
      </c>
      <c r="G29" s="154">
        <v>621</v>
      </c>
      <c r="H29" s="155" t="s">
        <v>51</v>
      </c>
      <c r="K29" s="157">
        <v>3822</v>
      </c>
      <c r="L29" s="156">
        <v>0.33750000000000002</v>
      </c>
      <c r="M29" s="154">
        <v>731</v>
      </c>
      <c r="N29" s="155">
        <v>10</v>
      </c>
    </row>
    <row r="30" spans="1:18" ht="15.75" x14ac:dyDescent="0.25">
      <c r="A30" s="152"/>
      <c r="B30" s="156"/>
      <c r="C30" s="154"/>
      <c r="D30" s="155"/>
      <c r="E30" s="157">
        <v>3930</v>
      </c>
      <c r="F30" s="156">
        <v>0.38819444444444445</v>
      </c>
      <c r="G30" s="154">
        <v>678</v>
      </c>
      <c r="H30" s="155" t="s">
        <v>50</v>
      </c>
      <c r="K30" s="157">
        <v>3710</v>
      </c>
      <c r="L30" s="156">
        <v>0.34166666666666662</v>
      </c>
      <c r="M30" s="154">
        <v>807</v>
      </c>
      <c r="N30" s="155">
        <v>12</v>
      </c>
    </row>
    <row r="31" spans="1:18" ht="15.75" x14ac:dyDescent="0.25">
      <c r="A31" s="152"/>
      <c r="B31" s="156"/>
      <c r="C31" s="154"/>
      <c r="D31" s="155"/>
      <c r="E31" s="157">
        <v>3830</v>
      </c>
      <c r="F31" s="156">
        <v>0.3972222222222222</v>
      </c>
      <c r="G31" s="154">
        <v>600</v>
      </c>
      <c r="H31" s="155" t="s">
        <v>49</v>
      </c>
      <c r="K31" s="157">
        <v>3924</v>
      </c>
      <c r="L31" s="156">
        <v>0.34583333333333338</v>
      </c>
      <c r="M31" s="154">
        <v>896</v>
      </c>
      <c r="N31" s="155">
        <v>12</v>
      </c>
    </row>
    <row r="32" spans="1:18" ht="15.75" x14ac:dyDescent="0.25">
      <c r="A32" s="157"/>
      <c r="B32" s="156"/>
      <c r="C32" s="154"/>
      <c r="D32" s="155"/>
      <c r="E32" s="157">
        <v>3718</v>
      </c>
      <c r="F32" s="156">
        <v>0.40138888888888885</v>
      </c>
      <c r="G32" s="154">
        <v>392</v>
      </c>
      <c r="H32" s="155" t="s">
        <v>51</v>
      </c>
      <c r="K32" s="157">
        <v>3824</v>
      </c>
      <c r="L32" s="156">
        <v>0.34930555555555554</v>
      </c>
      <c r="M32" s="154">
        <v>710</v>
      </c>
      <c r="N32" s="155">
        <v>10</v>
      </c>
    </row>
    <row r="33" spans="1:18" ht="15.75" x14ac:dyDescent="0.25">
      <c r="A33" s="157"/>
      <c r="B33" s="156"/>
      <c r="C33" s="154"/>
      <c r="D33" s="155"/>
      <c r="E33" s="157">
        <v>3932</v>
      </c>
      <c r="F33" s="156">
        <v>0.40763888888888888</v>
      </c>
      <c r="G33" s="154">
        <v>539</v>
      </c>
      <c r="H33" s="155" t="s">
        <v>50</v>
      </c>
      <c r="K33" s="157">
        <v>3712</v>
      </c>
      <c r="L33" s="156">
        <v>0.35625000000000001</v>
      </c>
      <c r="M33" s="154">
        <v>1039</v>
      </c>
      <c r="N33" s="155">
        <v>12</v>
      </c>
    </row>
    <row r="34" spans="1:18" ht="15.75" x14ac:dyDescent="0.25">
      <c r="A34" s="157"/>
      <c r="B34" s="156"/>
      <c r="C34" s="154"/>
      <c r="D34" s="155"/>
      <c r="E34" s="157">
        <v>3720</v>
      </c>
      <c r="F34" s="156">
        <v>0.41319444444444442</v>
      </c>
      <c r="G34" s="154">
        <v>273</v>
      </c>
      <c r="H34" s="155" t="s">
        <v>50</v>
      </c>
      <c r="K34" s="157">
        <v>3926</v>
      </c>
      <c r="L34" s="156">
        <v>0.36041666666666666</v>
      </c>
      <c r="M34" s="154">
        <v>1011</v>
      </c>
      <c r="N34" s="155">
        <v>12</v>
      </c>
    </row>
    <row r="35" spans="1:18" ht="15.75" x14ac:dyDescent="0.25">
      <c r="A35" s="157"/>
      <c r="B35" s="156"/>
      <c r="C35" s="154"/>
      <c r="D35" s="155"/>
      <c r="E35" s="150"/>
      <c r="F35" s="150"/>
      <c r="G35" s="150"/>
      <c r="H35" s="150"/>
      <c r="K35" s="158">
        <v>3826</v>
      </c>
      <c r="L35" s="156">
        <v>0.36527777777777781</v>
      </c>
      <c r="M35" s="154">
        <v>664</v>
      </c>
      <c r="N35" s="155">
        <v>8</v>
      </c>
    </row>
    <row r="36" spans="1:18" ht="15.75" x14ac:dyDescent="0.25">
      <c r="A36" s="157"/>
      <c r="B36" s="156"/>
      <c r="C36" s="154"/>
      <c r="D36" s="155"/>
      <c r="K36" s="157">
        <v>3828</v>
      </c>
      <c r="L36" s="156">
        <v>0.3666666666666667</v>
      </c>
      <c r="M36" s="154">
        <v>807</v>
      </c>
      <c r="N36" s="155">
        <v>10</v>
      </c>
    </row>
    <row r="37" spans="1:18" ht="15.75" x14ac:dyDescent="0.25">
      <c r="A37" s="157"/>
      <c r="B37" s="156"/>
      <c r="C37" s="154"/>
      <c r="D37" s="155"/>
      <c r="K37" s="157">
        <v>3714</v>
      </c>
      <c r="L37" s="156">
        <v>0.37291666666666662</v>
      </c>
      <c r="M37" s="154">
        <v>587</v>
      </c>
      <c r="N37" s="155">
        <v>10</v>
      </c>
    </row>
    <row r="38" spans="1:18" ht="15.75" x14ac:dyDescent="0.25">
      <c r="A38" s="158"/>
      <c r="B38" s="156"/>
      <c r="C38" s="154"/>
      <c r="D38" s="155"/>
      <c r="K38" s="152">
        <v>3226</v>
      </c>
      <c r="L38" s="156">
        <v>0.37638888888888888</v>
      </c>
      <c r="M38" s="154">
        <v>797</v>
      </c>
      <c r="N38" s="155">
        <v>9</v>
      </c>
      <c r="O38" t="s">
        <v>135</v>
      </c>
      <c r="P38">
        <f>COUNT(L38:L47)</f>
        <v>10</v>
      </c>
      <c r="Q38">
        <f>SUM(N38:N47)</f>
        <v>87</v>
      </c>
      <c r="R38" s="3">
        <f>SUM(M38:M47)</f>
        <v>6118</v>
      </c>
    </row>
    <row r="39" spans="1:18" ht="15.75" x14ac:dyDescent="0.25">
      <c r="A39" s="157"/>
      <c r="B39" s="156"/>
      <c r="C39" s="154"/>
      <c r="D39" s="155"/>
      <c r="K39" s="152">
        <v>3504</v>
      </c>
      <c r="L39" s="156">
        <v>0.3833333333333333</v>
      </c>
      <c r="M39" s="154">
        <v>621</v>
      </c>
      <c r="N39" s="155">
        <v>8</v>
      </c>
    </row>
    <row r="40" spans="1:18" ht="15.75" x14ac:dyDescent="0.25">
      <c r="A40" s="157"/>
      <c r="B40" s="156"/>
      <c r="C40" s="154"/>
      <c r="D40" s="155"/>
      <c r="K40" s="152">
        <v>3456</v>
      </c>
      <c r="L40" s="156">
        <v>0.41111111111111115</v>
      </c>
      <c r="M40" s="154">
        <v>666</v>
      </c>
      <c r="N40" s="155">
        <v>8</v>
      </c>
    </row>
    <row r="41" spans="1:18" ht="15.75" x14ac:dyDescent="0.25">
      <c r="A41" s="157"/>
      <c r="B41" s="156"/>
      <c r="C41" s="154"/>
      <c r="D41" s="155"/>
      <c r="K41" s="157">
        <v>3928</v>
      </c>
      <c r="L41" s="156">
        <v>0.37916666666666665</v>
      </c>
      <c r="M41" s="154">
        <v>931</v>
      </c>
      <c r="N41" s="155">
        <v>12</v>
      </c>
    </row>
    <row r="42" spans="1:18" ht="15.75" x14ac:dyDescent="0.25">
      <c r="A42" s="157"/>
      <c r="B42" s="156"/>
      <c r="C42" s="154"/>
      <c r="D42" s="155"/>
      <c r="K42" s="157">
        <v>3716</v>
      </c>
      <c r="L42" s="156">
        <v>0.38472222222222219</v>
      </c>
      <c r="M42" s="154">
        <v>621</v>
      </c>
      <c r="N42" s="155">
        <v>10</v>
      </c>
    </row>
    <row r="43" spans="1:18" ht="15.75" x14ac:dyDescent="0.25">
      <c r="A43" s="157"/>
      <c r="B43" s="156"/>
      <c r="C43" s="154"/>
      <c r="D43" s="155"/>
      <c r="K43" s="157">
        <v>3930</v>
      </c>
      <c r="L43" s="156">
        <v>0.38819444444444445</v>
      </c>
      <c r="M43" s="154">
        <v>678</v>
      </c>
      <c r="N43" s="155">
        <v>8</v>
      </c>
    </row>
    <row r="44" spans="1:18" ht="15.75" x14ac:dyDescent="0.25">
      <c r="A44" s="157"/>
      <c r="B44" s="156"/>
      <c r="C44" s="154"/>
      <c r="D44" s="155"/>
      <c r="K44" s="157">
        <v>3830</v>
      </c>
      <c r="L44" s="156">
        <v>0.3972222222222222</v>
      </c>
      <c r="M44" s="154">
        <v>600</v>
      </c>
      <c r="N44" s="155">
        <v>6</v>
      </c>
    </row>
    <row r="45" spans="1:18" ht="15.75" x14ac:dyDescent="0.25">
      <c r="A45" s="157"/>
      <c r="B45" s="156"/>
      <c r="C45" s="154"/>
      <c r="D45" s="155"/>
      <c r="K45" s="157">
        <v>3718</v>
      </c>
      <c r="L45" s="156">
        <v>0.40138888888888885</v>
      </c>
      <c r="M45" s="154">
        <v>392</v>
      </c>
      <c r="N45" s="155">
        <v>10</v>
      </c>
    </row>
    <row r="46" spans="1:18" ht="15.75" x14ac:dyDescent="0.25">
      <c r="A46" s="157"/>
      <c r="B46" s="156"/>
      <c r="C46" s="154"/>
      <c r="D46" s="155"/>
      <c r="K46" s="157">
        <v>3932</v>
      </c>
      <c r="L46" s="156">
        <v>0.40763888888888888</v>
      </c>
      <c r="M46" s="154">
        <v>539</v>
      </c>
      <c r="N46" s="155">
        <v>8</v>
      </c>
    </row>
    <row r="47" spans="1:18" ht="15.75" x14ac:dyDescent="0.25">
      <c r="A47" s="157"/>
      <c r="B47" s="156"/>
      <c r="C47" s="154"/>
      <c r="D47" s="155"/>
      <c r="K47" s="157">
        <v>3720</v>
      </c>
      <c r="L47" s="156">
        <v>0.41319444444444442</v>
      </c>
      <c r="M47" s="154">
        <v>273</v>
      </c>
      <c r="N47" s="155">
        <v>8</v>
      </c>
    </row>
    <row r="48" spans="1:18" x14ac:dyDescent="0.2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6">
        <f>P38+P26+P13+P6</f>
        <v>42</v>
      </c>
      <c r="Q48" s="6">
        <f>Q38+Q26+Q13+Q6</f>
        <v>389</v>
      </c>
      <c r="R48" s="6">
        <f>R38+R26+R13+R6</f>
        <v>28879</v>
      </c>
    </row>
    <row r="50" spans="2:9" x14ac:dyDescent="0.2">
      <c r="G50" t="s">
        <v>130</v>
      </c>
      <c r="H50" t="s">
        <v>131</v>
      </c>
      <c r="I50" t="s">
        <v>132</v>
      </c>
    </row>
    <row r="51" spans="2:9" ht="15.75" x14ac:dyDescent="0.25">
      <c r="B51" s="157">
        <v>6202</v>
      </c>
      <c r="C51" s="153" t="s">
        <v>57</v>
      </c>
      <c r="D51" s="154">
        <v>90</v>
      </c>
      <c r="E51" s="155">
        <v>6</v>
      </c>
      <c r="F51" s="155" t="s">
        <v>129</v>
      </c>
      <c r="G51">
        <v>2</v>
      </c>
      <c r="H51">
        <f>E51+E58</f>
        <v>14</v>
      </c>
      <c r="I51">
        <f>D51+D58</f>
        <v>691</v>
      </c>
    </row>
    <row r="52" spans="2:9" ht="15.75" x14ac:dyDescent="0.25">
      <c r="B52" s="157">
        <v>6204</v>
      </c>
      <c r="C52" s="156">
        <v>0.29375000000000001</v>
      </c>
      <c r="D52" s="154">
        <v>371</v>
      </c>
      <c r="E52" s="155">
        <v>6</v>
      </c>
      <c r="F52" t="s">
        <v>133</v>
      </c>
      <c r="G52">
        <v>6</v>
      </c>
      <c r="H52" s="3">
        <f>E52+E53+E59+E60+E61+E63</f>
        <v>47</v>
      </c>
      <c r="I52" s="3">
        <f>D52+D53+D59+D60+D61+D63</f>
        <v>4139</v>
      </c>
    </row>
    <row r="53" spans="2:9" ht="15.75" x14ac:dyDescent="0.25">
      <c r="B53" s="157">
        <v>6206</v>
      </c>
      <c r="C53" s="156">
        <v>0.3215277777777778</v>
      </c>
      <c r="D53" s="154">
        <v>728</v>
      </c>
      <c r="E53" s="155">
        <v>8</v>
      </c>
      <c r="F53" t="s">
        <v>134</v>
      </c>
      <c r="G53">
        <v>6</v>
      </c>
      <c r="H53" s="3">
        <f>E54+E57+E64+E65+E66+E67</f>
        <v>55</v>
      </c>
      <c r="I53" s="3">
        <f>D54+D57+D64+D65+D66+D67</f>
        <v>5519</v>
      </c>
    </row>
    <row r="54" spans="2:9" ht="15.75" x14ac:dyDescent="0.25">
      <c r="B54" s="157">
        <v>6210</v>
      </c>
      <c r="C54" s="156">
        <v>0.35486111111111113</v>
      </c>
      <c r="D54" s="152">
        <v>768</v>
      </c>
      <c r="E54" s="155">
        <v>8</v>
      </c>
      <c r="F54" t="s">
        <v>135</v>
      </c>
      <c r="G54">
        <v>5</v>
      </c>
      <c r="H54" s="3">
        <f>E55+E56+E62+E68+E69</f>
        <v>36</v>
      </c>
      <c r="I54" s="3">
        <f>D55+D56+D62+D68+D69</f>
        <v>3044</v>
      </c>
    </row>
    <row r="55" spans="2:9" ht="15.75" x14ac:dyDescent="0.25">
      <c r="B55" s="157">
        <v>6214</v>
      </c>
      <c r="C55" s="156">
        <v>0.375</v>
      </c>
      <c r="D55" s="154">
        <v>776</v>
      </c>
      <c r="E55" s="155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75" x14ac:dyDescent="0.25">
      <c r="B56" s="157">
        <v>6216</v>
      </c>
      <c r="C56" s="156">
        <v>0.40486111111111112</v>
      </c>
      <c r="D56" s="154">
        <v>321</v>
      </c>
      <c r="E56" s="155">
        <v>6</v>
      </c>
    </row>
    <row r="57" spans="2:9" ht="15.75" x14ac:dyDescent="0.25">
      <c r="B57" s="157">
        <v>6410</v>
      </c>
      <c r="C57" s="153">
        <v>0.3347222222222222</v>
      </c>
      <c r="D57" s="154">
        <v>684</v>
      </c>
      <c r="E57" s="155">
        <v>9</v>
      </c>
    </row>
    <row r="58" spans="2:9" ht="15.75" x14ac:dyDescent="0.25">
      <c r="B58" s="157">
        <v>6604</v>
      </c>
      <c r="C58" s="156">
        <v>0.27916666666666667</v>
      </c>
      <c r="D58" s="154">
        <v>601</v>
      </c>
      <c r="E58" s="155">
        <v>8</v>
      </c>
    </row>
    <row r="59" spans="2:9" ht="15.75" x14ac:dyDescent="0.25">
      <c r="B59" s="157">
        <v>6610</v>
      </c>
      <c r="C59" s="156">
        <v>0.30625000000000002</v>
      </c>
      <c r="D59" s="154">
        <v>943</v>
      </c>
      <c r="E59" s="155">
        <v>8</v>
      </c>
    </row>
    <row r="60" spans="2:9" ht="15.75" x14ac:dyDescent="0.25">
      <c r="B60" s="157">
        <v>6608</v>
      </c>
      <c r="C60" s="156">
        <v>0.29652777777777778</v>
      </c>
      <c r="D60" s="154">
        <v>696</v>
      </c>
      <c r="E60" s="155">
        <v>8</v>
      </c>
    </row>
    <row r="61" spans="2:9" ht="15.75" x14ac:dyDescent="0.25">
      <c r="B61" s="157">
        <v>6406</v>
      </c>
      <c r="C61" s="156">
        <v>0.31527777777777777</v>
      </c>
      <c r="D61" s="154">
        <v>629</v>
      </c>
      <c r="E61" s="161">
        <v>8</v>
      </c>
    </row>
    <row r="62" spans="2:9" ht="15.75" x14ac:dyDescent="0.25">
      <c r="B62" s="157">
        <v>6324</v>
      </c>
      <c r="C62" s="156">
        <v>0.39861111111111108</v>
      </c>
      <c r="D62" s="154">
        <v>687</v>
      </c>
      <c r="E62" s="161">
        <v>8</v>
      </c>
    </row>
    <row r="63" spans="2:9" ht="15.75" x14ac:dyDescent="0.25">
      <c r="B63" s="157">
        <v>6612</v>
      </c>
      <c r="C63" s="156">
        <v>0.31805555555555554</v>
      </c>
      <c r="D63" s="154">
        <v>772</v>
      </c>
      <c r="E63" s="161">
        <v>9</v>
      </c>
    </row>
    <row r="64" spans="2:9" ht="15.75" x14ac:dyDescent="0.25">
      <c r="B64" s="157">
        <v>6614</v>
      </c>
      <c r="C64" s="156">
        <v>0.33888888888888885</v>
      </c>
      <c r="D64" s="154">
        <v>866</v>
      </c>
      <c r="E64" s="161">
        <v>9</v>
      </c>
    </row>
    <row r="65" spans="1:23" ht="15.75" x14ac:dyDescent="0.25">
      <c r="B65" s="157">
        <v>6316</v>
      </c>
      <c r="C65" s="156">
        <v>0.3430555555555555</v>
      </c>
      <c r="D65" s="154">
        <v>1012</v>
      </c>
      <c r="E65" s="161">
        <v>9</v>
      </c>
    </row>
    <row r="66" spans="1:23" ht="15.75" x14ac:dyDescent="0.25">
      <c r="B66" s="157">
        <v>6616</v>
      </c>
      <c r="C66" s="156">
        <v>0.3444444444444445</v>
      </c>
      <c r="D66" s="154">
        <v>1104</v>
      </c>
      <c r="E66" s="155">
        <v>10</v>
      </c>
    </row>
    <row r="67" spans="1:23" ht="15.75" x14ac:dyDescent="0.25">
      <c r="B67" s="157">
        <v>6620</v>
      </c>
      <c r="C67" s="156">
        <v>0.37152777777777773</v>
      </c>
      <c r="D67" s="154">
        <v>1085</v>
      </c>
      <c r="E67" s="155">
        <v>10</v>
      </c>
    </row>
    <row r="68" spans="1:23" ht="15.75" x14ac:dyDescent="0.25">
      <c r="B68" s="157">
        <v>6320</v>
      </c>
      <c r="C68" s="156">
        <v>0.38194444444444442</v>
      </c>
      <c r="D68" s="154">
        <v>589</v>
      </c>
      <c r="E68" s="161">
        <v>8</v>
      </c>
      <c r="U68" t="s">
        <v>142</v>
      </c>
    </row>
    <row r="69" spans="1:23" ht="15.75" x14ac:dyDescent="0.25">
      <c r="B69" s="157">
        <v>6624</v>
      </c>
      <c r="C69" s="156">
        <v>0.38958333333333334</v>
      </c>
      <c r="D69" s="154">
        <v>671</v>
      </c>
      <c r="E69" s="155">
        <v>8</v>
      </c>
    </row>
    <row r="70" spans="1:23" x14ac:dyDescent="0.2">
      <c r="D70" s="3">
        <f>SUM(D51:D69)</f>
        <v>13393</v>
      </c>
      <c r="E70">
        <f>SUM(E51:E69)</f>
        <v>152</v>
      </c>
    </row>
    <row r="74" spans="1:23" ht="18" x14ac:dyDescent="0.25">
      <c r="B74" s="70" t="s">
        <v>124</v>
      </c>
      <c r="U74" s="192" t="s">
        <v>158</v>
      </c>
      <c r="V74" s="192"/>
      <c r="W74" s="192"/>
    </row>
    <row r="75" spans="1:23" ht="18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M75" s="70" t="s">
        <v>124</v>
      </c>
      <c r="P75" s="70" t="s">
        <v>138</v>
      </c>
      <c r="T75" s="70" t="s">
        <v>139</v>
      </c>
    </row>
    <row r="76" spans="1:23" ht="15.75" x14ac:dyDescent="0.25">
      <c r="A76" s="150"/>
      <c r="B76" s="151"/>
      <c r="C76" s="151"/>
      <c r="D76" s="168"/>
      <c r="E76" s="168"/>
      <c r="F76" s="150"/>
      <c r="G76" s="150"/>
      <c r="H76" s="150"/>
      <c r="I76" s="150"/>
      <c r="J76" s="150"/>
    </row>
    <row r="77" spans="1:23" ht="15.75" x14ac:dyDescent="0.25">
      <c r="A77" s="150"/>
      <c r="B77" s="151"/>
      <c r="C77" s="151"/>
      <c r="D77" s="151"/>
      <c r="E77" s="151"/>
      <c r="F77" s="150"/>
      <c r="G77" s="150"/>
      <c r="H77" s="152"/>
      <c r="I77" s="150"/>
      <c r="J77" s="152"/>
      <c r="K77" s="152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0" t="s">
        <v>130</v>
      </c>
      <c r="U77" s="181" t="s">
        <v>131</v>
      </c>
      <c r="V77" s="182" t="s">
        <v>132</v>
      </c>
    </row>
    <row r="78" spans="1:23" ht="36" x14ac:dyDescent="0.25">
      <c r="A78" s="150"/>
      <c r="B78" s="152">
        <v>3200</v>
      </c>
      <c r="C78" s="163" t="s">
        <v>101</v>
      </c>
      <c r="D78" s="151">
        <v>43</v>
      </c>
      <c r="E78" s="170">
        <v>8</v>
      </c>
      <c r="F78" s="151">
        <v>3800</v>
      </c>
      <c r="G78" s="163" t="s">
        <v>108</v>
      </c>
      <c r="H78" s="164">
        <v>149</v>
      </c>
      <c r="I78" s="170">
        <v>10</v>
      </c>
      <c r="J78" s="150"/>
      <c r="L78" s="5" t="s">
        <v>3</v>
      </c>
      <c r="M78">
        <v>2</v>
      </c>
      <c r="N78">
        <f>H111+D99</f>
        <v>131</v>
      </c>
      <c r="O78">
        <f>I111+E99</f>
        <v>20</v>
      </c>
      <c r="T78" s="183">
        <f>M78+Q78</f>
        <v>2</v>
      </c>
      <c r="U78" s="150">
        <f>O78+R78</f>
        <v>20</v>
      </c>
      <c r="V78" s="4">
        <f>N78+S78</f>
        <v>131</v>
      </c>
      <c r="W78" s="5" t="s">
        <v>3</v>
      </c>
    </row>
    <row r="79" spans="1:23" ht="18" x14ac:dyDescent="0.25">
      <c r="A79" s="150"/>
      <c r="B79" s="151">
        <v>3202</v>
      </c>
      <c r="C79" s="165">
        <v>0.22083333333333333</v>
      </c>
      <c r="D79" s="151">
        <v>58</v>
      </c>
      <c r="E79" s="170">
        <v>8</v>
      </c>
      <c r="F79" s="151">
        <v>3806</v>
      </c>
      <c r="G79" s="165">
        <v>0.22222222222222221</v>
      </c>
      <c r="H79" s="151">
        <v>149</v>
      </c>
      <c r="I79" s="170">
        <v>12</v>
      </c>
      <c r="J79" s="150"/>
      <c r="L79" s="5">
        <v>2</v>
      </c>
      <c r="M79">
        <v>1</v>
      </c>
      <c r="N79">
        <f>D78</f>
        <v>43</v>
      </c>
      <c r="O79" s="169">
        <f>E78</f>
        <v>8</v>
      </c>
      <c r="T79" s="183">
        <f t="shared" ref="T79:T101" si="0">M79+Q79</f>
        <v>1</v>
      </c>
      <c r="U79" s="150">
        <f t="shared" ref="U79:U101" si="1">O79+R79</f>
        <v>8</v>
      </c>
      <c r="V79" s="4">
        <f t="shared" ref="V79:V101" si="2">N79+S79</f>
        <v>43</v>
      </c>
      <c r="W79" s="5">
        <v>2</v>
      </c>
    </row>
    <row r="80" spans="1:23" ht="18" x14ac:dyDescent="0.25">
      <c r="A80" s="150"/>
      <c r="B80" s="151">
        <v>3230</v>
      </c>
      <c r="C80" s="165">
        <v>0.41805555555555557</v>
      </c>
      <c r="D80" s="151">
        <v>294</v>
      </c>
      <c r="E80" s="170">
        <v>6</v>
      </c>
      <c r="F80" s="151">
        <v>3808</v>
      </c>
      <c r="G80" s="165">
        <v>0.24791666666666667</v>
      </c>
      <c r="H80" s="151">
        <v>269</v>
      </c>
      <c r="I80" s="170">
        <v>8</v>
      </c>
      <c r="J80" s="150"/>
      <c r="L80" s="5">
        <v>3</v>
      </c>
      <c r="M80">
        <v>1</v>
      </c>
      <c r="N80">
        <f>H78</f>
        <v>149</v>
      </c>
      <c r="O80">
        <f>I78</f>
        <v>10</v>
      </c>
      <c r="T80" s="183">
        <f t="shared" si="0"/>
        <v>1</v>
      </c>
      <c r="U80" s="150">
        <f t="shared" si="1"/>
        <v>10</v>
      </c>
      <c r="V80" s="4">
        <f t="shared" si="2"/>
        <v>149</v>
      </c>
      <c r="W80" s="5">
        <v>3</v>
      </c>
    </row>
    <row r="81" spans="1:23" ht="18" x14ac:dyDescent="0.25">
      <c r="A81" s="150"/>
      <c r="B81" s="151">
        <v>3232</v>
      </c>
      <c r="C81" s="165">
        <v>0.44444444444444442</v>
      </c>
      <c r="D81" s="164">
        <v>276</v>
      </c>
      <c r="E81" s="170">
        <v>6</v>
      </c>
      <c r="F81" s="151">
        <v>3714</v>
      </c>
      <c r="G81" s="165">
        <v>0.3972222222222222</v>
      </c>
      <c r="H81" s="151">
        <v>348</v>
      </c>
      <c r="I81" s="170">
        <v>9</v>
      </c>
      <c r="J81" s="150"/>
      <c r="L81" s="5">
        <v>4</v>
      </c>
      <c r="M81">
        <v>0</v>
      </c>
      <c r="N81">
        <v>0</v>
      </c>
      <c r="O81">
        <v>0</v>
      </c>
      <c r="T81" s="183">
        <f t="shared" si="0"/>
        <v>0</v>
      </c>
      <c r="U81" s="150">
        <f t="shared" si="1"/>
        <v>0</v>
      </c>
      <c r="V81" s="4">
        <f t="shared" si="2"/>
        <v>0</v>
      </c>
      <c r="W81" s="5">
        <v>4</v>
      </c>
    </row>
    <row r="82" spans="1:23" ht="18" x14ac:dyDescent="0.25">
      <c r="A82" s="150"/>
      <c r="B82" s="151">
        <v>3236</v>
      </c>
      <c r="C82" s="165">
        <v>0.48541666666666666</v>
      </c>
      <c r="D82" s="151">
        <v>227</v>
      </c>
      <c r="E82" s="170">
        <v>8</v>
      </c>
      <c r="F82" s="151">
        <v>3934</v>
      </c>
      <c r="G82" s="165">
        <v>0.43472222222222223</v>
      </c>
      <c r="H82" s="151">
        <v>360</v>
      </c>
      <c r="I82" s="170">
        <v>8</v>
      </c>
      <c r="J82" s="150"/>
      <c r="L82" s="5">
        <v>5</v>
      </c>
      <c r="M82">
        <v>0</v>
      </c>
      <c r="N82">
        <v>0</v>
      </c>
      <c r="O82">
        <v>0</v>
      </c>
      <c r="T82" s="183">
        <f t="shared" si="0"/>
        <v>0</v>
      </c>
      <c r="U82" s="150">
        <f t="shared" si="1"/>
        <v>0</v>
      </c>
      <c r="V82" s="4">
        <f t="shared" si="2"/>
        <v>0</v>
      </c>
      <c r="W82" s="5">
        <v>5</v>
      </c>
    </row>
    <row r="83" spans="1:23" ht="18" x14ac:dyDescent="0.25">
      <c r="A83" s="150"/>
      <c r="B83" s="151">
        <v>3240</v>
      </c>
      <c r="C83" s="163" t="s">
        <v>103</v>
      </c>
      <c r="D83" s="151">
        <v>249</v>
      </c>
      <c r="E83" s="170">
        <v>9</v>
      </c>
      <c r="F83" s="151">
        <v>3832</v>
      </c>
      <c r="G83" s="165">
        <v>0.43958333333333338</v>
      </c>
      <c r="H83" s="151">
        <v>593</v>
      </c>
      <c r="I83" s="170">
        <v>10</v>
      </c>
      <c r="J83" s="150"/>
      <c r="L83" s="5">
        <v>6</v>
      </c>
      <c r="M83">
        <v>3</v>
      </c>
      <c r="N83">
        <f>D79+H79+H80</f>
        <v>476</v>
      </c>
      <c r="O83">
        <f>E79+I79+I80</f>
        <v>28</v>
      </c>
      <c r="T83" s="183">
        <f t="shared" si="0"/>
        <v>3</v>
      </c>
      <c r="U83" s="150">
        <f t="shared" si="1"/>
        <v>28</v>
      </c>
      <c r="V83" s="4">
        <f t="shared" si="2"/>
        <v>476</v>
      </c>
      <c r="W83" s="5">
        <v>6</v>
      </c>
    </row>
    <row r="84" spans="1:23" ht="18" x14ac:dyDescent="0.25">
      <c r="A84" s="150"/>
      <c r="B84" s="151">
        <v>3244</v>
      </c>
      <c r="C84" s="165">
        <v>5.486111111111111E-2</v>
      </c>
      <c r="D84" s="151">
        <v>390</v>
      </c>
      <c r="E84" s="170">
        <v>8</v>
      </c>
      <c r="F84" s="151">
        <v>3836</v>
      </c>
      <c r="G84" s="165">
        <v>0.47638888888888892</v>
      </c>
      <c r="H84" s="151">
        <v>598</v>
      </c>
      <c r="I84" s="170">
        <v>10</v>
      </c>
      <c r="J84" s="150"/>
      <c r="L84" s="5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3">
        <f t="shared" si="0"/>
        <v>7</v>
      </c>
      <c r="U84" s="150">
        <f t="shared" si="1"/>
        <v>52</v>
      </c>
      <c r="V84" s="4">
        <f t="shared" si="2"/>
        <v>3097</v>
      </c>
      <c r="W84" s="5">
        <v>7</v>
      </c>
    </row>
    <row r="85" spans="1:23" ht="18" x14ac:dyDescent="0.25">
      <c r="A85" s="150"/>
      <c r="B85" s="152">
        <v>3248</v>
      </c>
      <c r="C85" s="165">
        <v>9.6527777777777768E-2</v>
      </c>
      <c r="D85" s="152">
        <v>178</v>
      </c>
      <c r="E85" s="170">
        <v>8</v>
      </c>
      <c r="F85" s="151">
        <v>3838</v>
      </c>
      <c r="G85" s="163" t="s">
        <v>110</v>
      </c>
      <c r="H85" s="151">
        <v>472</v>
      </c>
      <c r="I85" s="170">
        <v>10</v>
      </c>
      <c r="J85" s="150"/>
      <c r="L85" s="5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3">
        <f t="shared" si="0"/>
        <v>13</v>
      </c>
      <c r="U85" s="150">
        <f t="shared" si="1"/>
        <v>126</v>
      </c>
      <c r="V85" s="4">
        <f t="shared" si="2"/>
        <v>9388</v>
      </c>
      <c r="W85" s="5" t="s">
        <v>4</v>
      </c>
    </row>
    <row r="86" spans="1:23" ht="18" x14ac:dyDescent="0.25">
      <c r="A86" s="150"/>
      <c r="B86" s="152">
        <v>3252</v>
      </c>
      <c r="C86" s="165">
        <v>0.1388888888888889</v>
      </c>
      <c r="D86" s="152">
        <v>238</v>
      </c>
      <c r="E86" s="170">
        <v>8</v>
      </c>
      <c r="F86" s="151">
        <v>3840</v>
      </c>
      <c r="G86" s="165">
        <v>0.50069444444444444</v>
      </c>
      <c r="H86" s="151">
        <v>437</v>
      </c>
      <c r="I86" s="170">
        <v>8</v>
      </c>
      <c r="J86" s="150"/>
      <c r="L86" s="5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3">
        <f t="shared" si="0"/>
        <v>12</v>
      </c>
      <c r="U86" s="150">
        <f t="shared" si="1"/>
        <v>124</v>
      </c>
      <c r="V86" s="4">
        <f t="shared" si="2"/>
        <v>10276</v>
      </c>
      <c r="W86" s="5">
        <v>9</v>
      </c>
    </row>
    <row r="87" spans="1:23" ht="18" x14ac:dyDescent="0.25">
      <c r="A87" s="150"/>
      <c r="B87" s="151">
        <v>3256</v>
      </c>
      <c r="C87" s="165">
        <v>0.17916666666666667</v>
      </c>
      <c r="D87" s="151">
        <v>392</v>
      </c>
      <c r="E87" s="170">
        <v>6</v>
      </c>
      <c r="F87" s="151">
        <v>3842</v>
      </c>
      <c r="G87" s="165">
        <v>0.51527777777777783</v>
      </c>
      <c r="H87" s="151">
        <v>261</v>
      </c>
      <c r="I87" s="170">
        <v>8</v>
      </c>
      <c r="J87" s="150"/>
      <c r="L87" s="5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3">
        <f t="shared" si="0"/>
        <v>11</v>
      </c>
      <c r="U87" s="150">
        <f t="shared" si="1"/>
        <v>96</v>
      </c>
      <c r="V87" s="4">
        <f t="shared" si="2"/>
        <v>6466</v>
      </c>
      <c r="W87" s="5">
        <v>10</v>
      </c>
    </row>
    <row r="88" spans="1:23" ht="18" x14ac:dyDescent="0.25">
      <c r="A88" s="150"/>
      <c r="B88" s="151">
        <v>3260</v>
      </c>
      <c r="C88" s="165">
        <v>0.21944444444444444</v>
      </c>
      <c r="D88" s="164">
        <v>251</v>
      </c>
      <c r="E88" s="170">
        <v>8</v>
      </c>
      <c r="F88" s="151">
        <v>3844</v>
      </c>
      <c r="G88" s="165">
        <v>6.0416666666666667E-2</v>
      </c>
      <c r="H88" s="151">
        <v>311</v>
      </c>
      <c r="I88" s="170">
        <v>8</v>
      </c>
      <c r="J88" s="150"/>
      <c r="L88" s="5" t="s">
        <v>5</v>
      </c>
      <c r="M88">
        <v>4</v>
      </c>
      <c r="N88">
        <f>D80+D81+H82+H83</f>
        <v>1523</v>
      </c>
      <c r="O88">
        <f>E80+E81+I82+I83</f>
        <v>30</v>
      </c>
      <c r="T88" s="183">
        <f t="shared" si="0"/>
        <v>4</v>
      </c>
      <c r="U88" s="150">
        <f t="shared" si="1"/>
        <v>30</v>
      </c>
      <c r="V88" s="4">
        <f t="shared" si="2"/>
        <v>1523</v>
      </c>
      <c r="W88" s="5" t="s">
        <v>5</v>
      </c>
    </row>
    <row r="89" spans="1:23" ht="18" x14ac:dyDescent="0.25">
      <c r="A89" s="150"/>
      <c r="B89" s="151">
        <v>3266</v>
      </c>
      <c r="C89" s="165">
        <v>0.23749999999999999</v>
      </c>
      <c r="D89" s="151">
        <v>175</v>
      </c>
      <c r="E89" s="170">
        <v>8</v>
      </c>
      <c r="F89" s="151">
        <v>3848</v>
      </c>
      <c r="G89" s="165">
        <v>8.8888888888888892E-2</v>
      </c>
      <c r="H89" s="152">
        <v>431</v>
      </c>
      <c r="I89" s="170">
        <v>12</v>
      </c>
      <c r="J89" s="150"/>
      <c r="L89" s="5" t="s">
        <v>6</v>
      </c>
      <c r="M89">
        <v>2</v>
      </c>
      <c r="N89">
        <f>D82+H84</f>
        <v>825</v>
      </c>
      <c r="O89">
        <f>E82+I84</f>
        <v>18</v>
      </c>
      <c r="T89" s="183">
        <f t="shared" si="0"/>
        <v>2</v>
      </c>
      <c r="U89" s="150">
        <f t="shared" si="1"/>
        <v>18</v>
      </c>
      <c r="V89" s="4">
        <f t="shared" si="2"/>
        <v>825</v>
      </c>
      <c r="W89" s="5" t="s">
        <v>6</v>
      </c>
    </row>
    <row r="90" spans="1:23" ht="18" x14ac:dyDescent="0.25">
      <c r="A90" s="150"/>
      <c r="B90" s="151">
        <v>3510</v>
      </c>
      <c r="C90" s="165">
        <v>0.23958333333333334</v>
      </c>
      <c r="D90" s="151">
        <v>384</v>
      </c>
      <c r="E90" s="170">
        <v>8</v>
      </c>
      <c r="F90" s="151">
        <v>3846</v>
      </c>
      <c r="G90" s="165">
        <v>8.9583333333333334E-2</v>
      </c>
      <c r="H90" s="151">
        <v>456</v>
      </c>
      <c r="I90" s="170">
        <v>8</v>
      </c>
      <c r="J90" s="150"/>
      <c r="L90" s="5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3">
        <f t="shared" si="0"/>
        <v>6</v>
      </c>
      <c r="U90" s="150">
        <f t="shared" si="1"/>
        <v>51</v>
      </c>
      <c r="V90" s="4">
        <f t="shared" si="2"/>
        <v>1637</v>
      </c>
      <c r="W90" s="5" t="s">
        <v>7</v>
      </c>
    </row>
    <row r="91" spans="1:23" ht="18" x14ac:dyDescent="0.25">
      <c r="A91" s="150"/>
      <c r="B91" s="152">
        <v>3270</v>
      </c>
      <c r="C91" s="165">
        <v>0.29722222222222222</v>
      </c>
      <c r="D91" s="152">
        <v>163</v>
      </c>
      <c r="E91" s="170">
        <v>10</v>
      </c>
      <c r="F91" s="151">
        <v>3850</v>
      </c>
      <c r="G91" s="165">
        <v>0.12222222222222223</v>
      </c>
      <c r="H91" s="152">
        <v>211</v>
      </c>
      <c r="I91" s="170">
        <v>8</v>
      </c>
      <c r="J91" s="150"/>
      <c r="L91" s="5">
        <v>2</v>
      </c>
      <c r="M91">
        <v>2</v>
      </c>
      <c r="N91">
        <f>D84+H88</f>
        <v>701</v>
      </c>
      <c r="O91">
        <f>E84+I88</f>
        <v>16</v>
      </c>
      <c r="T91" s="183">
        <f t="shared" si="0"/>
        <v>2</v>
      </c>
      <c r="U91" s="150">
        <f t="shared" si="1"/>
        <v>16</v>
      </c>
      <c r="V91" s="4">
        <f t="shared" si="2"/>
        <v>701</v>
      </c>
      <c r="W91" s="5">
        <v>2</v>
      </c>
    </row>
    <row r="92" spans="1:23" ht="18" x14ac:dyDescent="0.25">
      <c r="A92" s="150"/>
      <c r="B92" s="151">
        <v>3512</v>
      </c>
      <c r="C92" s="165">
        <v>0.30694444444444441</v>
      </c>
      <c r="D92" s="166">
        <v>65</v>
      </c>
      <c r="E92" s="170">
        <v>6</v>
      </c>
      <c r="F92" s="151">
        <v>3852</v>
      </c>
      <c r="G92" s="165">
        <v>0.1388888888888889</v>
      </c>
      <c r="H92" s="152">
        <v>302</v>
      </c>
      <c r="I92" s="170">
        <v>10</v>
      </c>
      <c r="J92" s="150"/>
      <c r="L92" s="5">
        <v>3</v>
      </c>
      <c r="M92">
        <v>4</v>
      </c>
      <c r="N92">
        <f>D85+H89+H90+H91</f>
        <v>1276</v>
      </c>
      <c r="O92">
        <f>E85+I89+I90+I91</f>
        <v>36</v>
      </c>
      <c r="T92" s="183">
        <f t="shared" si="0"/>
        <v>4</v>
      </c>
      <c r="U92" s="150">
        <f t="shared" si="1"/>
        <v>36</v>
      </c>
      <c r="V92" s="4">
        <f t="shared" si="2"/>
        <v>1276</v>
      </c>
      <c r="W92" s="5">
        <v>3</v>
      </c>
    </row>
    <row r="93" spans="1:23" ht="18" x14ac:dyDescent="0.25">
      <c r="A93" s="150"/>
      <c r="B93" s="166">
        <v>3272</v>
      </c>
      <c r="C93" s="165">
        <v>0.31944444444444448</v>
      </c>
      <c r="D93" s="166">
        <v>286</v>
      </c>
      <c r="E93" s="170">
        <v>8</v>
      </c>
      <c r="F93" s="151">
        <v>3854</v>
      </c>
      <c r="G93" s="165">
        <v>0.16388888888888889</v>
      </c>
      <c r="H93" s="152">
        <v>575</v>
      </c>
      <c r="I93" s="170">
        <v>10</v>
      </c>
      <c r="J93" s="150"/>
      <c r="L93" s="5" t="s">
        <v>8</v>
      </c>
      <c r="M93">
        <v>3</v>
      </c>
      <c r="N93">
        <f>D86+H92+H93</f>
        <v>1115</v>
      </c>
      <c r="O93">
        <f>E86+I92+I93</f>
        <v>28</v>
      </c>
      <c r="T93" s="183">
        <f t="shared" si="0"/>
        <v>3</v>
      </c>
      <c r="U93" s="150">
        <f t="shared" si="1"/>
        <v>28</v>
      </c>
      <c r="V93" s="4">
        <f t="shared" si="2"/>
        <v>1115</v>
      </c>
      <c r="W93" s="5" t="s">
        <v>8</v>
      </c>
    </row>
    <row r="94" spans="1:23" ht="18" x14ac:dyDescent="0.25">
      <c r="A94" s="150"/>
      <c r="B94" s="166">
        <v>3274</v>
      </c>
      <c r="C94" s="165">
        <v>0.36527777777777781</v>
      </c>
      <c r="D94" s="166">
        <v>173</v>
      </c>
      <c r="E94" s="170">
        <v>9</v>
      </c>
      <c r="F94" s="151">
        <v>3856</v>
      </c>
      <c r="G94" s="165">
        <v>0.17361111111111113</v>
      </c>
      <c r="H94" s="151">
        <v>440</v>
      </c>
      <c r="I94" s="170">
        <v>10</v>
      </c>
      <c r="J94" s="150"/>
      <c r="L94" s="5">
        <v>5</v>
      </c>
      <c r="M94">
        <v>3</v>
      </c>
      <c r="N94">
        <f>D87+H94+H95</f>
        <v>1301</v>
      </c>
      <c r="O94">
        <f>E87+I94+I95</f>
        <v>25</v>
      </c>
      <c r="T94" s="183">
        <f t="shared" si="0"/>
        <v>3</v>
      </c>
      <c r="U94" s="150">
        <f t="shared" si="1"/>
        <v>25</v>
      </c>
      <c r="V94" s="4">
        <f t="shared" si="2"/>
        <v>1301</v>
      </c>
      <c r="W94" s="5">
        <v>5</v>
      </c>
    </row>
    <row r="95" spans="1:23" ht="18" x14ac:dyDescent="0.25">
      <c r="A95" s="150"/>
      <c r="B95" s="151">
        <v>3278</v>
      </c>
      <c r="C95" s="165">
        <v>0.39861111111111108</v>
      </c>
      <c r="D95" s="151">
        <v>120</v>
      </c>
      <c r="E95" s="170">
        <v>8</v>
      </c>
      <c r="F95" s="151">
        <v>3858</v>
      </c>
      <c r="G95" s="165">
        <v>0.20694444444444446</v>
      </c>
      <c r="H95" s="152">
        <v>469</v>
      </c>
      <c r="I95" s="170">
        <v>9</v>
      </c>
      <c r="J95" s="150"/>
      <c r="L95" s="5">
        <v>6</v>
      </c>
      <c r="M95">
        <v>4</v>
      </c>
      <c r="N95">
        <f>D88+D89+D90+H96</f>
        <v>1299</v>
      </c>
      <c r="O95">
        <f>E88+E89+E90+I96</f>
        <v>33</v>
      </c>
      <c r="T95" s="183">
        <f t="shared" si="0"/>
        <v>4</v>
      </c>
      <c r="U95" s="150">
        <f t="shared" si="1"/>
        <v>33</v>
      </c>
      <c r="V95" s="4">
        <f t="shared" si="2"/>
        <v>1299</v>
      </c>
      <c r="W95" s="5">
        <v>6</v>
      </c>
    </row>
    <row r="96" spans="1:23" ht="18" x14ac:dyDescent="0.25">
      <c r="A96" s="150"/>
      <c r="B96" s="151">
        <v>3514</v>
      </c>
      <c r="C96" s="165">
        <v>0.41944444444444445</v>
      </c>
      <c r="D96" s="164">
        <v>306</v>
      </c>
      <c r="E96" s="170">
        <v>6</v>
      </c>
      <c r="F96" s="151">
        <v>3860</v>
      </c>
      <c r="G96" s="165">
        <v>0.22708333333333333</v>
      </c>
      <c r="H96" s="152">
        <v>489</v>
      </c>
      <c r="I96" s="170">
        <v>9</v>
      </c>
      <c r="J96" s="150"/>
      <c r="L96" s="5" t="s">
        <v>9</v>
      </c>
      <c r="M96">
        <v>5</v>
      </c>
      <c r="N96">
        <f>H97+H98+H99+H100+H101</f>
        <v>1940</v>
      </c>
      <c r="O96">
        <f>I97+I98+I99+I100+I101</f>
        <v>42</v>
      </c>
      <c r="T96" s="183">
        <f t="shared" si="0"/>
        <v>5</v>
      </c>
      <c r="U96" s="150">
        <f t="shared" si="1"/>
        <v>42</v>
      </c>
      <c r="V96" s="4">
        <f t="shared" si="2"/>
        <v>1940</v>
      </c>
      <c r="W96" s="5" t="s">
        <v>9</v>
      </c>
    </row>
    <row r="97" spans="1:23" ht="18" x14ac:dyDescent="0.25">
      <c r="A97" s="150"/>
      <c r="B97" s="151">
        <v>3284</v>
      </c>
      <c r="C97" s="165">
        <v>0.43263888888888885</v>
      </c>
      <c r="D97" s="164">
        <v>0</v>
      </c>
      <c r="E97" s="170">
        <v>8</v>
      </c>
      <c r="F97" s="151">
        <v>3862</v>
      </c>
      <c r="G97" s="165">
        <v>0.25138888888888888</v>
      </c>
      <c r="H97" s="151">
        <v>409</v>
      </c>
      <c r="I97" s="170">
        <v>8</v>
      </c>
      <c r="J97" s="150"/>
      <c r="L97" s="5">
        <v>8</v>
      </c>
      <c r="M97">
        <v>5</v>
      </c>
      <c r="N97">
        <f>D91+D92+H102+H103+D93</f>
        <v>1000</v>
      </c>
      <c r="O97">
        <f>E91+E92+I102+I103+E93</f>
        <v>44</v>
      </c>
      <c r="T97" s="183">
        <f t="shared" si="0"/>
        <v>5</v>
      </c>
      <c r="U97" s="150">
        <f t="shared" si="1"/>
        <v>44</v>
      </c>
      <c r="V97" s="4">
        <f t="shared" si="2"/>
        <v>1000</v>
      </c>
      <c r="W97" s="5">
        <v>8</v>
      </c>
    </row>
    <row r="98" spans="1:23" ht="18" x14ac:dyDescent="0.25">
      <c r="A98" s="150"/>
      <c r="B98" s="151">
        <v>3288</v>
      </c>
      <c r="C98" s="165">
        <v>0.51249999999999996</v>
      </c>
      <c r="D98" s="164">
        <v>87</v>
      </c>
      <c r="E98" s="170">
        <v>6</v>
      </c>
      <c r="F98" s="151">
        <v>3864</v>
      </c>
      <c r="G98" s="165">
        <v>0.25486111111111109</v>
      </c>
      <c r="H98" s="151">
        <v>411</v>
      </c>
      <c r="I98" s="170">
        <v>8</v>
      </c>
      <c r="J98" s="150"/>
      <c r="L98" s="5">
        <v>9</v>
      </c>
      <c r="M98">
        <v>4</v>
      </c>
      <c r="N98">
        <f>D94+H104+H105+H106</f>
        <v>749</v>
      </c>
      <c r="O98">
        <f>E94+I104+I105+I106</f>
        <v>37</v>
      </c>
      <c r="T98" s="183">
        <f t="shared" si="0"/>
        <v>4</v>
      </c>
      <c r="U98" s="150">
        <f t="shared" si="1"/>
        <v>37</v>
      </c>
      <c r="V98" s="4">
        <f t="shared" si="2"/>
        <v>749</v>
      </c>
      <c r="W98" s="5">
        <v>9</v>
      </c>
    </row>
    <row r="99" spans="1:23" ht="18" x14ac:dyDescent="0.25">
      <c r="A99" s="150"/>
      <c r="B99" s="151">
        <v>3292</v>
      </c>
      <c r="C99" s="163" t="s">
        <v>102</v>
      </c>
      <c r="D99" s="164">
        <v>45</v>
      </c>
      <c r="E99" s="170">
        <v>8</v>
      </c>
      <c r="F99" s="151">
        <v>3866</v>
      </c>
      <c r="G99" s="165">
        <v>0.2722222222222222</v>
      </c>
      <c r="H99" s="152">
        <v>504</v>
      </c>
      <c r="I99" s="170">
        <v>8</v>
      </c>
      <c r="J99" s="150"/>
      <c r="L99" s="5">
        <v>10</v>
      </c>
      <c r="M99">
        <v>3</v>
      </c>
      <c r="N99">
        <f>D95+H107+H108</f>
        <v>476</v>
      </c>
      <c r="O99">
        <f>E95+I107+I108</f>
        <v>32</v>
      </c>
      <c r="T99" s="183">
        <f t="shared" si="0"/>
        <v>3</v>
      </c>
      <c r="U99" s="150">
        <f t="shared" si="1"/>
        <v>32</v>
      </c>
      <c r="V99" s="4">
        <f t="shared" si="2"/>
        <v>476</v>
      </c>
      <c r="W99" s="5">
        <v>10</v>
      </c>
    </row>
    <row r="100" spans="1:23" ht="18" x14ac:dyDescent="0.25">
      <c r="A100" s="150"/>
      <c r="B100" s="152">
        <f>COUNT(B78:B99)</f>
        <v>22</v>
      </c>
      <c r="C100" s="153"/>
      <c r="D100" s="166">
        <f>SUM(D78:D99)</f>
        <v>4400</v>
      </c>
      <c r="E100" s="171">
        <f>SUM(E78:E99)</f>
        <v>168</v>
      </c>
      <c r="F100" s="151">
        <v>3898</v>
      </c>
      <c r="G100" s="165">
        <v>0.2722222222222222</v>
      </c>
      <c r="H100" s="166">
        <v>164</v>
      </c>
      <c r="I100" s="170">
        <v>10</v>
      </c>
      <c r="J100" s="150"/>
      <c r="L100" s="5">
        <v>11</v>
      </c>
      <c r="M100">
        <v>3</v>
      </c>
      <c r="N100">
        <f>D96+D97+H109</f>
        <v>547</v>
      </c>
      <c r="O100">
        <f>E96+E97+I109</f>
        <v>26</v>
      </c>
      <c r="T100" s="183">
        <f t="shared" si="0"/>
        <v>3</v>
      </c>
      <c r="U100" s="150">
        <f t="shared" si="1"/>
        <v>26</v>
      </c>
      <c r="V100" s="4">
        <f t="shared" si="2"/>
        <v>547</v>
      </c>
      <c r="W100" s="5">
        <v>11</v>
      </c>
    </row>
    <row r="101" spans="1:23" ht="27" customHeight="1" x14ac:dyDescent="0.25">
      <c r="A101" s="150"/>
      <c r="B101" s="152"/>
      <c r="C101" s="156"/>
      <c r="D101" s="171"/>
      <c r="E101" s="167"/>
      <c r="F101" s="151">
        <v>3868</v>
      </c>
      <c r="G101" s="165">
        <v>0.29097222222222224</v>
      </c>
      <c r="H101" s="166">
        <v>452</v>
      </c>
      <c r="I101" s="170">
        <v>8</v>
      </c>
      <c r="J101" s="150"/>
      <c r="L101" s="5" t="s">
        <v>10</v>
      </c>
      <c r="M101">
        <v>1</v>
      </c>
      <c r="N101">
        <f>H110</f>
        <v>245</v>
      </c>
      <c r="O101">
        <f>I110</f>
        <v>10</v>
      </c>
      <c r="T101" s="183">
        <f t="shared" si="0"/>
        <v>1</v>
      </c>
      <c r="U101" s="150">
        <f t="shared" si="1"/>
        <v>10</v>
      </c>
      <c r="V101" s="4">
        <f t="shared" si="2"/>
        <v>245</v>
      </c>
      <c r="W101" s="5" t="s">
        <v>10</v>
      </c>
    </row>
    <row r="102" spans="1:23" ht="15.75" x14ac:dyDescent="0.25">
      <c r="A102" s="150"/>
      <c r="B102" s="152"/>
      <c r="C102" s="156"/>
      <c r="D102" s="152"/>
      <c r="E102" s="167"/>
      <c r="F102" s="151">
        <v>3896</v>
      </c>
      <c r="G102" s="165">
        <v>0.3</v>
      </c>
      <c r="H102" s="164">
        <v>233</v>
      </c>
      <c r="I102" s="170">
        <v>8</v>
      </c>
      <c r="J102" s="150"/>
      <c r="M102">
        <f>SUM(M78:M101)</f>
        <v>57</v>
      </c>
      <c r="N102">
        <f>SUM(N78:N101)</f>
        <v>15781</v>
      </c>
      <c r="O102">
        <f>SUM(O78:O101)</f>
        <v>503</v>
      </c>
      <c r="T102" s="184">
        <f>SUM(T78:T101)</f>
        <v>99</v>
      </c>
      <c r="U102" s="184">
        <f>SUM(U78:U101)</f>
        <v>892</v>
      </c>
      <c r="V102" s="184">
        <f>SUM(V78:V101)</f>
        <v>44660</v>
      </c>
    </row>
    <row r="103" spans="1:23" ht="15.75" x14ac:dyDescent="0.25">
      <c r="A103" s="150"/>
      <c r="B103" s="152"/>
      <c r="C103" s="156"/>
      <c r="D103" s="152"/>
      <c r="E103" s="167"/>
      <c r="F103" s="151">
        <v>3870</v>
      </c>
      <c r="G103" s="165">
        <v>0.31111111111111112</v>
      </c>
      <c r="H103" s="151">
        <v>253</v>
      </c>
      <c r="I103" s="170">
        <v>12</v>
      </c>
      <c r="J103" s="150"/>
      <c r="T103" t="s">
        <v>156</v>
      </c>
      <c r="V103" t="s">
        <v>156</v>
      </c>
    </row>
    <row r="104" spans="1:23" ht="15.75" x14ac:dyDescent="0.25">
      <c r="A104" s="150"/>
      <c r="B104" s="152"/>
      <c r="C104" s="156"/>
      <c r="D104" s="152"/>
      <c r="E104" s="167"/>
      <c r="F104" s="151">
        <v>3872</v>
      </c>
      <c r="G104" s="165">
        <v>0.33888888888888885</v>
      </c>
      <c r="H104" s="166">
        <v>331</v>
      </c>
      <c r="I104" s="170">
        <v>8</v>
      </c>
      <c r="J104" s="150"/>
    </row>
    <row r="105" spans="1:23" ht="15.75" x14ac:dyDescent="0.25">
      <c r="A105" s="150"/>
      <c r="B105" s="152"/>
      <c r="C105" s="156"/>
      <c r="D105" s="152"/>
      <c r="E105" s="167"/>
      <c r="F105" s="151">
        <v>3874</v>
      </c>
      <c r="G105" s="165">
        <v>0.34861111111111115</v>
      </c>
      <c r="H105" s="166">
        <v>115</v>
      </c>
      <c r="I105" s="170">
        <v>10</v>
      </c>
      <c r="J105" s="150"/>
    </row>
    <row r="106" spans="1:23" ht="15.75" x14ac:dyDescent="0.25">
      <c r="A106" s="150"/>
      <c r="B106" s="152"/>
      <c r="C106" s="156"/>
      <c r="D106" s="152"/>
      <c r="E106" s="167"/>
      <c r="F106" s="151">
        <v>3876</v>
      </c>
      <c r="G106" s="165">
        <v>0.37083333333333335</v>
      </c>
      <c r="H106" s="151">
        <v>130</v>
      </c>
      <c r="I106" s="170">
        <v>10</v>
      </c>
      <c r="J106" s="150"/>
    </row>
    <row r="107" spans="1:23" ht="15.75" x14ac:dyDescent="0.25">
      <c r="A107" s="150"/>
      <c r="B107" s="152"/>
      <c r="C107" s="153"/>
      <c r="D107" s="152"/>
      <c r="E107" s="167"/>
      <c r="F107" s="151">
        <v>3878</v>
      </c>
      <c r="G107" s="165">
        <v>0.38472222222222219</v>
      </c>
      <c r="H107" s="151">
        <v>134</v>
      </c>
      <c r="I107" s="170">
        <v>12</v>
      </c>
      <c r="J107" s="150"/>
    </row>
    <row r="108" spans="1:23" ht="15.75" x14ac:dyDescent="0.25">
      <c r="A108" s="150"/>
      <c r="B108" s="152"/>
      <c r="C108" s="156"/>
      <c r="D108" s="152"/>
      <c r="E108" s="167"/>
      <c r="F108" s="151">
        <v>3880</v>
      </c>
      <c r="G108" s="165">
        <v>0.41041666666666665</v>
      </c>
      <c r="H108" s="151">
        <v>222</v>
      </c>
      <c r="I108" s="170">
        <v>12</v>
      </c>
      <c r="J108" s="150"/>
    </row>
    <row r="109" spans="1:23" ht="15.75" x14ac:dyDescent="0.25">
      <c r="A109" s="150"/>
      <c r="B109" s="152"/>
      <c r="C109" s="156"/>
      <c r="D109" s="152"/>
      <c r="E109" s="167"/>
      <c r="F109" s="151">
        <v>3882</v>
      </c>
      <c r="G109" s="165">
        <v>0.4381944444444445</v>
      </c>
      <c r="H109" s="164">
        <v>241</v>
      </c>
      <c r="I109" s="170">
        <v>12</v>
      </c>
      <c r="J109" s="150"/>
    </row>
    <row r="110" spans="1:23" ht="15.75" x14ac:dyDescent="0.25">
      <c r="A110" s="150"/>
      <c r="B110" s="152"/>
      <c r="C110" s="156"/>
      <c r="D110" s="152"/>
      <c r="E110" s="167"/>
      <c r="F110" s="151">
        <v>3884</v>
      </c>
      <c r="G110" s="165">
        <v>0.47291666666666665</v>
      </c>
      <c r="H110" s="164">
        <v>245</v>
      </c>
      <c r="I110" s="170">
        <v>10</v>
      </c>
      <c r="J110" s="150"/>
    </row>
    <row r="111" spans="1:23" ht="15.75" x14ac:dyDescent="0.25">
      <c r="A111" s="150"/>
      <c r="B111" s="152"/>
      <c r="C111" s="156"/>
      <c r="D111" s="152"/>
      <c r="E111" s="167"/>
      <c r="F111" s="151">
        <v>3888</v>
      </c>
      <c r="G111" s="163" t="s">
        <v>114</v>
      </c>
      <c r="H111" s="151">
        <v>86</v>
      </c>
      <c r="I111" s="170">
        <v>12</v>
      </c>
      <c r="J111" s="150"/>
      <c r="T111" t="s">
        <v>126</v>
      </c>
    </row>
    <row r="112" spans="1:23" ht="15.75" x14ac:dyDescent="0.25">
      <c r="A112" s="150"/>
      <c r="B112" s="152"/>
      <c r="C112" s="156"/>
      <c r="D112" s="152"/>
      <c r="E112" s="167"/>
      <c r="F112" s="151">
        <v>3892</v>
      </c>
      <c r="G112" s="165">
        <v>0.51597222222222217</v>
      </c>
      <c r="H112" s="164">
        <v>131</v>
      </c>
      <c r="I112" s="170">
        <v>10</v>
      </c>
      <c r="J112" s="150"/>
    </row>
    <row r="113" spans="1:22" ht="15.75" x14ac:dyDescent="0.25">
      <c r="A113" s="150"/>
      <c r="B113" s="152"/>
      <c r="C113" s="156"/>
      <c r="D113" s="152"/>
      <c r="E113" s="167"/>
      <c r="F113" s="150">
        <f>COUNT(F78:F112)</f>
        <v>35</v>
      </c>
      <c r="G113" s="150"/>
      <c r="H113" s="150">
        <f>SUM(H78:H112)</f>
        <v>11381</v>
      </c>
      <c r="I113" s="173">
        <f>SUM(I78:I112)</f>
        <v>335</v>
      </c>
      <c r="J113" s="150"/>
    </row>
    <row r="114" spans="1:22" ht="15.75" x14ac:dyDescent="0.25">
      <c r="A114" s="150"/>
      <c r="B114" s="152"/>
      <c r="C114" s="156"/>
      <c r="D114" s="152"/>
      <c r="E114" s="167"/>
      <c r="F114" s="150"/>
      <c r="G114" s="150"/>
      <c r="H114" s="174">
        <f>SUM(D100+H113)</f>
        <v>15781</v>
      </c>
      <c r="I114" s="175">
        <f>SUM(E100,I113)</f>
        <v>503</v>
      </c>
      <c r="J114" s="150"/>
    </row>
    <row r="115" spans="1:22" ht="15.75" x14ac:dyDescent="0.25">
      <c r="A115" s="150"/>
      <c r="B115" s="152"/>
      <c r="C115" s="156"/>
      <c r="D115" s="152"/>
      <c r="E115" s="167"/>
      <c r="F115" s="150"/>
      <c r="G115" s="150"/>
      <c r="H115" s="150"/>
      <c r="I115" s="150"/>
      <c r="J115" s="150"/>
    </row>
    <row r="116" spans="1:22" ht="15.75" x14ac:dyDescent="0.25">
      <c r="B116" s="152"/>
      <c r="C116" s="156"/>
      <c r="D116" s="152"/>
      <c r="E116" s="167"/>
      <c r="T116" s="192" t="s">
        <v>158</v>
      </c>
      <c r="U116" s="192"/>
      <c r="V116" s="192"/>
    </row>
    <row r="117" spans="1:22" ht="18" x14ac:dyDescent="0.25">
      <c r="B117" s="152"/>
      <c r="C117" s="156"/>
      <c r="D117" s="166"/>
      <c r="E117" s="167"/>
      <c r="L117" s="70" t="s">
        <v>124</v>
      </c>
      <c r="O117" s="70" t="s">
        <v>141</v>
      </c>
    </row>
    <row r="118" spans="1:22" ht="18" x14ac:dyDescent="0.25">
      <c r="B118" s="70" t="s">
        <v>124</v>
      </c>
      <c r="C118" s="153"/>
      <c r="D118" s="152"/>
      <c r="E118" s="167"/>
      <c r="L118" s="70" t="s">
        <v>140</v>
      </c>
      <c r="S118" s="70" t="s">
        <v>140</v>
      </c>
    </row>
    <row r="119" spans="1:22" ht="15.75" x14ac:dyDescent="0.25">
      <c r="A119" s="150"/>
      <c r="B119" s="152"/>
      <c r="C119" s="156"/>
      <c r="D119" s="166"/>
      <c r="E119" s="167"/>
      <c r="F119" s="150"/>
    </row>
    <row r="120" spans="1:22" ht="15.75" x14ac:dyDescent="0.25">
      <c r="A120" s="150"/>
      <c r="B120" s="151">
        <v>6220</v>
      </c>
      <c r="C120" s="176" t="s">
        <v>115</v>
      </c>
      <c r="D120" s="177">
        <v>115</v>
      </c>
      <c r="E120" s="178">
        <v>8</v>
      </c>
      <c r="F120" s="151">
        <v>6628</v>
      </c>
      <c r="G120" s="176" t="s">
        <v>118</v>
      </c>
      <c r="H120" s="177">
        <v>450</v>
      </c>
      <c r="I120" s="178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0" t="s">
        <v>130</v>
      </c>
      <c r="T120" s="181" t="s">
        <v>131</v>
      </c>
      <c r="U120" s="182" t="s">
        <v>132</v>
      </c>
    </row>
    <row r="121" spans="1:22" ht="36" x14ac:dyDescent="0.25">
      <c r="A121" s="150"/>
      <c r="B121" s="151">
        <v>6226</v>
      </c>
      <c r="C121" s="163" t="s">
        <v>116</v>
      </c>
      <c r="D121" s="151">
        <v>81</v>
      </c>
      <c r="E121" s="170">
        <v>6</v>
      </c>
      <c r="F121" s="151">
        <v>6328</v>
      </c>
      <c r="G121" s="179">
        <v>0.43611111111111112</v>
      </c>
      <c r="H121" s="177">
        <v>251</v>
      </c>
      <c r="I121" s="178">
        <v>6</v>
      </c>
      <c r="K121" s="5" t="s">
        <v>3</v>
      </c>
      <c r="L121">
        <v>0</v>
      </c>
      <c r="M121">
        <v>0</v>
      </c>
      <c r="N121">
        <v>0</v>
      </c>
      <c r="S121" s="183">
        <f>L121+P121</f>
        <v>0</v>
      </c>
      <c r="T121" s="150">
        <f>N121+Q121</f>
        <v>0</v>
      </c>
      <c r="U121" s="4">
        <f>M121+R121</f>
        <v>0</v>
      </c>
      <c r="V121" s="5" t="s">
        <v>3</v>
      </c>
    </row>
    <row r="122" spans="1:22" ht="18" x14ac:dyDescent="0.25">
      <c r="A122" s="150"/>
      <c r="B122" s="151">
        <v>6230</v>
      </c>
      <c r="C122" s="165">
        <v>0.51249999999999996</v>
      </c>
      <c r="D122" s="151">
        <v>83</v>
      </c>
      <c r="E122" s="170">
        <v>6</v>
      </c>
      <c r="F122" s="151">
        <v>6332</v>
      </c>
      <c r="G122" s="179">
        <v>0.44444444444444442</v>
      </c>
      <c r="H122" s="177">
        <v>432</v>
      </c>
      <c r="I122" s="178">
        <v>6</v>
      </c>
      <c r="K122" s="5">
        <v>2</v>
      </c>
      <c r="L122">
        <v>0</v>
      </c>
      <c r="M122">
        <v>0</v>
      </c>
      <c r="N122">
        <v>0</v>
      </c>
      <c r="S122" s="183">
        <f t="shared" ref="S122:S144" si="3">L122+P122</f>
        <v>0</v>
      </c>
      <c r="T122" s="150">
        <f t="shared" ref="T122:T144" si="4">N122+Q122</f>
        <v>0</v>
      </c>
      <c r="U122" s="4">
        <f t="shared" ref="U122:U144" si="5">M122+R122</f>
        <v>0</v>
      </c>
      <c r="V122" s="5">
        <v>2</v>
      </c>
    </row>
    <row r="123" spans="1:22" ht="18" x14ac:dyDescent="0.25">
      <c r="A123" s="150"/>
      <c r="B123" s="151">
        <v>6234</v>
      </c>
      <c r="C123" s="165">
        <v>8.7499999999999994E-2</v>
      </c>
      <c r="D123" s="152">
        <v>141</v>
      </c>
      <c r="E123" s="170">
        <v>6</v>
      </c>
      <c r="F123" s="151">
        <v>6632</v>
      </c>
      <c r="G123" s="179">
        <v>0.46527777777777773</v>
      </c>
      <c r="H123" s="177">
        <v>129</v>
      </c>
      <c r="I123" s="178">
        <v>8</v>
      </c>
      <c r="K123" s="5">
        <v>3</v>
      </c>
      <c r="L123">
        <v>0</v>
      </c>
      <c r="M123">
        <v>0</v>
      </c>
      <c r="N123">
        <v>0</v>
      </c>
      <c r="S123" s="183">
        <f t="shared" si="3"/>
        <v>0</v>
      </c>
      <c r="T123" s="150">
        <f t="shared" si="4"/>
        <v>0</v>
      </c>
      <c r="U123" s="4">
        <f t="shared" si="5"/>
        <v>0</v>
      </c>
      <c r="V123" s="5">
        <v>3</v>
      </c>
    </row>
    <row r="124" spans="1:22" ht="18" x14ac:dyDescent="0.25">
      <c r="A124" s="150"/>
      <c r="B124" s="151">
        <v>6238</v>
      </c>
      <c r="C124" s="165">
        <v>0.12083333333333333</v>
      </c>
      <c r="D124" s="152">
        <v>36</v>
      </c>
      <c r="E124" s="170">
        <v>6</v>
      </c>
      <c r="F124" s="151">
        <v>6636</v>
      </c>
      <c r="G124" s="163" t="s">
        <v>119</v>
      </c>
      <c r="H124" s="151">
        <v>236</v>
      </c>
      <c r="I124" s="170">
        <v>8</v>
      </c>
      <c r="K124" s="5">
        <v>4</v>
      </c>
      <c r="L124">
        <v>0</v>
      </c>
      <c r="M124">
        <v>0</v>
      </c>
      <c r="N124">
        <v>0</v>
      </c>
      <c r="S124" s="183">
        <f t="shared" si="3"/>
        <v>0</v>
      </c>
      <c r="T124" s="150">
        <f t="shared" si="4"/>
        <v>0</v>
      </c>
      <c r="U124" s="4">
        <f t="shared" si="5"/>
        <v>0</v>
      </c>
      <c r="V124" s="5">
        <v>4</v>
      </c>
    </row>
    <row r="125" spans="1:22" ht="18" x14ac:dyDescent="0.25">
      <c r="A125" s="150"/>
      <c r="B125" s="151">
        <v>6242</v>
      </c>
      <c r="C125" s="165">
        <v>0.16597222222222222</v>
      </c>
      <c r="D125" s="151">
        <v>68</v>
      </c>
      <c r="E125" s="170">
        <v>8</v>
      </c>
      <c r="F125" s="151">
        <v>6640</v>
      </c>
      <c r="G125" s="165">
        <v>0.53819444444444442</v>
      </c>
      <c r="H125" s="151">
        <v>139</v>
      </c>
      <c r="I125" s="170">
        <v>8</v>
      </c>
      <c r="K125" s="5">
        <v>5</v>
      </c>
      <c r="L125">
        <v>0</v>
      </c>
      <c r="M125">
        <v>0</v>
      </c>
      <c r="N125">
        <v>0</v>
      </c>
      <c r="S125" s="183">
        <f t="shared" si="3"/>
        <v>0</v>
      </c>
      <c r="T125" s="150">
        <f t="shared" si="4"/>
        <v>0</v>
      </c>
      <c r="U125" s="4">
        <f t="shared" si="5"/>
        <v>0</v>
      </c>
      <c r="V125" s="5">
        <v>5</v>
      </c>
    </row>
    <row r="126" spans="1:22" ht="18" x14ac:dyDescent="0.25">
      <c r="A126" s="150"/>
      <c r="B126" s="151">
        <v>6246</v>
      </c>
      <c r="C126" s="165">
        <v>0.21458333333333335</v>
      </c>
      <c r="D126" s="151">
        <v>91</v>
      </c>
      <c r="E126" s="170">
        <v>6</v>
      </c>
      <c r="F126" s="151">
        <v>6644</v>
      </c>
      <c r="G126" s="165">
        <v>7.8472222222222221E-2</v>
      </c>
      <c r="H126" s="152">
        <v>173</v>
      </c>
      <c r="I126" s="170">
        <v>8</v>
      </c>
      <c r="K126" s="5">
        <v>6</v>
      </c>
      <c r="L126">
        <v>0</v>
      </c>
      <c r="M126">
        <v>0</v>
      </c>
      <c r="N126">
        <v>0</v>
      </c>
      <c r="S126" s="183">
        <f t="shared" si="3"/>
        <v>0</v>
      </c>
      <c r="T126" s="150">
        <f t="shared" si="4"/>
        <v>0</v>
      </c>
      <c r="U126" s="4">
        <f t="shared" si="5"/>
        <v>0</v>
      </c>
      <c r="V126" s="5">
        <v>6</v>
      </c>
    </row>
    <row r="127" spans="1:22" ht="18" x14ac:dyDescent="0.25">
      <c r="A127" s="150"/>
      <c r="B127" s="151">
        <v>6244</v>
      </c>
      <c r="C127" s="165">
        <v>0.19652777777777777</v>
      </c>
      <c r="D127" s="151">
        <v>135</v>
      </c>
      <c r="E127" s="170">
        <v>6</v>
      </c>
      <c r="F127" s="151">
        <v>6648</v>
      </c>
      <c r="G127" s="165">
        <v>0.12152777777777778</v>
      </c>
      <c r="H127" s="152">
        <v>127</v>
      </c>
      <c r="I127" s="170">
        <v>6</v>
      </c>
      <c r="K127" s="5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3">
        <f t="shared" si="3"/>
        <v>2</v>
      </c>
      <c r="T127" s="150">
        <f t="shared" si="4"/>
        <v>14</v>
      </c>
      <c r="U127" s="4">
        <f t="shared" si="5"/>
        <v>691</v>
      </c>
      <c r="V127" s="5">
        <v>7</v>
      </c>
    </row>
    <row r="128" spans="1:22" ht="18" x14ac:dyDescent="0.25">
      <c r="A128" s="150"/>
      <c r="B128" s="151">
        <v>6258</v>
      </c>
      <c r="C128" s="165">
        <v>0.28611111111111115</v>
      </c>
      <c r="D128" s="166">
        <v>201</v>
      </c>
      <c r="E128" s="170">
        <v>6</v>
      </c>
      <c r="F128" s="151">
        <v>6650</v>
      </c>
      <c r="G128" s="165">
        <v>0.18124999999999999</v>
      </c>
      <c r="H128" s="151">
        <v>238</v>
      </c>
      <c r="I128" s="170">
        <v>8</v>
      </c>
      <c r="K128" s="5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3">
        <f t="shared" si="3"/>
        <v>6</v>
      </c>
      <c r="T128" s="150">
        <f t="shared" si="4"/>
        <v>47</v>
      </c>
      <c r="U128" s="4">
        <f t="shared" si="5"/>
        <v>4139</v>
      </c>
      <c r="V128" s="5" t="s">
        <v>4</v>
      </c>
    </row>
    <row r="129" spans="1:22" ht="18" x14ac:dyDescent="0.25">
      <c r="A129" s="150"/>
      <c r="B129" s="151">
        <v>6270</v>
      </c>
      <c r="C129" s="165">
        <v>0.375</v>
      </c>
      <c r="D129" s="151">
        <v>23</v>
      </c>
      <c r="E129" s="170">
        <v>9</v>
      </c>
      <c r="F129" s="151">
        <v>6654</v>
      </c>
      <c r="G129" s="165">
        <v>0.20208333333333331</v>
      </c>
      <c r="H129" s="151">
        <v>142</v>
      </c>
      <c r="I129" s="170">
        <v>8</v>
      </c>
      <c r="K129" s="5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3">
        <f t="shared" si="3"/>
        <v>6</v>
      </c>
      <c r="T129" s="150">
        <f t="shared" si="4"/>
        <v>55</v>
      </c>
      <c r="U129" s="4">
        <f t="shared" si="5"/>
        <v>5519</v>
      </c>
      <c r="V129" s="5">
        <v>9</v>
      </c>
    </row>
    <row r="130" spans="1:22" ht="18" x14ac:dyDescent="0.25">
      <c r="A130" s="150"/>
      <c r="B130" s="151">
        <v>6274</v>
      </c>
      <c r="C130" s="165">
        <v>0.41666666666666669</v>
      </c>
      <c r="D130" s="164">
        <v>47</v>
      </c>
      <c r="E130" s="170">
        <v>8</v>
      </c>
      <c r="F130" s="151">
        <v>6658</v>
      </c>
      <c r="G130" s="165">
        <v>0.22222222222222221</v>
      </c>
      <c r="H130" s="151">
        <v>110</v>
      </c>
      <c r="I130" s="170">
        <v>10</v>
      </c>
      <c r="K130" s="5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3">
        <f t="shared" si="3"/>
        <v>5</v>
      </c>
      <c r="T130" s="150">
        <f t="shared" si="4"/>
        <v>36</v>
      </c>
      <c r="U130" s="4">
        <f t="shared" si="5"/>
        <v>3044</v>
      </c>
      <c r="V130" s="5">
        <v>10</v>
      </c>
    </row>
    <row r="131" spans="1:22" ht="18" x14ac:dyDescent="0.25">
      <c r="A131" s="150"/>
      <c r="B131" s="151">
        <v>6278</v>
      </c>
      <c r="C131" s="165">
        <v>0.46388888888888885</v>
      </c>
      <c r="D131" s="164">
        <v>27</v>
      </c>
      <c r="E131" s="170">
        <v>6</v>
      </c>
      <c r="F131" s="151">
        <v>6600</v>
      </c>
      <c r="G131" s="165">
        <v>0.24374999999999999</v>
      </c>
      <c r="H131" s="164">
        <v>261</v>
      </c>
      <c r="I131" s="170">
        <v>6</v>
      </c>
      <c r="K131" s="5" t="s">
        <v>5</v>
      </c>
      <c r="L131">
        <v>4</v>
      </c>
      <c r="M131">
        <f>D120+H120+H121+H122</f>
        <v>1248</v>
      </c>
      <c r="N131">
        <f>E120+I120+I121+I122</f>
        <v>28</v>
      </c>
      <c r="S131" s="183">
        <f t="shared" si="3"/>
        <v>4</v>
      </c>
      <c r="T131" s="150">
        <f t="shared" si="4"/>
        <v>28</v>
      </c>
      <c r="U131" s="4">
        <f t="shared" si="5"/>
        <v>1248</v>
      </c>
      <c r="V131" s="5" t="s">
        <v>5</v>
      </c>
    </row>
    <row r="132" spans="1:22" ht="18" x14ac:dyDescent="0.25">
      <c r="A132" s="150"/>
      <c r="F132" s="151">
        <v>6662</v>
      </c>
      <c r="G132" s="165">
        <v>0.26458333333333334</v>
      </c>
      <c r="H132" s="151">
        <v>413</v>
      </c>
      <c r="I132" s="170">
        <v>8</v>
      </c>
      <c r="K132" s="5" t="s">
        <v>6</v>
      </c>
      <c r="L132">
        <v>1</v>
      </c>
      <c r="M132">
        <f>H123</f>
        <v>129</v>
      </c>
      <c r="N132">
        <f>I123</f>
        <v>8</v>
      </c>
      <c r="S132" s="183">
        <f t="shared" si="3"/>
        <v>1</v>
      </c>
      <c r="T132" s="150">
        <f t="shared" si="4"/>
        <v>8</v>
      </c>
      <c r="U132" s="4">
        <f t="shared" si="5"/>
        <v>129</v>
      </c>
      <c r="V132" s="5" t="s">
        <v>6</v>
      </c>
    </row>
    <row r="133" spans="1:22" ht="18" x14ac:dyDescent="0.25">
      <c r="A133" s="150"/>
      <c r="F133" s="151">
        <v>6666</v>
      </c>
      <c r="G133" s="165">
        <v>0.2951388888888889</v>
      </c>
      <c r="H133" s="166">
        <v>216</v>
      </c>
      <c r="I133" s="170">
        <v>8</v>
      </c>
      <c r="K133" s="5" t="s">
        <v>7</v>
      </c>
      <c r="L133">
        <v>4</v>
      </c>
      <c r="M133">
        <f>D121+D122+H124+H125</f>
        <v>539</v>
      </c>
      <c r="N133">
        <f>E121+E122+I124+I125</f>
        <v>28</v>
      </c>
      <c r="S133" s="183">
        <f t="shared" si="3"/>
        <v>4</v>
      </c>
      <c r="T133" s="150">
        <f t="shared" si="4"/>
        <v>28</v>
      </c>
      <c r="U133" s="4">
        <f t="shared" si="5"/>
        <v>539</v>
      </c>
      <c r="V133" s="5" t="s">
        <v>7</v>
      </c>
    </row>
    <row r="134" spans="1:22" ht="18" x14ac:dyDescent="0.25">
      <c r="A134" s="150"/>
      <c r="F134" s="151">
        <v>6668</v>
      </c>
      <c r="G134" s="165">
        <v>0.32083333333333336</v>
      </c>
      <c r="H134" s="166">
        <v>212</v>
      </c>
      <c r="I134" s="170">
        <v>8</v>
      </c>
      <c r="K134" s="5">
        <v>2</v>
      </c>
      <c r="L134">
        <v>1</v>
      </c>
      <c r="M134">
        <f>H126</f>
        <v>173</v>
      </c>
      <c r="N134">
        <f>I126</f>
        <v>8</v>
      </c>
      <c r="S134" s="183">
        <f t="shared" si="3"/>
        <v>1</v>
      </c>
      <c r="T134" s="150">
        <f t="shared" si="4"/>
        <v>8</v>
      </c>
      <c r="U134" s="4">
        <f t="shared" si="5"/>
        <v>173</v>
      </c>
      <c r="V134" s="5">
        <v>2</v>
      </c>
    </row>
    <row r="135" spans="1:22" ht="18" x14ac:dyDescent="0.25">
      <c r="A135" s="150"/>
      <c r="F135" s="151">
        <v>6670</v>
      </c>
      <c r="G135" s="165">
        <v>0.34236111111111112</v>
      </c>
      <c r="H135" s="151">
        <v>74</v>
      </c>
      <c r="I135" s="170">
        <v>9</v>
      </c>
      <c r="K135" s="5">
        <v>3</v>
      </c>
      <c r="L135">
        <v>3</v>
      </c>
      <c r="M135">
        <f>D123+D124+H127</f>
        <v>304</v>
      </c>
      <c r="N135">
        <f>E123+E124+I127</f>
        <v>18</v>
      </c>
      <c r="S135" s="183">
        <f t="shared" si="3"/>
        <v>3</v>
      </c>
      <c r="T135" s="150">
        <f t="shared" si="4"/>
        <v>18</v>
      </c>
      <c r="U135" s="4">
        <f t="shared" si="5"/>
        <v>304</v>
      </c>
      <c r="V135" s="5">
        <v>3</v>
      </c>
    </row>
    <row r="136" spans="1:22" ht="18" x14ac:dyDescent="0.25">
      <c r="A136" s="150"/>
      <c r="F136" s="151">
        <v>6672</v>
      </c>
      <c r="G136" s="165">
        <v>0.38263888888888892</v>
      </c>
      <c r="H136" s="151">
        <v>112</v>
      </c>
      <c r="I136" s="170">
        <v>6</v>
      </c>
      <c r="K136" s="5" t="s">
        <v>8</v>
      </c>
      <c r="L136">
        <v>1</v>
      </c>
      <c r="M136">
        <f>D125</f>
        <v>68</v>
      </c>
      <c r="N136">
        <f>E125</f>
        <v>8</v>
      </c>
      <c r="S136" s="183">
        <f t="shared" si="3"/>
        <v>1</v>
      </c>
      <c r="T136" s="150">
        <f t="shared" si="4"/>
        <v>8</v>
      </c>
      <c r="U136" s="4">
        <f t="shared" si="5"/>
        <v>68</v>
      </c>
      <c r="V136" s="5" t="s">
        <v>8</v>
      </c>
    </row>
    <row r="137" spans="1:22" ht="18" x14ac:dyDescent="0.25">
      <c r="A137" s="150"/>
      <c r="F137" s="151">
        <v>6674</v>
      </c>
      <c r="G137" s="165">
        <v>0.4069444444444445</v>
      </c>
      <c r="H137" s="151">
        <v>87</v>
      </c>
      <c r="I137" s="170">
        <v>8</v>
      </c>
      <c r="K137" s="5">
        <v>5</v>
      </c>
      <c r="L137">
        <v>3</v>
      </c>
      <c r="M137">
        <f>D127+H128+H129</f>
        <v>515</v>
      </c>
      <c r="N137">
        <f>E127+I128+I129</f>
        <v>22</v>
      </c>
      <c r="S137" s="183">
        <f t="shared" si="3"/>
        <v>3</v>
      </c>
      <c r="T137" s="150">
        <f t="shared" si="4"/>
        <v>22</v>
      </c>
      <c r="U137" s="4">
        <f t="shared" si="5"/>
        <v>515</v>
      </c>
      <c r="V137" s="5">
        <v>5</v>
      </c>
    </row>
    <row r="138" spans="1:22" ht="18" x14ac:dyDescent="0.25">
      <c r="A138" s="150"/>
      <c r="F138" s="151">
        <v>6676</v>
      </c>
      <c r="G138" s="165">
        <v>0.44374999999999998</v>
      </c>
      <c r="H138" s="164">
        <v>115</v>
      </c>
      <c r="I138" s="170">
        <v>8</v>
      </c>
      <c r="K138" s="5">
        <v>6</v>
      </c>
      <c r="L138">
        <v>3</v>
      </c>
      <c r="M138">
        <f>D126+H130+H131</f>
        <v>462</v>
      </c>
      <c r="N138">
        <f>E126+I130+I131</f>
        <v>22</v>
      </c>
      <c r="S138" s="183">
        <f t="shared" si="3"/>
        <v>3</v>
      </c>
      <c r="T138" s="150">
        <f t="shared" si="4"/>
        <v>22</v>
      </c>
      <c r="U138" s="4">
        <f t="shared" si="5"/>
        <v>462</v>
      </c>
      <c r="V138" s="5">
        <v>6</v>
      </c>
    </row>
    <row r="139" spans="1:22" ht="18" x14ac:dyDescent="0.2">
      <c r="A139" s="150"/>
      <c r="F139" s="150">
        <f>COUNT(F120:F138,B120:B131)</f>
        <v>31</v>
      </c>
      <c r="H139">
        <f>SUM(H120:H138,D120:D131)</f>
        <v>4965</v>
      </c>
      <c r="I139">
        <f>SUM(I120:I138,E120:E131)</f>
        <v>226</v>
      </c>
      <c r="K139" s="5" t="s">
        <v>9</v>
      </c>
      <c r="L139">
        <v>2</v>
      </c>
      <c r="M139">
        <f>D128+H132</f>
        <v>614</v>
      </c>
      <c r="N139">
        <f>E128+I132</f>
        <v>14</v>
      </c>
      <c r="S139" s="183">
        <f t="shared" si="3"/>
        <v>2</v>
      </c>
      <c r="T139" s="150">
        <f t="shared" si="4"/>
        <v>14</v>
      </c>
      <c r="U139" s="4">
        <f t="shared" si="5"/>
        <v>614</v>
      </c>
      <c r="V139" s="5" t="s">
        <v>9</v>
      </c>
    </row>
    <row r="140" spans="1:22" ht="18" x14ac:dyDescent="0.2">
      <c r="A140" s="150"/>
      <c r="F140" s="150"/>
      <c r="K140" s="5">
        <v>8</v>
      </c>
      <c r="L140">
        <v>2</v>
      </c>
      <c r="M140">
        <f>H133+H134</f>
        <v>428</v>
      </c>
      <c r="N140">
        <f>I133+I134</f>
        <v>16</v>
      </c>
      <c r="S140" s="183">
        <f t="shared" si="3"/>
        <v>2</v>
      </c>
      <c r="T140" s="150">
        <f t="shared" si="4"/>
        <v>16</v>
      </c>
      <c r="U140" s="4">
        <f t="shared" si="5"/>
        <v>428</v>
      </c>
      <c r="V140" s="5">
        <v>8</v>
      </c>
    </row>
    <row r="141" spans="1:22" ht="18" x14ac:dyDescent="0.2">
      <c r="A141" s="150"/>
      <c r="F141" s="150"/>
      <c r="K141" s="5">
        <v>9</v>
      </c>
      <c r="L141">
        <v>1</v>
      </c>
      <c r="M141">
        <f>H135</f>
        <v>74</v>
      </c>
      <c r="N141">
        <f>I135</f>
        <v>9</v>
      </c>
      <c r="S141" s="183">
        <f t="shared" si="3"/>
        <v>1</v>
      </c>
      <c r="T141" s="150">
        <f t="shared" si="4"/>
        <v>9</v>
      </c>
      <c r="U141" s="4">
        <f t="shared" si="5"/>
        <v>74</v>
      </c>
      <c r="V141" s="5">
        <v>9</v>
      </c>
    </row>
    <row r="142" spans="1:22" ht="18" x14ac:dyDescent="0.2">
      <c r="A142" s="150"/>
      <c r="F142" s="150"/>
      <c r="K142" s="5">
        <v>10</v>
      </c>
      <c r="L142">
        <v>3</v>
      </c>
      <c r="M142">
        <f>D129+H136+H137</f>
        <v>222</v>
      </c>
      <c r="N142">
        <f>E129+I136+I137</f>
        <v>23</v>
      </c>
      <c r="S142" s="183">
        <f t="shared" si="3"/>
        <v>3</v>
      </c>
      <c r="T142" s="150">
        <f t="shared" si="4"/>
        <v>23</v>
      </c>
      <c r="U142" s="4">
        <f t="shared" si="5"/>
        <v>222</v>
      </c>
      <c r="V142" s="5">
        <v>10</v>
      </c>
    </row>
    <row r="143" spans="1:22" ht="18" x14ac:dyDescent="0.2">
      <c r="A143" s="150"/>
      <c r="F143" s="150"/>
      <c r="K143" s="5">
        <v>11</v>
      </c>
      <c r="L143">
        <v>2</v>
      </c>
      <c r="M143">
        <f>D130+H138</f>
        <v>162</v>
      </c>
      <c r="N143">
        <f>E130+I138</f>
        <v>16</v>
      </c>
      <c r="S143" s="183">
        <f t="shared" si="3"/>
        <v>2</v>
      </c>
      <c r="T143" s="150">
        <f t="shared" si="4"/>
        <v>16</v>
      </c>
      <c r="U143" s="4">
        <f t="shared" si="5"/>
        <v>162</v>
      </c>
      <c r="V143" s="5">
        <v>11</v>
      </c>
    </row>
    <row r="144" spans="1:22" ht="36" x14ac:dyDescent="0.2">
      <c r="A144" s="150"/>
      <c r="F144" s="150"/>
      <c r="K144" s="5" t="s">
        <v>10</v>
      </c>
      <c r="L144">
        <v>1</v>
      </c>
      <c r="M144">
        <f>D131</f>
        <v>27</v>
      </c>
      <c r="N144">
        <f>E131</f>
        <v>6</v>
      </c>
      <c r="S144" s="183">
        <f t="shared" si="3"/>
        <v>1</v>
      </c>
      <c r="T144" s="150">
        <f t="shared" si="4"/>
        <v>6</v>
      </c>
      <c r="U144" s="4">
        <f t="shared" si="5"/>
        <v>27</v>
      </c>
      <c r="V144" s="5" t="s">
        <v>10</v>
      </c>
    </row>
    <row r="145" spans="1:21" x14ac:dyDescent="0.2">
      <c r="A145" s="150"/>
      <c r="F145" s="150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5">
        <f>SUM(S121:S144)</f>
        <v>50</v>
      </c>
      <c r="T145" s="186">
        <f>SUM(T121:T144)</f>
        <v>378</v>
      </c>
      <c r="U145" s="187">
        <f>SUM(U121:U144)</f>
        <v>18358</v>
      </c>
    </row>
    <row r="146" spans="1:21" x14ac:dyDescent="0.2">
      <c r="A146" s="150"/>
      <c r="F146" s="150"/>
      <c r="S146" t="s">
        <v>156</v>
      </c>
      <c r="U146" t="s">
        <v>156</v>
      </c>
    </row>
    <row r="147" spans="1:21" x14ac:dyDescent="0.2">
      <c r="A147" s="150"/>
      <c r="F147" s="150"/>
    </row>
    <row r="148" spans="1:21" x14ac:dyDescent="0.2">
      <c r="A148" s="150"/>
      <c r="F148" s="150"/>
    </row>
    <row r="149" spans="1:21" x14ac:dyDescent="0.2">
      <c r="A149" s="150"/>
      <c r="F149" s="150"/>
    </row>
    <row r="150" spans="1:21" x14ac:dyDescent="0.2">
      <c r="A150" s="150"/>
      <c r="F150" s="150"/>
    </row>
    <row r="151" spans="1:21" x14ac:dyDescent="0.2">
      <c r="A151" s="150"/>
      <c r="C151" s="150"/>
      <c r="D151" s="150"/>
      <c r="E151" s="150"/>
      <c r="F151" s="150"/>
    </row>
    <row r="152" spans="1:2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21" ht="15.75" x14ac:dyDescent="0.25">
      <c r="A153" s="188"/>
      <c r="B153" s="188"/>
      <c r="C153" s="188"/>
      <c r="D153" s="188"/>
      <c r="E153" s="188"/>
      <c r="F153" s="9"/>
      <c r="G153" s="9"/>
      <c r="H153" s="9"/>
      <c r="I153" s="9"/>
      <c r="J153" s="9"/>
    </row>
    <row r="154" spans="1:2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2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21" ht="18" x14ac:dyDescent="0.2">
      <c r="A156" s="189"/>
      <c r="B156" s="9"/>
      <c r="C156" s="9"/>
      <c r="D156" s="9"/>
      <c r="E156" s="9"/>
      <c r="F156" s="9"/>
      <c r="G156" s="9"/>
      <c r="H156" s="9"/>
      <c r="I156" s="9"/>
      <c r="J156" s="9"/>
    </row>
    <row r="157" spans="1:21" ht="18" x14ac:dyDescent="0.2">
      <c r="A157" s="189"/>
      <c r="B157" s="9"/>
      <c r="C157" s="9"/>
      <c r="D157" s="9"/>
      <c r="E157" s="9"/>
      <c r="F157" s="9"/>
      <c r="G157" s="9"/>
      <c r="H157" s="9"/>
      <c r="I157" s="9"/>
      <c r="J157" s="9"/>
    </row>
    <row r="158" spans="1:21" ht="18" x14ac:dyDescent="0.2">
      <c r="A158" s="189"/>
      <c r="B158" s="9"/>
      <c r="C158" s="9"/>
      <c r="D158" s="9"/>
      <c r="E158" s="9"/>
      <c r="F158" s="9"/>
      <c r="G158" s="9"/>
      <c r="H158" s="9"/>
      <c r="I158" s="9"/>
      <c r="J158" s="9"/>
    </row>
    <row r="159" spans="1:21" ht="18" x14ac:dyDescent="0.2">
      <c r="A159" s="189"/>
      <c r="B159" s="9"/>
      <c r="C159" s="9"/>
      <c r="D159" s="9"/>
      <c r="E159" s="9"/>
      <c r="F159" s="9"/>
      <c r="G159" s="9"/>
      <c r="H159" s="9"/>
      <c r="I159" s="9"/>
      <c r="J159" s="9"/>
    </row>
    <row r="160" spans="1:21" ht="18" x14ac:dyDescent="0.2">
      <c r="A160" s="18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8" x14ac:dyDescent="0.2">
      <c r="A161" s="18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8" x14ac:dyDescent="0.2">
      <c r="A162" s="18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8" x14ac:dyDescent="0.2">
      <c r="A163" s="18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8" x14ac:dyDescent="0.2">
      <c r="A164" s="18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8" x14ac:dyDescent="0.2">
      <c r="A165" s="18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8" x14ac:dyDescent="0.2">
      <c r="A166" s="18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8" x14ac:dyDescent="0.2">
      <c r="A167" s="18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8" x14ac:dyDescent="0.2">
      <c r="A168" s="18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8" x14ac:dyDescent="0.2">
      <c r="A169" s="18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8" x14ac:dyDescent="0.2">
      <c r="A170" s="18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8" x14ac:dyDescent="0.2">
      <c r="A171" s="18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8" x14ac:dyDescent="0.2">
      <c r="A172" s="18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8" x14ac:dyDescent="0.2">
      <c r="A173" s="18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8" x14ac:dyDescent="0.2">
      <c r="A174" s="18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8" x14ac:dyDescent="0.2">
      <c r="A175" s="18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8" x14ac:dyDescent="0.2">
      <c r="A176" s="18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8" x14ac:dyDescent="0.2">
      <c r="A177" s="18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8" x14ac:dyDescent="0.2">
      <c r="A178" s="18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8" x14ac:dyDescent="0.2">
      <c r="A179" s="18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1">
    <mergeCell ref="A3:B3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III-0</vt:lpstr>
      <vt:lpstr>Rec-Suburban_Rail_Inbound</vt:lpstr>
      <vt:lpstr>Rec-Suburban_Rail-Outbound</vt:lpstr>
      <vt:lpstr>60th_St-Inbound</vt:lpstr>
      <vt:lpstr>60th_St-Outbound</vt:lpstr>
      <vt:lpstr>Queens-Inbound</vt:lpstr>
      <vt:lpstr>Queens-Outbound</vt:lpstr>
      <vt:lpstr>NJ Transit OUT</vt:lpstr>
      <vt:lpstr>NJ transit IN</vt:lpstr>
      <vt:lpstr>DATA</vt:lpstr>
      <vt:lpstr>NJ-Inbound</vt:lpstr>
      <vt:lpstr>NJ-Outbound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Pritila, Maniza (DOT)</cp:lastModifiedBy>
  <cp:lastPrinted>2018-12-04T13:04:47Z</cp:lastPrinted>
  <dcterms:created xsi:type="dcterms:W3CDTF">2006-07-27T12:06:18Z</dcterms:created>
  <dcterms:modified xsi:type="dcterms:W3CDTF">2025-02-12T16:59:09Z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