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21 - HUB BOUND FILES\2021 - Data\2021 HB EXCEL TABLES\Final Excel-2021\"/>
    </mc:Choice>
  </mc:AlternateContent>
  <xr:revisionPtr revIDLastSave="0" documentId="13_ncr:1_{D3F23C5E-675C-4FF5-9C57-84E7BBC23D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II-0" sheetId="4" r:id="rId1"/>
    <sheet name="Ferry-Inbound" sheetId="1" r:id="rId2"/>
    <sheet name="Ferry-Outbound" sheetId="3" r:id="rId3"/>
    <sheet name="wk sh 05" sheetId="2" state="hidden" r:id="rId4"/>
  </sheets>
  <definedNames>
    <definedName name="_xlnm.Print_Area" localSheetId="1">'Ferry-Inbound'!$A$1:$H$36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2" l="1"/>
  <c r="E151" i="2"/>
  <c r="G152" i="2"/>
  <c r="B151" i="2"/>
  <c r="D151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26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O94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AA91" i="2" s="1"/>
  <c r="U92" i="2"/>
  <c r="Q284" i="2"/>
  <c r="X69" i="2"/>
  <c r="Q285" i="2"/>
  <c r="X70" i="2" s="1"/>
  <c r="Q286" i="2"/>
  <c r="X71" i="2" s="1"/>
  <c r="Q287" i="2"/>
  <c r="X72" i="2"/>
  <c r="AA72" i="2" s="1"/>
  <c r="Q288" i="2"/>
  <c r="X73" i="2" s="1"/>
  <c r="Q289" i="2"/>
  <c r="X74" i="2"/>
  <c r="Q290" i="2"/>
  <c r="X75" i="2" s="1"/>
  <c r="Q291" i="2"/>
  <c r="X76" i="2" s="1"/>
  <c r="Q292" i="2"/>
  <c r="X77" i="2"/>
  <c r="Q293" i="2"/>
  <c r="X78" i="2" s="1"/>
  <c r="Q294" i="2"/>
  <c r="X79" i="2" s="1"/>
  <c r="Q295" i="2"/>
  <c r="X80" i="2" s="1"/>
  <c r="Q296" i="2"/>
  <c r="X81" i="2" s="1"/>
  <c r="Q297" i="2"/>
  <c r="X82" i="2" s="1"/>
  <c r="Q298" i="2"/>
  <c r="X83" i="2" s="1"/>
  <c r="Q299" i="2"/>
  <c r="X84" i="2" s="1"/>
  <c r="N300" i="2"/>
  <c r="Q300" i="2" s="1"/>
  <c r="X85" i="2" s="1"/>
  <c r="Q301" i="2"/>
  <c r="X86" i="2" s="1"/>
  <c r="Q302" i="2"/>
  <c r="X87" i="2" s="1"/>
  <c r="Q303" i="2"/>
  <c r="X88" i="2" s="1"/>
  <c r="Q304" i="2"/>
  <c r="X89" i="2"/>
  <c r="Q305" i="2"/>
  <c r="X90" i="2" s="1"/>
  <c r="Q306" i="2"/>
  <c r="X91" i="2"/>
  <c r="Q307" i="2"/>
  <c r="X92" i="2" s="1"/>
  <c r="N94" i="2"/>
  <c r="Q76" i="2"/>
  <c r="Q77" i="2"/>
  <c r="Q78" i="2"/>
  <c r="Q79" i="2"/>
  <c r="Q80" i="2"/>
  <c r="Q81" i="2"/>
  <c r="Q82" i="2"/>
  <c r="Q83" i="2"/>
  <c r="Q84" i="2"/>
  <c r="Q85" i="2"/>
  <c r="Q86" i="2"/>
  <c r="Z86" i="2" s="1"/>
  <c r="Q87" i="2"/>
  <c r="Q88" i="2"/>
  <c r="Q89" i="2"/>
  <c r="Q90" i="2"/>
  <c r="T69" i="2"/>
  <c r="T70" i="2"/>
  <c r="T71" i="2"/>
  <c r="T72" i="2"/>
  <c r="T73" i="2"/>
  <c r="Z73" i="2" s="1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H284" i="2"/>
  <c r="H285" i="2"/>
  <c r="W70" i="2"/>
  <c r="H286" i="2"/>
  <c r="W71" i="2" s="1"/>
  <c r="Z71" i="2" s="1"/>
  <c r="H287" i="2"/>
  <c r="W72" i="2" s="1"/>
  <c r="H288" i="2"/>
  <c r="W73" i="2" s="1"/>
  <c r="H289" i="2"/>
  <c r="W74" i="2" s="1"/>
  <c r="H290" i="2"/>
  <c r="W75" i="2" s="1"/>
  <c r="Z75" i="2" s="1"/>
  <c r="H291" i="2"/>
  <c r="W76" i="2" s="1"/>
  <c r="H292" i="2"/>
  <c r="W77" i="2" s="1"/>
  <c r="H293" i="2"/>
  <c r="W78" i="2" s="1"/>
  <c r="H294" i="2"/>
  <c r="W79" i="2" s="1"/>
  <c r="H295" i="2"/>
  <c r="W80" i="2"/>
  <c r="H296" i="2"/>
  <c r="W81" i="2" s="1"/>
  <c r="H297" i="2"/>
  <c r="W82" i="2" s="1"/>
  <c r="H298" i="2"/>
  <c r="W83" i="2" s="1"/>
  <c r="H299" i="2"/>
  <c r="W84" i="2" s="1"/>
  <c r="H300" i="2"/>
  <c r="W85" i="2" s="1"/>
  <c r="H301" i="2"/>
  <c r="W86" i="2"/>
  <c r="H302" i="2"/>
  <c r="W87" i="2" s="1"/>
  <c r="H303" i="2"/>
  <c r="W88" i="2" s="1"/>
  <c r="H304" i="2"/>
  <c r="W89" i="2" s="1"/>
  <c r="H305" i="2"/>
  <c r="W90" i="2" s="1"/>
  <c r="H306" i="2"/>
  <c r="W91" i="2"/>
  <c r="Z91" i="2" s="1"/>
  <c r="H307" i="2"/>
  <c r="W92" i="2" s="1"/>
  <c r="J308" i="2"/>
  <c r="B308" i="2"/>
  <c r="C308" i="2"/>
  <c r="D308" i="2"/>
  <c r="E308" i="2"/>
  <c r="F308" i="2"/>
  <c r="G308" i="2"/>
  <c r="K308" i="2"/>
  <c r="L308" i="2"/>
  <c r="M308" i="2"/>
  <c r="O308" i="2"/>
  <c r="P308" i="2"/>
  <c r="K225" i="2"/>
  <c r="J225" i="2"/>
  <c r="H205" i="2"/>
  <c r="H209" i="2"/>
  <c r="H215" i="2"/>
  <c r="H220" i="2"/>
  <c r="H225" i="2"/>
  <c r="H228" i="2"/>
  <c r="H232" i="2"/>
  <c r="H237" i="2"/>
  <c r="F240" i="2"/>
  <c r="F242" i="2"/>
  <c r="F244" i="2"/>
  <c r="H246" i="2"/>
  <c r="H251" i="2"/>
  <c r="H255" i="2"/>
  <c r="H259" i="2"/>
  <c r="H263" i="2"/>
  <c r="H266" i="2"/>
  <c r="G266" i="2"/>
  <c r="G263" i="2"/>
  <c r="G259" i="2"/>
  <c r="G255" i="2"/>
  <c r="G251" i="2"/>
  <c r="G246" i="2"/>
  <c r="G241" i="2"/>
  <c r="G237" i="2"/>
  <c r="G232" i="2"/>
  <c r="G228" i="2"/>
  <c r="E221" i="2"/>
  <c r="G225" i="2" s="1"/>
  <c r="E217" i="2"/>
  <c r="E219" i="2"/>
  <c r="G215" i="2"/>
  <c r="G209" i="2"/>
  <c r="G205" i="2"/>
  <c r="I178" i="2"/>
  <c r="H178" i="2"/>
  <c r="C187" i="2"/>
  <c r="B187" i="2"/>
  <c r="L32" i="2"/>
  <c r="L59" i="2"/>
  <c r="H35" i="2"/>
  <c r="I35" i="2" s="1"/>
  <c r="H36" i="2"/>
  <c r="I36" i="2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E59" i="2"/>
  <c r="H59" i="2" s="1"/>
  <c r="I59" i="2" s="1"/>
  <c r="F59" i="2"/>
  <c r="G59" i="2"/>
  <c r="H8" i="2"/>
  <c r="I8" i="2" s="1"/>
  <c r="H9" i="2"/>
  <c r="I9" i="2" s="1"/>
  <c r="H10" i="2"/>
  <c r="I10" i="2" s="1"/>
  <c r="H13" i="2"/>
  <c r="I13" i="2" s="1"/>
  <c r="H14" i="2"/>
  <c r="I14" i="2"/>
  <c r="H15" i="2"/>
  <c r="I15" i="2" s="1"/>
  <c r="H16" i="2"/>
  <c r="I16" i="2" s="1"/>
  <c r="H17" i="2"/>
  <c r="I17" i="2" s="1"/>
  <c r="H18" i="2"/>
  <c r="I18" i="2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/>
  <c r="H29" i="2"/>
  <c r="I29" i="2" s="1"/>
  <c r="H30" i="2"/>
  <c r="I30" i="2" s="1"/>
  <c r="H31" i="2"/>
  <c r="I31" i="2" s="1"/>
  <c r="AA81" i="2" l="1"/>
  <c r="M32" i="2"/>
  <c r="AA79" i="2"/>
  <c r="AA78" i="2"/>
  <c r="G151" i="2"/>
  <c r="G220" i="2"/>
  <c r="Z84" i="2"/>
  <c r="AA77" i="2"/>
  <c r="AA73" i="2"/>
  <c r="AA69" i="2"/>
  <c r="AA87" i="2"/>
  <c r="AA70" i="2"/>
  <c r="AA85" i="2"/>
  <c r="J58" i="2"/>
  <c r="Z72" i="2"/>
  <c r="AA84" i="2"/>
  <c r="AA82" i="2"/>
  <c r="I308" i="2"/>
  <c r="Z78" i="2"/>
  <c r="T94" i="2"/>
  <c r="Z76" i="2"/>
  <c r="AA83" i="2"/>
  <c r="AA89" i="2"/>
  <c r="Z85" i="2"/>
  <c r="H308" i="2"/>
  <c r="U94" i="2"/>
  <c r="AA88" i="2"/>
  <c r="AA80" i="2"/>
  <c r="F152" i="2"/>
  <c r="Z87" i="2"/>
  <c r="Q308" i="2"/>
  <c r="F151" i="2"/>
  <c r="N308" i="2"/>
  <c r="R308" i="2" s="1"/>
  <c r="AA76" i="2"/>
  <c r="F268" i="2"/>
  <c r="AA92" i="2"/>
  <c r="Z92" i="2"/>
  <c r="Z89" i="2"/>
  <c r="Z79" i="2"/>
  <c r="E268" i="2"/>
  <c r="Z83" i="2"/>
  <c r="Z90" i="2"/>
  <c r="Z82" i="2"/>
  <c r="Z74" i="2"/>
  <c r="Z80" i="2"/>
  <c r="R94" i="2"/>
  <c r="X94" i="2"/>
  <c r="Q310" i="2"/>
  <c r="Z77" i="2"/>
  <c r="AA90" i="2"/>
  <c r="AA75" i="2"/>
  <c r="I32" i="2"/>
  <c r="G268" i="2"/>
  <c r="Z81" i="2"/>
  <c r="AA86" i="2"/>
  <c r="Z88" i="2"/>
  <c r="AA71" i="2"/>
  <c r="AA95" i="2"/>
  <c r="H241" i="2"/>
  <c r="H268" i="2" s="1"/>
  <c r="W69" i="2"/>
  <c r="W94" i="2" s="1"/>
  <c r="Z70" i="2"/>
  <c r="AA74" i="2"/>
  <c r="Q94" i="2"/>
  <c r="X95" i="2" l="1"/>
  <c r="Z69" i="2"/>
  <c r="Z94" i="2" s="1"/>
  <c r="Z95" i="2"/>
  <c r="AA94" i="2"/>
</calcChain>
</file>

<file path=xl/sharedStrings.xml><?xml version="1.0" encoding="utf-8"?>
<sst xmlns="http://schemas.openxmlformats.org/spreadsheetml/2006/main" count="336" uniqueCount="143">
  <si>
    <t>HOURS</t>
  </si>
  <si>
    <t xml:space="preserve"> 12-1 am </t>
  </si>
  <si>
    <t>12 noon</t>
  </si>
  <si>
    <t xml:space="preserve">    1 pm</t>
  </si>
  <si>
    <t xml:space="preserve">     12 mid</t>
  </si>
  <si>
    <t>SECTION F</t>
  </si>
  <si>
    <t>FERRY AND TRAMWAY PASSENGERS BY FACILITY</t>
  </si>
  <si>
    <t>IN</t>
  </si>
  <si>
    <t>OUT</t>
  </si>
  <si>
    <t>BROOKLYN</t>
  </si>
  <si>
    <t>QUEENS</t>
  </si>
  <si>
    <t>TOTAL</t>
  </si>
  <si>
    <t>OUTBOUND</t>
  </si>
  <si>
    <t>FERRY</t>
  </si>
  <si>
    <t>TRAM DATA - 2005</t>
  </si>
  <si>
    <t>October 2005,Trams Metrocard  Ridership by Hour</t>
  </si>
  <si>
    <t>Booth</t>
  </si>
  <si>
    <t>Hour</t>
  </si>
  <si>
    <t>Inbound</t>
  </si>
  <si>
    <t>Outbound</t>
  </si>
  <si>
    <t>INBOUND</t>
  </si>
  <si>
    <t>New Jersey Ferry</t>
  </si>
  <si>
    <t>New York Water Ways (NJ Private Ferry)</t>
  </si>
  <si>
    <t>NY WATERWAY  OCTOBER 19,2005</t>
  </si>
  <si>
    <t>I/B TO NY</t>
  </si>
  <si>
    <t>I/B TO NJ</t>
  </si>
  <si>
    <t>TIME</t>
  </si>
  <si>
    <t>New York Water Taxi</t>
  </si>
  <si>
    <t>BAT      On</t>
  </si>
  <si>
    <t>Pier 11 Off</t>
  </si>
  <si>
    <t>Pier 11 On</t>
  </si>
  <si>
    <t>BAT Off</t>
  </si>
  <si>
    <t>JC ON</t>
  </si>
  <si>
    <t>JC Off</t>
  </si>
  <si>
    <t xml:space="preserve">Pier 11 ON </t>
  </si>
  <si>
    <t xml:space="preserve">Pier 11 OFF </t>
  </si>
  <si>
    <t xml:space="preserve">HP ON </t>
  </si>
  <si>
    <t xml:space="preserve">HP Off </t>
  </si>
  <si>
    <t xml:space="preserve">East 34th ON </t>
  </si>
  <si>
    <t xml:space="preserve">East 34th OFF </t>
  </si>
  <si>
    <t xml:space="preserve">Fulton Landing ON </t>
  </si>
  <si>
    <t xml:space="preserve">Fulton Landing Off </t>
  </si>
  <si>
    <t xml:space="preserve">Pier 11 On </t>
  </si>
  <si>
    <t>6:00 AM - 7:00 AM</t>
  </si>
  <si>
    <t>7:00 AM - 8:00 AM</t>
  </si>
  <si>
    <t>8:00 AM - 9:00 AM</t>
  </si>
  <si>
    <t>9:00 AM - 10:00 AM</t>
  </si>
  <si>
    <t>10:00 AM - 11:00 AM</t>
  </si>
  <si>
    <t>11:00 AM - 12:00 PM</t>
  </si>
  <si>
    <t>12:00 PM - 1:00 PM</t>
  </si>
  <si>
    <t>1:00 PM - 2:00 PM</t>
  </si>
  <si>
    <t>2:00 PM - 3:00 PM</t>
  </si>
  <si>
    <t>3:00 PM - 4:00 PM</t>
  </si>
  <si>
    <t>4:00 PM - 5:00 PM</t>
  </si>
  <si>
    <t>5:00 PM - 6:00 PM</t>
  </si>
  <si>
    <t>6:00 PM - 7:00 PM</t>
  </si>
  <si>
    <t>7:00 PM - 8:00 PM</t>
  </si>
  <si>
    <t>8:00 PM - 9:00 PM</t>
  </si>
  <si>
    <t xml:space="preserve">Totals: </t>
  </si>
  <si>
    <t>BAT/Pier 11 (Brooklyn to New York)</t>
  </si>
  <si>
    <t>Jersey City/Pier 11 (New Jersey to New York)</t>
  </si>
  <si>
    <t>Brooklyn Ferry</t>
  </si>
  <si>
    <t>Queens Ferry</t>
  </si>
  <si>
    <t>East River - queens</t>
  </si>
  <si>
    <t>East river - Brooklyn</t>
  </si>
  <si>
    <t>Queens</t>
  </si>
  <si>
    <t>On</t>
  </si>
  <si>
    <t>Off</t>
  </si>
  <si>
    <t>(Anthony diGuglielmo of NYCDOT said to use 2004 data for Queens Ferry.)</t>
  </si>
  <si>
    <t>out</t>
  </si>
  <si>
    <t>in</t>
  </si>
  <si>
    <t>NY water ways and NY water Taxi.</t>
  </si>
  <si>
    <t>HARBOR FERRY LLC</t>
  </si>
  <si>
    <t>PASSENGER COUNT BY TRIP</t>
  </si>
  <si>
    <t>OCTOBER 19, 2005</t>
  </si>
  <si>
    <t xml:space="preserve">To NYC   
Time </t>
  </si>
  <si>
    <t>To LLM
Time</t>
  </si>
  <si>
    <t xml:space="preserve">To NYC    </t>
  </si>
  <si>
    <t>To LLM</t>
  </si>
  <si>
    <t>8:45</t>
  </si>
  <si>
    <t>Total</t>
  </si>
  <si>
    <t>.</t>
  </si>
  <si>
    <t>LLM - Liberty Landing Marina</t>
  </si>
  <si>
    <t>In</t>
  </si>
  <si>
    <t>Out</t>
  </si>
  <si>
    <t>New Jersey</t>
  </si>
  <si>
    <t>Seastreak</t>
  </si>
  <si>
    <t>NJ Ferry to NY</t>
  </si>
  <si>
    <t>Departures Time</t>
  </si>
  <si>
    <t>1. AH to 34th</t>
  </si>
  <si>
    <t>2.AH to P11</t>
  </si>
  <si>
    <t xml:space="preserve">IN </t>
  </si>
  <si>
    <t>total</t>
  </si>
  <si>
    <t>4.C.H. to P11</t>
  </si>
  <si>
    <t>34th to AH</t>
  </si>
  <si>
    <t xml:space="preserve">3. H to 34th </t>
  </si>
  <si>
    <t>34th to H</t>
  </si>
  <si>
    <t>p11 to AH</t>
  </si>
  <si>
    <t>P11 to H</t>
  </si>
  <si>
    <t>P11 to SA</t>
  </si>
  <si>
    <t xml:space="preserve">H to P11 </t>
  </si>
  <si>
    <t>SA to P11</t>
  </si>
  <si>
    <t>NJ Total</t>
  </si>
  <si>
    <t>LINKED to WORK</t>
  </si>
  <si>
    <t xml:space="preserve">Ful Land ON </t>
  </si>
  <si>
    <t>Linked to Feery Table</t>
  </si>
  <si>
    <t>NEW JERSEY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</si>
  <si>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</si>
  <si>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</si>
  <si>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</si>
  <si>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</si>
  <si>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</si>
  <si>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</si>
  <si>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</si>
  <si>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</si>
  <si>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</si>
  <si>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</si>
  <si>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</si>
  <si>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</si>
  <si>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</si>
  <si>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</si>
  <si>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</si>
  <si>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</si>
  <si>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</si>
  <si>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</si>
  <si>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</si>
  <si>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</si>
  <si>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</si>
  <si>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</si>
  <si>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</si>
  <si>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>1:00pm</t>
  </si>
  <si>
    <t>FERRIES</t>
  </si>
  <si>
    <t>TRAMWAY</t>
  </si>
  <si>
    <t>TOTAL FERRIES</t>
  </si>
  <si>
    <t>and RI TRAMWAY</t>
  </si>
  <si>
    <t>STATEN ISLAND</t>
  </si>
  <si>
    <t>FERRY (1)</t>
  </si>
  <si>
    <t>ROOSEVELT ISLAND (RI)</t>
  </si>
  <si>
    <t>2021 - INBOUND</t>
  </si>
  <si>
    <t>2021 OUTBOUND</t>
  </si>
  <si>
    <t>Notes:</t>
  </si>
  <si>
    <t>- See note on page III-0.</t>
  </si>
  <si>
    <t>- (1) Excludes bicyclists.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</si>
</sst>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color indexed="10"/>
      <name val="Palatino Linotype"/>
      <family val="1"/>
    </font>
    <font>
      <b/>
      <sz val="10"/>
      <name val="Arial"/>
      <family val="2"/>
    </font>
    <font>
      <b/>
      <sz val="10"/>
      <name val="Palatino Linotype"/>
      <family val="1"/>
    </font>
    <font>
      <sz val="10"/>
      <color indexed="12"/>
      <name val="Arial"/>
      <family val="2"/>
    </font>
    <font>
      <b/>
      <sz val="14"/>
      <color indexed="12"/>
      <name val="Palatino Linotype"/>
      <family val="1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family val="2"/>
    </font>
    <font>
      <sz val="10"/>
      <color indexed="21"/>
      <name val="Arial"/>
      <family val="2"/>
    </font>
    <font>
      <b/>
      <sz val="14"/>
      <color indexed="9"/>
      <name val="Book Antiqua"/>
      <family val="1"/>
    </font>
    <font>
      <b/>
      <sz val="12"/>
      <name val="Book Antiqua"/>
      <family val="1"/>
    </font>
    <font>
      <b/>
      <u/>
      <sz val="10"/>
      <name val="Arial"/>
      <family val="2"/>
    </font>
    <font>
      <sz val="16"/>
      <color indexed="12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color theme="5" tint="-0.249977111117893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gray125">
        <bgColor indexed="9"/>
      </patternFill>
    </fill>
    <fill>
      <patternFill patternType="solid">
        <fgColor rgb="FF36688D"/>
        <bgColor indexed="64"/>
      </patternFill>
    </fill>
    <fill>
      <patternFill patternType="gray125">
        <bgColor rgb="FF36688D"/>
      </patternFill>
    </fill>
    <fill>
      <patternFill patternType="solid">
        <fgColor rgb="FF36688D"/>
        <bgColor rgb="FF847661"/>
      </patternFill>
    </fill>
    <fill>
      <patternFill patternType="gray125">
        <fgColor rgb="FF847661"/>
        <bgColor rgb="FF36688D"/>
      </patternFill>
    </fill>
    <fill>
      <patternFill patternType="solid">
        <fgColor rgb="FFDDE7EF"/>
        <bgColor indexed="64"/>
      </patternFill>
    </fill>
    <fill>
      <patternFill patternType="gray125">
        <bgColor rgb="FFDDE7EF"/>
      </patternFill>
    </fill>
    <fill>
      <patternFill patternType="gray125">
        <fgColor rgb="FF847661"/>
        <bgColor rgb="FFDDE7EF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85">
    <xf numFmtId="0" fontId="0" fillId="0" borderId="0" xfId="0"/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2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0" fontId="9" fillId="0" borderId="0" xfId="0" applyFont="1" applyFill="1"/>
    <xf numFmtId="0" fontId="0" fillId="2" borderId="0" xfId="0" applyFill="1"/>
    <xf numFmtId="0" fontId="6" fillId="0" borderId="0" xfId="0" applyFont="1" applyAlignment="1"/>
    <xf numFmtId="14" fontId="0" fillId="0" borderId="0" xfId="0" applyNumberFormat="1"/>
    <xf numFmtId="0" fontId="10" fillId="0" borderId="0" xfId="0" applyFont="1" applyAlignment="1"/>
    <xf numFmtId="0" fontId="9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4" fillId="0" borderId="1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5" fillId="0" borderId="1" xfId="0" applyFont="1" applyBorder="1"/>
    <xf numFmtId="0" fontId="15" fillId="0" borderId="2" xfId="0" applyFont="1" applyBorder="1"/>
    <xf numFmtId="0" fontId="16" fillId="0" borderId="0" xfId="0" applyFont="1"/>
    <xf numFmtId="0" fontId="17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Border="1"/>
    <xf numFmtId="0" fontId="9" fillId="0" borderId="0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2" borderId="0" xfId="0" applyFont="1" applyFill="1"/>
    <xf numFmtId="0" fontId="0" fillId="0" borderId="9" xfId="0" applyBorder="1"/>
    <xf numFmtId="0" fontId="16" fillId="0" borderId="10" xfId="0" applyFont="1" applyBorder="1"/>
    <xf numFmtId="0" fontId="16" fillId="0" borderId="11" xfId="0" applyFont="1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Fill="1" applyBorder="1"/>
    <xf numFmtId="0" fontId="0" fillId="0" borderId="12" xfId="0" applyBorder="1"/>
    <xf numFmtId="0" fontId="0" fillId="0" borderId="14" xfId="0" applyBorder="1"/>
    <xf numFmtId="0" fontId="19" fillId="3" borderId="15" xfId="0" applyFont="1" applyFill="1" applyBorder="1" applyAlignment="1">
      <alignment horizontal="center"/>
    </xf>
    <xf numFmtId="0" fontId="19" fillId="3" borderId="16" xfId="0" applyFont="1" applyFill="1" applyBorder="1" applyAlignment="1">
      <alignment horizontal="center"/>
    </xf>
    <xf numFmtId="0" fontId="9" fillId="0" borderId="13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 applyAlignment="1">
      <alignment horizontal="centerContinuous"/>
    </xf>
    <xf numFmtId="0" fontId="7" fillId="0" borderId="0" xfId="0" quotePrefix="1" applyFont="1" applyAlignment="1">
      <alignment horizontal="centerContinuous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20" fontId="0" fillId="0" borderId="0" xfId="0" applyNumberFormat="1"/>
    <xf numFmtId="0" fontId="7" fillId="0" borderId="0" xfId="0" applyFont="1" applyAlignment="1">
      <alignment horizontal="center"/>
    </xf>
    <xf numFmtId="20" fontId="9" fillId="0" borderId="0" xfId="0" applyNumberFormat="1" applyFont="1"/>
    <xf numFmtId="46" fontId="9" fillId="0" borderId="0" xfId="0" quotePrefix="1" applyNumberFormat="1" applyFont="1" applyAlignment="1">
      <alignment horizontal="right"/>
    </xf>
    <xf numFmtId="0" fontId="2" fillId="0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13" xfId="0" applyFont="1" applyFill="1" applyBorder="1"/>
    <xf numFmtId="0" fontId="2" fillId="0" borderId="14" xfId="0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1" fillId="2" borderId="0" xfId="0" applyFont="1" applyFill="1"/>
    <xf numFmtId="0" fontId="22" fillId="0" borderId="0" xfId="0" applyFont="1" applyFill="1" applyBorder="1"/>
    <xf numFmtId="1" fontId="0" fillId="0" borderId="0" xfId="0" applyNumberFormat="1" applyBorder="1"/>
    <xf numFmtId="1" fontId="9" fillId="0" borderId="0" xfId="0" applyNumberFormat="1" applyFont="1"/>
    <xf numFmtId="1" fontId="0" fillId="0" borderId="0" xfId="0" applyNumberFormat="1" applyFill="1" applyBorder="1"/>
    <xf numFmtId="1" fontId="0" fillId="2" borderId="0" xfId="0" applyNumberFormat="1" applyFill="1"/>
    <xf numFmtId="0" fontId="0" fillId="4" borderId="0" xfId="0" applyFill="1"/>
    <xf numFmtId="0" fontId="2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9" fillId="0" borderId="0" xfId="0" applyFont="1" applyFill="1" applyBorder="1"/>
    <xf numFmtId="0" fontId="0" fillId="0" borderId="2" xfId="0" applyFill="1" applyBorder="1"/>
    <xf numFmtId="0" fontId="9" fillId="0" borderId="1" xfId="0" applyFont="1" applyFill="1" applyBorder="1"/>
    <xf numFmtId="0" fontId="25" fillId="0" borderId="0" xfId="0" applyFont="1"/>
    <xf numFmtId="0" fontId="25" fillId="5" borderId="0" xfId="0" applyFont="1" applyFill="1"/>
    <xf numFmtId="0" fontId="24" fillId="0" borderId="0" xfId="0" applyFont="1"/>
    <xf numFmtId="0" fontId="26" fillId="0" borderId="0" xfId="0" applyFont="1"/>
    <xf numFmtId="0" fontId="25" fillId="0" borderId="0" xfId="0" applyFont="1" applyFill="1"/>
    <xf numFmtId="0" fontId="26" fillId="0" borderId="0" xfId="0" applyFont="1" applyFill="1"/>
    <xf numFmtId="0" fontId="7" fillId="5" borderId="0" xfId="0" applyFont="1" applyFill="1"/>
    <xf numFmtId="164" fontId="25" fillId="5" borderId="0" xfId="0" applyNumberFormat="1" applyFont="1" applyFill="1"/>
    <xf numFmtId="3" fontId="25" fillId="5" borderId="0" xfId="0" applyNumberFormat="1" applyFont="1" applyFill="1"/>
    <xf numFmtId="0" fontId="25" fillId="0" borderId="0" xfId="0" applyFont="1" applyAlignment="1">
      <alignment vertical="top"/>
    </xf>
    <xf numFmtId="0" fontId="25" fillId="7" borderId="0" xfId="0" applyFont="1" applyFill="1"/>
    <xf numFmtId="0" fontId="25" fillId="7" borderId="0" xfId="0" applyFont="1" applyFill="1" applyAlignment="1">
      <alignment vertical="top"/>
    </xf>
    <xf numFmtId="3" fontId="25" fillId="7" borderId="0" xfId="0" applyNumberFormat="1" applyFont="1" applyFill="1"/>
    <xf numFmtId="0" fontId="1" fillId="7" borderId="0" xfId="2" applyFill="1"/>
    <xf numFmtId="0" fontId="23" fillId="5" borderId="0" xfId="0" applyFont="1" applyFill="1" applyAlignment="1">
      <alignment horizontal="center"/>
    </xf>
    <xf numFmtId="3" fontId="25" fillId="7" borderId="0" xfId="0" applyNumberFormat="1" applyFont="1" applyFill="1" applyAlignment="1">
      <alignment horizontal="center" vertical="center"/>
    </xf>
    <xf numFmtId="3" fontId="1" fillId="7" borderId="0" xfId="2" applyNumberFormat="1" applyFill="1"/>
    <xf numFmtId="1" fontId="25" fillId="7" borderId="0" xfId="0" applyNumberFormat="1" applyFont="1" applyFill="1"/>
    <xf numFmtId="0" fontId="27" fillId="5" borderId="0" xfId="0" applyFont="1" applyFill="1" applyAlignment="1">
      <alignment horizontal="center"/>
    </xf>
    <xf numFmtId="0" fontId="28" fillId="5" borderId="21" xfId="0" applyFont="1" applyFill="1" applyBorder="1" applyAlignment="1">
      <alignment horizontal="center"/>
    </xf>
    <xf numFmtId="0" fontId="29" fillId="14" borderId="21" xfId="0" applyFont="1" applyFill="1" applyBorder="1" applyAlignment="1">
      <alignment horizontal="center" vertical="center"/>
    </xf>
    <xf numFmtId="0" fontId="28" fillId="7" borderId="21" xfId="0" applyFont="1" applyFill="1" applyBorder="1" applyAlignment="1">
      <alignment horizontal="center" vertical="center" wrapText="1"/>
    </xf>
    <xf numFmtId="0" fontId="29" fillId="14" borderId="21" xfId="0" applyFont="1" applyFill="1" applyBorder="1" applyAlignment="1">
      <alignment horizontal="center" vertical="center" wrapText="1"/>
    </xf>
    <xf numFmtId="0" fontId="28" fillId="10" borderId="21" xfId="0" applyFont="1" applyFill="1" applyBorder="1" applyAlignment="1">
      <alignment horizontal="center" vertical="center" wrapText="1"/>
    </xf>
    <xf numFmtId="0" fontId="28" fillId="10" borderId="8" xfId="0" applyFont="1" applyFill="1" applyBorder="1" applyAlignment="1">
      <alignment horizontal="center" vertical="center" wrapText="1"/>
    </xf>
    <xf numFmtId="0" fontId="28" fillId="5" borderId="19" xfId="0" applyFont="1" applyFill="1" applyBorder="1"/>
    <xf numFmtId="0" fontId="30" fillId="5" borderId="20" xfId="0" applyFont="1" applyFill="1" applyBorder="1"/>
    <xf numFmtId="3" fontId="31" fillId="14" borderId="21" xfId="1" applyNumberFormat="1" applyFont="1" applyFill="1" applyBorder="1" applyAlignment="1">
      <alignment horizontal="right" vertical="center"/>
    </xf>
    <xf numFmtId="3" fontId="30" fillId="5" borderId="21" xfId="1" applyNumberFormat="1" applyFont="1" applyFill="1" applyBorder="1" applyAlignment="1">
      <alignment horizontal="right" vertical="center"/>
    </xf>
    <xf numFmtId="3" fontId="30" fillId="7" borderId="21" xfId="1" applyNumberFormat="1" applyFont="1" applyFill="1" applyBorder="1" applyAlignment="1">
      <alignment horizontal="right" vertical="center"/>
    </xf>
    <xf numFmtId="3" fontId="30" fillId="10" borderId="21" xfId="1" applyNumberFormat="1" applyFont="1" applyFill="1" applyBorder="1" applyAlignment="1">
      <alignment horizontal="right" vertical="center"/>
    </xf>
    <xf numFmtId="164" fontId="30" fillId="5" borderId="20" xfId="1" applyNumberFormat="1" applyFont="1" applyFill="1" applyBorder="1" applyAlignment="1">
      <alignment horizontal="right" vertical="center" indent="1"/>
    </xf>
    <xf numFmtId="3" fontId="31" fillId="14" borderId="20" xfId="1" applyNumberFormat="1" applyFont="1" applyFill="1" applyBorder="1" applyAlignment="1">
      <alignment horizontal="right" indent="1"/>
    </xf>
    <xf numFmtId="3" fontId="30" fillId="5" borderId="20" xfId="1" applyNumberFormat="1" applyFont="1" applyFill="1" applyBorder="1" applyAlignment="1">
      <alignment horizontal="right" indent="1"/>
    </xf>
    <xf numFmtId="3" fontId="31" fillId="14" borderId="20" xfId="1" applyNumberFormat="1" applyFont="1" applyFill="1" applyBorder="1" applyAlignment="1">
      <alignment horizontal="right" vertical="center" indent="1"/>
    </xf>
    <xf numFmtId="164" fontId="30" fillId="13" borderId="20" xfId="1" applyNumberFormat="1" applyFont="1" applyFill="1" applyBorder="1" applyAlignment="1">
      <alignment horizontal="right" vertical="center" indent="1"/>
    </xf>
    <xf numFmtId="3" fontId="31" fillId="15" borderId="20" xfId="1" applyNumberFormat="1" applyFont="1" applyFill="1" applyBorder="1" applyAlignment="1">
      <alignment horizontal="right" vertical="center" indent="1"/>
    </xf>
    <xf numFmtId="3" fontId="30" fillId="13" borderId="20" xfId="1" applyNumberFormat="1" applyFont="1" applyFill="1" applyBorder="1" applyAlignment="1">
      <alignment horizontal="right" indent="1"/>
    </xf>
    <xf numFmtId="3" fontId="30" fillId="8" borderId="20" xfId="1" applyNumberFormat="1" applyFont="1" applyFill="1" applyBorder="1" applyAlignment="1">
      <alignment horizontal="right" indent="1"/>
    </xf>
    <xf numFmtId="3" fontId="31" fillId="16" borderId="20" xfId="1" applyNumberFormat="1" applyFont="1" applyFill="1" applyBorder="1" applyAlignment="1">
      <alignment horizontal="right" vertical="center" indent="1"/>
    </xf>
    <xf numFmtId="3" fontId="30" fillId="9" borderId="20" xfId="1" applyNumberFormat="1" applyFont="1" applyFill="1" applyBorder="1" applyAlignment="1">
      <alignment horizontal="right" indent="1"/>
    </xf>
    <xf numFmtId="3" fontId="31" fillId="14" borderId="19" xfId="1" applyNumberFormat="1" applyFont="1" applyFill="1" applyBorder="1" applyAlignment="1">
      <alignment horizontal="right" vertical="center" indent="1"/>
    </xf>
    <xf numFmtId="3" fontId="30" fillId="5" borderId="19" xfId="1" applyNumberFormat="1" applyFont="1" applyFill="1" applyBorder="1" applyAlignment="1">
      <alignment horizontal="right" indent="1"/>
    </xf>
    <xf numFmtId="0" fontId="30" fillId="5" borderId="21" xfId="0" applyFont="1" applyFill="1" applyBorder="1" applyAlignment="1">
      <alignment horizontal="center" vertical="center"/>
    </xf>
    <xf numFmtId="3" fontId="29" fillId="14" borderId="20" xfId="1" applyNumberFormat="1" applyFont="1" applyFill="1" applyBorder="1" applyAlignment="1">
      <alignment horizontal="right" vertical="center" indent="1"/>
    </xf>
    <xf numFmtId="3" fontId="28" fillId="5" borderId="20" xfId="1" applyNumberFormat="1" applyFont="1" applyFill="1" applyBorder="1" applyAlignment="1">
      <alignment horizontal="right" vertical="center" indent="1"/>
    </xf>
    <xf numFmtId="3" fontId="28" fillId="10" borderId="20" xfId="1" applyNumberFormat="1" applyFont="1" applyFill="1" applyBorder="1" applyAlignment="1">
      <alignment horizontal="right" vertical="center" indent="1"/>
    </xf>
    <xf numFmtId="164" fontId="28" fillId="5" borderId="19" xfId="1" applyNumberFormat="1" applyFont="1" applyFill="1" applyBorder="1" applyAlignment="1">
      <alignment horizontal="right" vertical="center"/>
    </xf>
    <xf numFmtId="3" fontId="29" fillId="14" borderId="19" xfId="1" applyNumberFormat="1" applyFont="1" applyFill="1" applyBorder="1" applyAlignment="1">
      <alignment horizontal="right" vertical="center" indent="1"/>
    </xf>
    <xf numFmtId="3" fontId="28" fillId="5" borderId="19" xfId="1" applyNumberFormat="1" applyFont="1" applyFill="1" applyBorder="1" applyAlignment="1">
      <alignment horizontal="right" vertical="center" indent="1"/>
    </xf>
    <xf numFmtId="3" fontId="28" fillId="10" borderId="19" xfId="1" applyNumberFormat="1" applyFont="1" applyFill="1" applyBorder="1" applyAlignment="1">
      <alignment horizontal="right" vertical="center" indent="1"/>
    </xf>
    <xf numFmtId="0" fontId="29" fillId="14" borderId="19" xfId="0" applyFont="1" applyFill="1" applyBorder="1" applyAlignment="1">
      <alignment horizontal="center" vertical="center" wrapText="1"/>
    </xf>
    <xf numFmtId="0" fontId="28" fillId="7" borderId="19" xfId="0" applyFont="1" applyFill="1" applyBorder="1" applyAlignment="1">
      <alignment horizontal="center" vertical="center" wrapText="1"/>
    </xf>
    <xf numFmtId="0" fontId="28" fillId="10" borderId="19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28" fillId="5" borderId="20" xfId="0" applyFont="1" applyFill="1" applyBorder="1" applyAlignment="1">
      <alignment horizontal="center" vertical="center"/>
    </xf>
    <xf numFmtId="0" fontId="28" fillId="5" borderId="21" xfId="0" applyFont="1" applyFill="1" applyBorder="1" applyAlignment="1">
      <alignment horizontal="center" vertical="center"/>
    </xf>
    <xf numFmtId="0" fontId="28" fillId="5" borderId="19" xfId="0" applyFont="1" applyFill="1" applyBorder="1" applyAlignment="1">
      <alignment horizontal="center" vertical="center" wrapText="1"/>
    </xf>
    <xf numFmtId="0" fontId="28" fillId="5" borderId="1" xfId="0" applyFont="1" applyFill="1" applyBorder="1"/>
    <xf numFmtId="0" fontId="31" fillId="14" borderId="6" xfId="0" applyFont="1" applyFill="1" applyBorder="1" applyAlignment="1">
      <alignment horizontal="center" vertical="center" wrapText="1"/>
    </xf>
    <xf numFmtId="0" fontId="30" fillId="5" borderId="21" xfId="0" applyFont="1" applyFill="1" applyBorder="1" applyAlignment="1">
      <alignment horizontal="center" vertical="center" wrapText="1"/>
    </xf>
    <xf numFmtId="0" fontId="31" fillId="14" borderId="7" xfId="0" applyFont="1" applyFill="1" applyBorder="1" applyAlignment="1">
      <alignment horizontal="center" vertical="center" wrapText="1"/>
    </xf>
    <xf numFmtId="3" fontId="30" fillId="5" borderId="21" xfId="1" applyNumberFormat="1" applyFont="1" applyFill="1" applyBorder="1" applyAlignment="1">
      <alignment horizontal="right" indent="1"/>
    </xf>
    <xf numFmtId="3" fontId="30" fillId="10" borderId="21" xfId="1" applyNumberFormat="1" applyFont="1" applyFill="1" applyBorder="1" applyAlignment="1">
      <alignment horizontal="right" indent="1"/>
    </xf>
    <xf numFmtId="3" fontId="31" fillId="17" borderId="20" xfId="1" applyNumberFormat="1" applyFont="1" applyFill="1" applyBorder="1" applyAlignment="1">
      <alignment horizontal="right" vertical="center" indent="1"/>
    </xf>
    <xf numFmtId="0" fontId="30" fillId="5" borderId="19" xfId="0" applyFont="1" applyFill="1" applyBorder="1" applyAlignment="1">
      <alignment horizontal="center" vertical="center"/>
    </xf>
    <xf numFmtId="0" fontId="0" fillId="7" borderId="0" xfId="0" applyFill="1"/>
    <xf numFmtId="43" fontId="0" fillId="7" borderId="0" xfId="1" applyFont="1" applyFill="1"/>
    <xf numFmtId="14" fontId="25" fillId="0" borderId="0" xfId="0" applyNumberFormat="1" applyFont="1"/>
    <xf numFmtId="0" fontId="28" fillId="18" borderId="21" xfId="0" applyFont="1" applyFill="1" applyBorder="1" applyAlignment="1">
      <alignment horizontal="center" vertical="center" wrapText="1"/>
    </xf>
    <xf numFmtId="0" fontId="28" fillId="18" borderId="19" xfId="0" applyFont="1" applyFill="1" applyBorder="1" applyAlignment="1">
      <alignment horizontal="center" vertical="center" wrapText="1"/>
    </xf>
    <xf numFmtId="3" fontId="30" fillId="18" borderId="21" xfId="1" applyNumberFormat="1" applyFont="1" applyFill="1" applyBorder="1" applyAlignment="1">
      <alignment horizontal="right" vertical="center"/>
    </xf>
    <xf numFmtId="3" fontId="30" fillId="18" borderId="20" xfId="1" applyNumberFormat="1" applyFont="1" applyFill="1" applyBorder="1" applyAlignment="1">
      <alignment horizontal="right" vertical="center" indent="1"/>
    </xf>
    <xf numFmtId="3" fontId="30" fillId="19" borderId="20" xfId="1" applyNumberFormat="1" applyFont="1" applyFill="1" applyBorder="1" applyAlignment="1">
      <alignment horizontal="right" vertical="center" indent="1"/>
    </xf>
    <xf numFmtId="3" fontId="30" fillId="18" borderId="19" xfId="1" applyNumberFormat="1" applyFont="1" applyFill="1" applyBorder="1" applyAlignment="1">
      <alignment horizontal="right" vertical="center" indent="1"/>
    </xf>
    <xf numFmtId="3" fontId="28" fillId="18" borderId="20" xfId="1" applyNumberFormat="1" applyFont="1" applyFill="1" applyBorder="1" applyAlignment="1">
      <alignment horizontal="right" vertical="center" indent="1"/>
    </xf>
    <xf numFmtId="3" fontId="28" fillId="18" borderId="19" xfId="1" applyNumberFormat="1" applyFont="1" applyFill="1" applyBorder="1" applyAlignment="1">
      <alignment horizontal="right" vertical="center" indent="1"/>
    </xf>
    <xf numFmtId="0" fontId="30" fillId="18" borderId="7" xfId="0" applyFont="1" applyFill="1" applyBorder="1" applyAlignment="1">
      <alignment horizontal="center" vertical="center" wrapText="1"/>
    </xf>
    <xf numFmtId="3" fontId="30" fillId="20" borderId="20" xfId="1" applyNumberFormat="1" applyFont="1" applyFill="1" applyBorder="1" applyAlignment="1">
      <alignment horizontal="right" indent="1"/>
    </xf>
    <xf numFmtId="3" fontId="28" fillId="10" borderId="20" xfId="1" applyNumberFormat="1" applyFont="1" applyFill="1" applyBorder="1" applyAlignment="1">
      <alignment horizontal="right" indent="1"/>
    </xf>
    <xf numFmtId="3" fontId="28" fillId="12" borderId="20" xfId="1" applyNumberFormat="1" applyFont="1" applyFill="1" applyBorder="1" applyAlignment="1">
      <alignment horizontal="right" indent="1"/>
    </xf>
    <xf numFmtId="3" fontId="28" fillId="11" borderId="20" xfId="1" applyNumberFormat="1" applyFont="1" applyFill="1" applyBorder="1" applyAlignment="1">
      <alignment horizontal="right" indent="1"/>
    </xf>
    <xf numFmtId="3" fontId="28" fillId="10" borderId="19" xfId="1" applyNumberFormat="1" applyFont="1" applyFill="1" applyBorder="1" applyAlignment="1">
      <alignment horizontal="right" indent="1"/>
    </xf>
    <xf numFmtId="14" fontId="32" fillId="7" borderId="0" xfId="0" applyNumberFormat="1" applyFont="1" applyFill="1"/>
    <xf numFmtId="14" fontId="33" fillId="7" borderId="0" xfId="0" applyNumberFormat="1" applyFont="1" applyFill="1"/>
    <xf numFmtId="0" fontId="2" fillId="0" borderId="0" xfId="0" quotePrefix="1" applyFont="1"/>
    <xf numFmtId="0" fontId="27" fillId="5" borderId="0" xfId="0" applyFont="1" applyFill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5" fontId="18" fillId="6" borderId="22" xfId="0" applyNumberFormat="1" applyFont="1" applyFill="1" applyBorder="1" applyAlignment="1">
      <alignment horizontal="center"/>
    </xf>
    <xf numFmtId="15" fontId="18" fillId="6" borderId="2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DDE7EF"/>
      <color rgb="FF36688D"/>
      <color rgb="FF346A8F"/>
      <color rgb="FF5D5DFF"/>
      <color rgb="FF847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514350</xdr:colOff>
      <xdr:row>44</xdr:row>
      <xdr:rowOff>69917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CE110-8AD5-4BB3-94A3-F45038656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0" cy="7194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125</xdr:row>
      <xdr:rowOff>38100</xdr:rowOff>
    </xdr:from>
    <xdr:to>
      <xdr:col>12</xdr:col>
      <xdr:colOff>219075</xdr:colOff>
      <xdr:row>125</xdr:row>
      <xdr:rowOff>47625</xdr:rowOff>
    </xdr:to>
    <xdr:sp macro="" textlink="">
      <xdr:nvSpPr>
        <xdr:cNvPr id="2053" name="Line 1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ShapeType="1"/>
        </xdr:cNvSpPr>
      </xdr:nvSpPr>
      <xdr:spPr bwMode="auto">
        <a:xfrm flipV="1">
          <a:off x="4914900" y="17983200"/>
          <a:ext cx="33051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C518-D0A9-4D7E-A552-7A18BF196D0C}">
  <dimension ref="A1"/>
  <sheetViews>
    <sheetView tabSelected="1" workbookViewId="0">
      <selection activeCell="K9" sqref="K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N36"/>
  <sheetViews>
    <sheetView topLeftCell="A15" zoomScale="85" zoomScaleNormal="85" workbookViewId="0">
      <selection activeCell="A37" sqref="A37"/>
    </sheetView>
  </sheetViews>
  <sheetFormatPr defaultColWidth="9.140625" defaultRowHeight="12.75" x14ac:dyDescent="0.2"/>
  <cols>
    <col min="1" max="1" width="14.7109375" style="89" customWidth="1"/>
    <col min="2" max="2" width="15.5703125" style="89" customWidth="1"/>
    <col min="3" max="3" width="15.42578125" style="89" customWidth="1"/>
    <col min="4" max="4" width="19.28515625" style="89" customWidth="1"/>
    <col min="5" max="5" width="20.5703125" style="89" customWidth="1"/>
    <col min="6" max="6" width="18.7109375" style="89" customWidth="1"/>
    <col min="7" max="7" width="29.28515625" style="89" customWidth="1"/>
    <col min="8" max="8" width="22" style="89" customWidth="1"/>
    <col min="9" max="9" width="16.140625" style="89" customWidth="1"/>
    <col min="10" max="11" width="9.140625" style="89"/>
    <col min="12" max="12" width="17.42578125" style="89" customWidth="1"/>
    <col min="13" max="16384" width="9.140625" style="89"/>
  </cols>
  <sheetData>
    <row r="1" spans="1:14" ht="15.75" x14ac:dyDescent="0.25">
      <c r="A1" s="175" t="s">
        <v>5</v>
      </c>
      <c r="B1" s="175"/>
      <c r="C1" s="175"/>
      <c r="D1" s="175"/>
      <c r="E1" s="175"/>
      <c r="F1" s="175"/>
      <c r="G1" s="175"/>
      <c r="H1" s="103"/>
      <c r="I1" s="173">
        <v>44904</v>
      </c>
      <c r="J1" s="99"/>
      <c r="L1" s="157"/>
    </row>
    <row r="2" spans="1:14" ht="15.75" x14ac:dyDescent="0.25">
      <c r="A2" s="175" t="s">
        <v>6</v>
      </c>
      <c r="B2" s="175"/>
      <c r="C2" s="175"/>
      <c r="D2" s="175"/>
      <c r="E2" s="175"/>
      <c r="F2" s="175"/>
      <c r="G2" s="175"/>
      <c r="H2" s="103"/>
      <c r="I2" s="172"/>
      <c r="J2" s="99"/>
    </row>
    <row r="3" spans="1:14" ht="15.75" x14ac:dyDescent="0.25">
      <c r="A3" s="175" t="s">
        <v>138</v>
      </c>
      <c r="B3" s="175"/>
      <c r="C3" s="175"/>
      <c r="D3" s="175"/>
      <c r="E3" s="175"/>
      <c r="F3" s="175"/>
      <c r="G3" s="175"/>
      <c r="H3" s="103"/>
      <c r="I3" s="99"/>
      <c r="J3" s="99"/>
    </row>
    <row r="4" spans="1:14" ht="15.75" x14ac:dyDescent="0.25">
      <c r="A4" s="107"/>
      <c r="B4" s="107"/>
      <c r="C4" s="107"/>
      <c r="D4" s="107"/>
      <c r="E4" s="107"/>
      <c r="F4" s="107"/>
      <c r="G4" s="107"/>
      <c r="H4" s="103"/>
      <c r="I4" s="99"/>
      <c r="J4" s="99"/>
    </row>
    <row r="5" spans="1:14" x14ac:dyDescent="0.2">
      <c r="A5" s="99"/>
      <c r="B5" s="99"/>
      <c r="C5" s="99"/>
      <c r="D5" s="99"/>
      <c r="E5" s="90"/>
      <c r="F5" s="90"/>
      <c r="G5" s="90"/>
      <c r="H5" s="90"/>
      <c r="I5" s="99"/>
      <c r="J5" s="99"/>
    </row>
    <row r="6" spans="1:14" s="98" customFormat="1" ht="19.899999999999999" customHeight="1" x14ac:dyDescent="0.3">
      <c r="A6" s="108" t="s">
        <v>0</v>
      </c>
      <c r="B6" s="109" t="s">
        <v>9</v>
      </c>
      <c r="C6" s="110" t="s">
        <v>10</v>
      </c>
      <c r="D6" s="111" t="s">
        <v>106</v>
      </c>
      <c r="E6" s="110" t="s">
        <v>135</v>
      </c>
      <c r="F6" s="158" t="s">
        <v>11</v>
      </c>
      <c r="G6" s="110" t="s">
        <v>137</v>
      </c>
      <c r="H6" s="113" t="s">
        <v>133</v>
      </c>
      <c r="I6" s="100"/>
      <c r="J6" s="100"/>
    </row>
    <row r="7" spans="1:14" ht="19.899999999999999" customHeight="1" x14ac:dyDescent="0.3">
      <c r="A7" s="114"/>
      <c r="B7" s="140" t="s">
        <v>13</v>
      </c>
      <c r="C7" s="141" t="s">
        <v>13</v>
      </c>
      <c r="D7" s="140" t="s">
        <v>13</v>
      </c>
      <c r="E7" s="141" t="s">
        <v>136</v>
      </c>
      <c r="F7" s="159" t="s">
        <v>131</v>
      </c>
      <c r="G7" s="141" t="s">
        <v>132</v>
      </c>
      <c r="H7" s="143" t="s">
        <v>134</v>
      </c>
      <c r="I7" s="99"/>
      <c r="J7" s="99"/>
    </row>
    <row r="8" spans="1:14" ht="10.15" customHeight="1" x14ac:dyDescent="0.3">
      <c r="A8" s="115"/>
      <c r="B8" s="116"/>
      <c r="C8" s="117"/>
      <c r="D8" s="116"/>
      <c r="E8" s="118"/>
      <c r="F8" s="160"/>
      <c r="G8" s="118"/>
      <c r="H8" s="119"/>
      <c r="I8" s="99"/>
      <c r="J8" s="104"/>
    </row>
    <row r="9" spans="1:14" ht="19.149999999999999" customHeight="1" x14ac:dyDescent="0.3">
      <c r="A9" s="120" t="s">
        <v>129</v>
      </c>
      <c r="B9" s="121">
        <v>0</v>
      </c>
      <c r="C9" s="122">
        <v>0</v>
      </c>
      <c r="D9" s="121">
        <v>0</v>
      </c>
      <c r="E9" s="122">
        <v>58</v>
      </c>
      <c r="F9" s="161">
        <v>58</v>
      </c>
      <c r="G9" s="122">
        <v>7</v>
      </c>
      <c r="H9" s="168">
        <v>65</v>
      </c>
      <c r="I9" s="101"/>
      <c r="J9" s="105"/>
      <c r="K9" s="91"/>
      <c r="N9" s="92"/>
    </row>
    <row r="10" spans="1:14" ht="19.149999999999999" customHeight="1" x14ac:dyDescent="0.3">
      <c r="A10" s="120" t="s">
        <v>107</v>
      </c>
      <c r="B10" s="123">
        <v>0</v>
      </c>
      <c r="C10" s="122">
        <v>0</v>
      </c>
      <c r="D10" s="123">
        <v>0</v>
      </c>
      <c r="E10" s="122">
        <v>45</v>
      </c>
      <c r="F10" s="161">
        <v>45</v>
      </c>
      <c r="G10" s="122">
        <v>1</v>
      </c>
      <c r="H10" s="168">
        <v>46</v>
      </c>
      <c r="I10" s="101"/>
      <c r="J10" s="102"/>
      <c r="N10" s="92"/>
    </row>
    <row r="11" spans="1:14" ht="19.149999999999999" customHeight="1" x14ac:dyDescent="0.3">
      <c r="A11" s="120" t="s">
        <v>108</v>
      </c>
      <c r="B11" s="123">
        <v>0</v>
      </c>
      <c r="C11" s="122">
        <v>0</v>
      </c>
      <c r="D11" s="123">
        <v>0</v>
      </c>
      <c r="E11" s="122">
        <v>38</v>
      </c>
      <c r="F11" s="161">
        <v>38</v>
      </c>
      <c r="G11" s="122">
        <v>0</v>
      </c>
      <c r="H11" s="168">
        <v>38</v>
      </c>
      <c r="I11" s="101"/>
      <c r="J11" s="102"/>
      <c r="K11" s="1"/>
      <c r="N11" s="92"/>
    </row>
    <row r="12" spans="1:14" ht="19.149999999999999" customHeight="1" x14ac:dyDescent="0.3">
      <c r="A12" s="120" t="s">
        <v>109</v>
      </c>
      <c r="B12" s="123">
        <v>0</v>
      </c>
      <c r="C12" s="122">
        <v>0</v>
      </c>
      <c r="D12" s="123">
        <v>0</v>
      </c>
      <c r="E12" s="122">
        <v>48</v>
      </c>
      <c r="F12" s="161">
        <v>48</v>
      </c>
      <c r="G12" s="122">
        <v>0</v>
      </c>
      <c r="H12" s="168">
        <v>48</v>
      </c>
      <c r="I12" s="101"/>
      <c r="J12" s="102"/>
      <c r="N12" s="92"/>
    </row>
    <row r="13" spans="1:14" ht="19.149999999999999" customHeight="1" x14ac:dyDescent="0.3">
      <c r="A13" s="120" t="s">
        <v>110</v>
      </c>
      <c r="B13" s="123">
        <v>0</v>
      </c>
      <c r="C13" s="122">
        <v>0</v>
      </c>
      <c r="D13" s="123">
        <v>0</v>
      </c>
      <c r="E13" s="122">
        <v>156</v>
      </c>
      <c r="F13" s="161">
        <v>156</v>
      </c>
      <c r="G13" s="122">
        <v>0</v>
      </c>
      <c r="H13" s="168">
        <v>156</v>
      </c>
      <c r="I13" s="101"/>
      <c r="J13" s="102"/>
      <c r="N13" s="92"/>
    </row>
    <row r="14" spans="1:14" ht="19.149999999999999" customHeight="1" x14ac:dyDescent="0.3">
      <c r="A14" s="120" t="s">
        <v>111</v>
      </c>
      <c r="B14" s="123">
        <v>0</v>
      </c>
      <c r="C14" s="122">
        <v>0</v>
      </c>
      <c r="D14" s="123">
        <v>125</v>
      </c>
      <c r="E14" s="122">
        <v>705</v>
      </c>
      <c r="F14" s="161">
        <v>830</v>
      </c>
      <c r="G14" s="122">
        <v>7</v>
      </c>
      <c r="H14" s="168">
        <v>837</v>
      </c>
      <c r="I14" s="101"/>
      <c r="J14" s="102"/>
      <c r="N14" s="92"/>
    </row>
    <row r="15" spans="1:14" ht="19.149999999999999" customHeight="1" x14ac:dyDescent="0.3">
      <c r="A15" s="124" t="s">
        <v>112</v>
      </c>
      <c r="B15" s="125">
        <v>11</v>
      </c>
      <c r="C15" s="126">
        <v>94</v>
      </c>
      <c r="D15" s="125">
        <v>871</v>
      </c>
      <c r="E15" s="127">
        <v>1896</v>
      </c>
      <c r="F15" s="162">
        <v>2872</v>
      </c>
      <c r="G15" s="127">
        <v>60</v>
      </c>
      <c r="H15" s="170">
        <v>2932</v>
      </c>
      <c r="I15" s="101"/>
      <c r="J15" s="102"/>
      <c r="N15" s="92"/>
    </row>
    <row r="16" spans="1:14" s="93" customFormat="1" ht="19.149999999999999" customHeight="1" x14ac:dyDescent="0.3">
      <c r="A16" s="124" t="s">
        <v>113</v>
      </c>
      <c r="B16" s="125">
        <v>173</v>
      </c>
      <c r="C16" s="126">
        <v>416</v>
      </c>
      <c r="D16" s="125">
        <v>1743</v>
      </c>
      <c r="E16" s="127">
        <v>2863</v>
      </c>
      <c r="F16" s="162">
        <v>5195</v>
      </c>
      <c r="G16" s="127">
        <v>267</v>
      </c>
      <c r="H16" s="170">
        <v>5462</v>
      </c>
      <c r="I16" s="101"/>
      <c r="J16" s="105"/>
      <c r="N16" s="94"/>
    </row>
    <row r="17" spans="1:14" s="93" customFormat="1" ht="19.149999999999999" customHeight="1" x14ac:dyDescent="0.3">
      <c r="A17" s="124" t="s">
        <v>114</v>
      </c>
      <c r="B17" s="125">
        <v>244</v>
      </c>
      <c r="C17" s="126">
        <v>648</v>
      </c>
      <c r="D17" s="125">
        <v>1897</v>
      </c>
      <c r="E17" s="127">
        <v>2152</v>
      </c>
      <c r="F17" s="162">
        <v>4941</v>
      </c>
      <c r="G17" s="127">
        <v>301</v>
      </c>
      <c r="H17" s="170">
        <v>5242</v>
      </c>
      <c r="I17" s="101"/>
      <c r="J17" s="102"/>
      <c r="N17" s="94"/>
    </row>
    <row r="18" spans="1:14" s="93" customFormat="1" ht="19.149999999999999" customHeight="1" x14ac:dyDescent="0.3">
      <c r="A18" s="124" t="s">
        <v>115</v>
      </c>
      <c r="B18" s="125">
        <v>236</v>
      </c>
      <c r="C18" s="126">
        <v>368</v>
      </c>
      <c r="D18" s="125">
        <v>972</v>
      </c>
      <c r="E18" s="127">
        <v>884</v>
      </c>
      <c r="F18" s="162">
        <v>2460</v>
      </c>
      <c r="G18" s="127">
        <v>206</v>
      </c>
      <c r="H18" s="170">
        <v>2666</v>
      </c>
      <c r="I18" s="101"/>
      <c r="J18" s="102"/>
      <c r="N18" s="94"/>
    </row>
    <row r="19" spans="1:14" ht="19.149999999999999" customHeight="1" x14ac:dyDescent="0.3">
      <c r="A19" s="120" t="s">
        <v>116</v>
      </c>
      <c r="B19" s="123">
        <v>74</v>
      </c>
      <c r="C19" s="122">
        <v>196</v>
      </c>
      <c r="D19" s="123">
        <v>348</v>
      </c>
      <c r="E19" s="122">
        <v>717</v>
      </c>
      <c r="F19" s="161">
        <v>1335</v>
      </c>
      <c r="G19" s="122">
        <v>95</v>
      </c>
      <c r="H19" s="168">
        <v>1430</v>
      </c>
      <c r="I19" s="101"/>
      <c r="J19" s="102"/>
      <c r="N19" s="92"/>
    </row>
    <row r="20" spans="1:14" ht="19.149999999999999" customHeight="1" x14ac:dyDescent="0.3">
      <c r="A20" s="120" t="s">
        <v>117</v>
      </c>
      <c r="B20" s="123">
        <v>79</v>
      </c>
      <c r="C20" s="122">
        <v>143</v>
      </c>
      <c r="D20" s="123">
        <v>262</v>
      </c>
      <c r="E20" s="122">
        <v>726</v>
      </c>
      <c r="F20" s="161">
        <v>1210</v>
      </c>
      <c r="G20" s="122">
        <v>131</v>
      </c>
      <c r="H20" s="168">
        <v>1341</v>
      </c>
      <c r="I20" s="101"/>
      <c r="J20" s="102"/>
      <c r="N20" s="92"/>
    </row>
    <row r="21" spans="1:14" ht="19.149999999999999" customHeight="1" x14ac:dyDescent="0.3">
      <c r="A21" s="120" t="s">
        <v>118</v>
      </c>
      <c r="B21" s="123">
        <v>105</v>
      </c>
      <c r="C21" s="122">
        <v>166</v>
      </c>
      <c r="D21" s="123">
        <v>302</v>
      </c>
      <c r="E21" s="122">
        <v>700</v>
      </c>
      <c r="F21" s="161">
        <v>1273</v>
      </c>
      <c r="G21" s="122">
        <v>115</v>
      </c>
      <c r="H21" s="168">
        <v>1388</v>
      </c>
      <c r="I21" s="101"/>
      <c r="J21" s="102"/>
      <c r="N21" s="92"/>
    </row>
    <row r="22" spans="1:14" ht="19.149999999999999" customHeight="1" x14ac:dyDescent="0.3">
      <c r="A22" s="120" t="s">
        <v>130</v>
      </c>
      <c r="B22" s="123">
        <v>89</v>
      </c>
      <c r="C22" s="122">
        <v>231</v>
      </c>
      <c r="D22" s="123">
        <v>403</v>
      </c>
      <c r="E22" s="122">
        <v>882</v>
      </c>
      <c r="F22" s="161">
        <v>1605</v>
      </c>
      <c r="G22" s="122">
        <v>123</v>
      </c>
      <c r="H22" s="168">
        <v>1728</v>
      </c>
      <c r="I22" s="101"/>
      <c r="J22" s="102"/>
      <c r="N22" s="92"/>
    </row>
    <row r="23" spans="1:14" ht="19.149999999999999" customHeight="1" x14ac:dyDescent="0.3">
      <c r="A23" s="120" t="s">
        <v>119</v>
      </c>
      <c r="B23" s="123">
        <v>140</v>
      </c>
      <c r="C23" s="122">
        <v>469</v>
      </c>
      <c r="D23" s="123">
        <v>145</v>
      </c>
      <c r="E23" s="122">
        <v>852</v>
      </c>
      <c r="F23" s="161">
        <v>1606</v>
      </c>
      <c r="G23" s="122">
        <v>121</v>
      </c>
      <c r="H23" s="168">
        <v>1727</v>
      </c>
      <c r="I23" s="101"/>
      <c r="J23" s="102"/>
      <c r="N23" s="92"/>
    </row>
    <row r="24" spans="1:14" ht="19.149999999999999" customHeight="1" x14ac:dyDescent="0.3">
      <c r="A24" s="120" t="s">
        <v>120</v>
      </c>
      <c r="B24" s="123">
        <v>117</v>
      </c>
      <c r="C24" s="122">
        <v>267</v>
      </c>
      <c r="D24" s="123">
        <v>420</v>
      </c>
      <c r="E24" s="122">
        <v>1086</v>
      </c>
      <c r="F24" s="161">
        <v>1890</v>
      </c>
      <c r="G24" s="122">
        <v>154</v>
      </c>
      <c r="H24" s="168">
        <v>2044</v>
      </c>
      <c r="I24" s="101"/>
      <c r="J24" s="102"/>
      <c r="N24" s="92"/>
    </row>
    <row r="25" spans="1:14" ht="19.149999999999999" customHeight="1" x14ac:dyDescent="0.3">
      <c r="A25" s="120" t="s">
        <v>121</v>
      </c>
      <c r="B25" s="128">
        <v>122</v>
      </c>
      <c r="C25" s="129">
        <v>225</v>
      </c>
      <c r="D25" s="128">
        <v>375</v>
      </c>
      <c r="E25" s="129">
        <v>865</v>
      </c>
      <c r="F25" s="161">
        <v>1587</v>
      </c>
      <c r="G25" s="129">
        <v>133</v>
      </c>
      <c r="H25" s="169">
        <v>1720</v>
      </c>
      <c r="I25" s="101"/>
      <c r="J25" s="102"/>
      <c r="N25" s="92"/>
    </row>
    <row r="26" spans="1:14" ht="19.149999999999999" customHeight="1" x14ac:dyDescent="0.3">
      <c r="A26" s="120" t="s">
        <v>122</v>
      </c>
      <c r="B26" s="128">
        <v>195</v>
      </c>
      <c r="C26" s="129">
        <v>294</v>
      </c>
      <c r="D26" s="128">
        <v>730</v>
      </c>
      <c r="E26" s="129">
        <v>713</v>
      </c>
      <c r="F26" s="161">
        <v>1932</v>
      </c>
      <c r="G26" s="129">
        <v>166</v>
      </c>
      <c r="H26" s="169">
        <v>2098</v>
      </c>
      <c r="I26" s="101"/>
      <c r="J26" s="102"/>
      <c r="N26" s="92"/>
    </row>
    <row r="27" spans="1:14" ht="19.149999999999999" customHeight="1" x14ac:dyDescent="0.3">
      <c r="A27" s="120" t="s">
        <v>123</v>
      </c>
      <c r="B27" s="128">
        <v>106</v>
      </c>
      <c r="C27" s="129">
        <v>274</v>
      </c>
      <c r="D27" s="128">
        <v>456</v>
      </c>
      <c r="E27" s="129">
        <v>573</v>
      </c>
      <c r="F27" s="161">
        <v>1409</v>
      </c>
      <c r="G27" s="129">
        <v>122</v>
      </c>
      <c r="H27" s="169">
        <v>1531</v>
      </c>
      <c r="I27" s="101"/>
      <c r="J27" s="102"/>
      <c r="N27" s="92"/>
    </row>
    <row r="28" spans="1:14" ht="19.149999999999999" customHeight="1" x14ac:dyDescent="0.3">
      <c r="A28" s="120" t="s">
        <v>124</v>
      </c>
      <c r="B28" s="123">
        <v>115</v>
      </c>
      <c r="C28" s="122">
        <v>204</v>
      </c>
      <c r="D28" s="123">
        <v>105</v>
      </c>
      <c r="E28" s="122">
        <v>491</v>
      </c>
      <c r="F28" s="161">
        <v>915</v>
      </c>
      <c r="G28" s="122">
        <v>87</v>
      </c>
      <c r="H28" s="168">
        <v>1002</v>
      </c>
      <c r="I28" s="101"/>
      <c r="J28" s="102"/>
      <c r="N28" s="92"/>
    </row>
    <row r="29" spans="1:14" ht="19.149999999999999" customHeight="1" x14ac:dyDescent="0.3">
      <c r="A29" s="120" t="s">
        <v>125</v>
      </c>
      <c r="B29" s="123">
        <v>48</v>
      </c>
      <c r="C29" s="122">
        <v>96</v>
      </c>
      <c r="D29" s="123">
        <v>32</v>
      </c>
      <c r="E29" s="122">
        <v>390</v>
      </c>
      <c r="F29" s="161">
        <v>566</v>
      </c>
      <c r="G29" s="122">
        <v>56</v>
      </c>
      <c r="H29" s="168">
        <v>622</v>
      </c>
      <c r="I29" s="101"/>
      <c r="J29" s="102"/>
      <c r="N29" s="92"/>
    </row>
    <row r="30" spans="1:14" ht="19.149999999999999" customHeight="1" x14ac:dyDescent="0.3">
      <c r="A30" s="120" t="s">
        <v>126</v>
      </c>
      <c r="B30" s="123">
        <v>26</v>
      </c>
      <c r="C30" s="122">
        <v>46</v>
      </c>
      <c r="D30" s="123">
        <v>34</v>
      </c>
      <c r="E30" s="122">
        <v>219</v>
      </c>
      <c r="F30" s="161">
        <v>325</v>
      </c>
      <c r="G30" s="122">
        <v>22</v>
      </c>
      <c r="H30" s="168">
        <v>347</v>
      </c>
      <c r="I30" s="101"/>
      <c r="J30" s="102"/>
      <c r="N30" s="92"/>
    </row>
    <row r="31" spans="1:14" ht="19.149999999999999" customHeight="1" x14ac:dyDescent="0.3">
      <c r="A31" s="120" t="s">
        <v>127</v>
      </c>
      <c r="B31" s="123">
        <v>11</v>
      </c>
      <c r="C31" s="122">
        <v>36</v>
      </c>
      <c r="D31" s="123">
        <v>9</v>
      </c>
      <c r="E31" s="122">
        <v>219</v>
      </c>
      <c r="F31" s="161">
        <v>275</v>
      </c>
      <c r="G31" s="122">
        <v>56</v>
      </c>
      <c r="H31" s="168">
        <v>331</v>
      </c>
      <c r="I31" s="101"/>
      <c r="J31" s="102"/>
      <c r="N31" s="92"/>
    </row>
    <row r="32" spans="1:14" ht="19.149999999999999" customHeight="1" x14ac:dyDescent="0.3">
      <c r="A32" s="120" t="s">
        <v>128</v>
      </c>
      <c r="B32" s="130">
        <v>0</v>
      </c>
      <c r="C32" s="131">
        <v>0</v>
      </c>
      <c r="D32" s="130">
        <v>9</v>
      </c>
      <c r="E32" s="131">
        <v>112</v>
      </c>
      <c r="F32" s="163">
        <v>121</v>
      </c>
      <c r="G32" s="131">
        <v>48</v>
      </c>
      <c r="H32" s="171">
        <v>169</v>
      </c>
      <c r="I32" s="101"/>
      <c r="J32" s="102"/>
      <c r="N32" s="92"/>
    </row>
    <row r="33" spans="1:10" ht="3.95" customHeight="1" x14ac:dyDescent="0.2">
      <c r="A33" s="132"/>
      <c r="B33" s="133"/>
      <c r="C33" s="134"/>
      <c r="D33" s="133"/>
      <c r="E33" s="134"/>
      <c r="F33" s="164"/>
      <c r="G33" s="134"/>
      <c r="H33" s="135"/>
      <c r="I33" s="99"/>
      <c r="J33" s="99"/>
    </row>
    <row r="34" spans="1:10" ht="19.149999999999999" customHeight="1" x14ac:dyDescent="0.2">
      <c r="A34" s="144" t="s">
        <v>11</v>
      </c>
      <c r="B34" s="133">
        <v>1891</v>
      </c>
      <c r="C34" s="134">
        <v>4173</v>
      </c>
      <c r="D34" s="133">
        <v>9238</v>
      </c>
      <c r="E34" s="134">
        <v>17390</v>
      </c>
      <c r="F34" s="164">
        <v>32692</v>
      </c>
      <c r="G34" s="134">
        <v>2278</v>
      </c>
      <c r="H34" s="135">
        <v>34970</v>
      </c>
      <c r="I34" s="101"/>
      <c r="J34" s="106"/>
    </row>
    <row r="35" spans="1:10" ht="6.6" customHeight="1" x14ac:dyDescent="0.2">
      <c r="A35" s="136"/>
      <c r="B35" s="137"/>
      <c r="C35" s="138"/>
      <c r="D35" s="137"/>
      <c r="E35" s="138"/>
      <c r="F35" s="165"/>
      <c r="G35" s="138"/>
      <c r="H35" s="139"/>
      <c r="I35" s="101"/>
      <c r="J35" s="106"/>
    </row>
    <row r="36" spans="1:10" ht="7.5" customHeight="1" x14ac:dyDescent="0.2">
      <c r="A36" s="95"/>
      <c r="B36" s="96"/>
      <c r="C36" s="90"/>
      <c r="D36" s="90"/>
      <c r="E36" s="90"/>
      <c r="F36" s="90"/>
      <c r="G36" s="90"/>
      <c r="H36" s="97"/>
      <c r="I36" s="99"/>
      <c r="J36" s="99"/>
    </row>
  </sheetData>
  <mergeCells count="3">
    <mergeCell ref="A1:G1"/>
    <mergeCell ref="A2:G2"/>
    <mergeCell ref="A3:G3"/>
  </mergeCells>
  <phoneticPr fontId="3" type="noConversion"/>
  <printOptions horizontalCentered="1" gridLines="1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39"/>
  <sheetViews>
    <sheetView topLeftCell="A7" zoomScale="75" zoomScaleNormal="75" workbookViewId="0">
      <selection activeCell="A37" sqref="A37"/>
    </sheetView>
  </sheetViews>
  <sheetFormatPr defaultRowHeight="12.75" x14ac:dyDescent="0.2"/>
  <cols>
    <col min="1" max="1" width="14.7109375" customWidth="1"/>
    <col min="2" max="2" width="15.5703125" customWidth="1"/>
    <col min="3" max="3" width="15.42578125" customWidth="1"/>
    <col min="4" max="4" width="19.28515625" customWidth="1"/>
    <col min="5" max="5" width="20.5703125" customWidth="1"/>
    <col min="6" max="6" width="18.7109375" customWidth="1"/>
    <col min="7" max="7" width="29" customWidth="1"/>
    <col min="8" max="8" width="22" customWidth="1"/>
    <col min="9" max="9" width="16.5703125" customWidth="1"/>
    <col min="11" max="11" width="17.28515625" customWidth="1"/>
  </cols>
  <sheetData>
    <row r="1" spans="1:11" ht="15.75" x14ac:dyDescent="0.25">
      <c r="A1" s="175" t="s">
        <v>5</v>
      </c>
      <c r="B1" s="175"/>
      <c r="C1" s="175"/>
      <c r="D1" s="175"/>
      <c r="E1" s="175"/>
      <c r="F1" s="175"/>
      <c r="G1" s="175"/>
      <c r="H1" s="175"/>
      <c r="I1" s="173">
        <v>44904</v>
      </c>
      <c r="K1" s="14"/>
    </row>
    <row r="2" spans="1:11" ht="15.75" x14ac:dyDescent="0.25">
      <c r="A2" s="175" t="s">
        <v>6</v>
      </c>
      <c r="B2" s="175"/>
      <c r="C2" s="175"/>
      <c r="D2" s="175"/>
      <c r="E2" s="175"/>
      <c r="F2" s="175"/>
      <c r="G2" s="175"/>
      <c r="H2" s="175"/>
      <c r="I2" s="172"/>
    </row>
    <row r="3" spans="1:11" ht="15.75" x14ac:dyDescent="0.25">
      <c r="A3" s="175" t="s">
        <v>139</v>
      </c>
      <c r="B3" s="175"/>
      <c r="C3" s="175"/>
      <c r="D3" s="175"/>
      <c r="E3" s="175"/>
      <c r="F3" s="175"/>
      <c r="G3" s="175"/>
      <c r="H3" s="175"/>
      <c r="I3" s="155"/>
    </row>
    <row r="4" spans="1:11" ht="15.75" x14ac:dyDescent="0.25">
      <c r="A4" s="107"/>
      <c r="B4" s="107"/>
      <c r="C4" s="107"/>
      <c r="D4" s="107"/>
      <c r="E4" s="107"/>
      <c r="F4" s="107"/>
      <c r="G4" s="107"/>
      <c r="H4" s="107"/>
      <c r="I4" s="155"/>
    </row>
    <row r="5" spans="1:11" x14ac:dyDescent="0.2">
      <c r="A5" s="99"/>
      <c r="B5" s="99"/>
      <c r="C5" s="99"/>
      <c r="D5" s="99"/>
      <c r="E5" s="90"/>
      <c r="F5" s="90"/>
      <c r="G5" s="90"/>
      <c r="H5" s="90"/>
      <c r="I5" s="155"/>
    </row>
    <row r="6" spans="1:11" ht="19.899999999999999" customHeight="1" x14ac:dyDescent="0.3">
      <c r="A6" s="108" t="s">
        <v>0</v>
      </c>
      <c r="B6" s="109" t="s">
        <v>9</v>
      </c>
      <c r="C6" s="145" t="s">
        <v>10</v>
      </c>
      <c r="D6" s="111" t="s">
        <v>106</v>
      </c>
      <c r="E6" s="110" t="s">
        <v>135</v>
      </c>
      <c r="F6" s="158" t="s">
        <v>11</v>
      </c>
      <c r="G6" s="110" t="s">
        <v>137</v>
      </c>
      <c r="H6" s="112" t="s">
        <v>133</v>
      </c>
      <c r="I6" s="155"/>
    </row>
    <row r="7" spans="1:11" ht="19.899999999999999" customHeight="1" x14ac:dyDescent="0.3">
      <c r="A7" s="114"/>
      <c r="B7" s="140" t="s">
        <v>13</v>
      </c>
      <c r="C7" s="146" t="s">
        <v>13</v>
      </c>
      <c r="D7" s="140" t="s">
        <v>13</v>
      </c>
      <c r="E7" s="146" t="s">
        <v>136</v>
      </c>
      <c r="F7" s="159" t="s">
        <v>131</v>
      </c>
      <c r="G7" s="146" t="s">
        <v>132</v>
      </c>
      <c r="H7" s="142" t="s">
        <v>134</v>
      </c>
      <c r="I7" s="155"/>
    </row>
    <row r="8" spans="1:11" ht="18.75" x14ac:dyDescent="0.3">
      <c r="A8" s="147"/>
      <c r="B8" s="148"/>
      <c r="C8" s="149"/>
      <c r="D8" s="150"/>
      <c r="E8" s="151"/>
      <c r="F8" s="166"/>
      <c r="G8" s="151"/>
      <c r="H8" s="152"/>
      <c r="I8" s="155"/>
    </row>
    <row r="9" spans="1:11" ht="19.149999999999999" customHeight="1" x14ac:dyDescent="0.3">
      <c r="A9" s="120" t="s">
        <v>129</v>
      </c>
      <c r="B9" s="121">
        <v>0</v>
      </c>
      <c r="C9" s="122">
        <v>0</v>
      </c>
      <c r="D9" s="121">
        <v>0</v>
      </c>
      <c r="E9" s="122">
        <v>320</v>
      </c>
      <c r="F9" s="161">
        <v>320</v>
      </c>
      <c r="G9" s="122">
        <v>11</v>
      </c>
      <c r="H9" s="168">
        <v>331</v>
      </c>
      <c r="I9" s="155"/>
    </row>
    <row r="10" spans="1:11" ht="19.149999999999999" customHeight="1" x14ac:dyDescent="0.3">
      <c r="A10" s="120" t="s">
        <v>107</v>
      </c>
      <c r="B10" s="123">
        <v>0</v>
      </c>
      <c r="C10" s="122">
        <v>0</v>
      </c>
      <c r="D10" s="123">
        <v>0</v>
      </c>
      <c r="E10" s="122">
        <v>182</v>
      </c>
      <c r="F10" s="161">
        <v>182</v>
      </c>
      <c r="G10" s="122">
        <v>5</v>
      </c>
      <c r="H10" s="168">
        <v>187</v>
      </c>
      <c r="I10" s="155"/>
    </row>
    <row r="11" spans="1:11" ht="19.149999999999999" customHeight="1" x14ac:dyDescent="0.3">
      <c r="A11" s="120" t="s">
        <v>108</v>
      </c>
      <c r="B11" s="123">
        <v>0</v>
      </c>
      <c r="C11" s="122">
        <v>0</v>
      </c>
      <c r="D11" s="123">
        <v>0</v>
      </c>
      <c r="E11" s="122">
        <v>74</v>
      </c>
      <c r="F11" s="161">
        <v>74</v>
      </c>
      <c r="G11" s="122">
        <v>1</v>
      </c>
      <c r="H11" s="168">
        <v>75</v>
      </c>
      <c r="I11" s="155"/>
    </row>
    <row r="12" spans="1:11" ht="19.149999999999999" customHeight="1" x14ac:dyDescent="0.3">
      <c r="A12" s="120" t="s">
        <v>109</v>
      </c>
      <c r="B12" s="123">
        <v>0</v>
      </c>
      <c r="C12" s="122">
        <v>0</v>
      </c>
      <c r="D12" s="123">
        <v>0</v>
      </c>
      <c r="E12" s="122">
        <v>42</v>
      </c>
      <c r="F12" s="161">
        <v>42</v>
      </c>
      <c r="G12" s="122">
        <v>0</v>
      </c>
      <c r="H12" s="168">
        <v>42</v>
      </c>
      <c r="I12" s="155"/>
    </row>
    <row r="13" spans="1:11" ht="19.149999999999999" customHeight="1" x14ac:dyDescent="0.3">
      <c r="A13" s="120" t="s">
        <v>110</v>
      </c>
      <c r="B13" s="123">
        <v>0</v>
      </c>
      <c r="C13" s="122">
        <v>0</v>
      </c>
      <c r="D13" s="123">
        <v>0</v>
      </c>
      <c r="E13" s="122">
        <v>74</v>
      </c>
      <c r="F13" s="161">
        <v>74</v>
      </c>
      <c r="G13" s="122">
        <v>0</v>
      </c>
      <c r="H13" s="168">
        <v>74</v>
      </c>
      <c r="I13" s="155"/>
    </row>
    <row r="14" spans="1:11" ht="19.149999999999999" customHeight="1" x14ac:dyDescent="0.3">
      <c r="A14" s="120" t="s">
        <v>111</v>
      </c>
      <c r="B14" s="123">
        <v>0</v>
      </c>
      <c r="C14" s="122">
        <v>0</v>
      </c>
      <c r="D14" s="123">
        <v>0</v>
      </c>
      <c r="E14" s="122">
        <v>170</v>
      </c>
      <c r="F14" s="161">
        <v>170</v>
      </c>
      <c r="G14" s="122">
        <v>2</v>
      </c>
      <c r="H14" s="168">
        <v>172</v>
      </c>
      <c r="I14" s="155"/>
    </row>
    <row r="15" spans="1:11" ht="19.149999999999999" customHeight="1" x14ac:dyDescent="0.3">
      <c r="A15" s="120" t="s">
        <v>112</v>
      </c>
      <c r="B15" s="123">
        <v>17</v>
      </c>
      <c r="C15" s="122">
        <v>23</v>
      </c>
      <c r="D15" s="123">
        <v>13</v>
      </c>
      <c r="E15" s="129">
        <v>439</v>
      </c>
      <c r="F15" s="161">
        <v>492</v>
      </c>
      <c r="G15" s="129">
        <v>29</v>
      </c>
      <c r="H15" s="169">
        <v>521</v>
      </c>
      <c r="I15" s="155"/>
    </row>
    <row r="16" spans="1:11" ht="19.149999999999999" customHeight="1" x14ac:dyDescent="0.3">
      <c r="A16" s="120" t="s">
        <v>113</v>
      </c>
      <c r="B16" s="123">
        <v>26</v>
      </c>
      <c r="C16" s="122">
        <v>61</v>
      </c>
      <c r="D16" s="123">
        <v>408</v>
      </c>
      <c r="E16" s="129">
        <v>378</v>
      </c>
      <c r="F16" s="161">
        <v>873</v>
      </c>
      <c r="G16" s="129">
        <v>36</v>
      </c>
      <c r="H16" s="169">
        <v>909</v>
      </c>
      <c r="I16" s="155"/>
    </row>
    <row r="17" spans="1:9" ht="19.149999999999999" customHeight="1" x14ac:dyDescent="0.3">
      <c r="A17" s="120" t="s">
        <v>114</v>
      </c>
      <c r="B17" s="123">
        <v>58</v>
      </c>
      <c r="C17" s="122">
        <v>110</v>
      </c>
      <c r="D17" s="123">
        <v>403</v>
      </c>
      <c r="E17" s="129">
        <v>405</v>
      </c>
      <c r="F17" s="161">
        <v>976</v>
      </c>
      <c r="G17" s="129">
        <v>81</v>
      </c>
      <c r="H17" s="169">
        <v>1057</v>
      </c>
      <c r="I17" s="155"/>
    </row>
    <row r="18" spans="1:9" ht="19.149999999999999" customHeight="1" x14ac:dyDescent="0.3">
      <c r="A18" s="120" t="s">
        <v>115</v>
      </c>
      <c r="B18" s="123">
        <v>39</v>
      </c>
      <c r="C18" s="122">
        <v>232</v>
      </c>
      <c r="D18" s="123">
        <v>256</v>
      </c>
      <c r="E18" s="129">
        <v>256</v>
      </c>
      <c r="F18" s="161">
        <v>783</v>
      </c>
      <c r="G18" s="129">
        <v>63</v>
      </c>
      <c r="H18" s="169">
        <v>846</v>
      </c>
      <c r="I18" s="155"/>
    </row>
    <row r="19" spans="1:9" ht="19.149999999999999" customHeight="1" x14ac:dyDescent="0.3">
      <c r="A19" s="120" t="s">
        <v>116</v>
      </c>
      <c r="B19" s="123">
        <v>37</v>
      </c>
      <c r="C19" s="122">
        <v>382</v>
      </c>
      <c r="D19" s="123">
        <v>322</v>
      </c>
      <c r="E19" s="122">
        <v>407</v>
      </c>
      <c r="F19" s="161">
        <v>1148</v>
      </c>
      <c r="G19" s="122">
        <v>82</v>
      </c>
      <c r="H19" s="168">
        <v>1230</v>
      </c>
      <c r="I19" s="155"/>
    </row>
    <row r="20" spans="1:9" ht="19.149999999999999" customHeight="1" x14ac:dyDescent="0.3">
      <c r="A20" s="120" t="s">
        <v>117</v>
      </c>
      <c r="B20" s="123">
        <v>47</v>
      </c>
      <c r="C20" s="122">
        <v>163</v>
      </c>
      <c r="D20" s="123">
        <v>235</v>
      </c>
      <c r="E20" s="122">
        <v>548</v>
      </c>
      <c r="F20" s="161">
        <v>993</v>
      </c>
      <c r="G20" s="122">
        <v>89</v>
      </c>
      <c r="H20" s="168">
        <v>1082</v>
      </c>
      <c r="I20" s="155"/>
    </row>
    <row r="21" spans="1:9" ht="19.149999999999999" customHeight="1" x14ac:dyDescent="0.3">
      <c r="A21" s="120" t="s">
        <v>118</v>
      </c>
      <c r="B21" s="123">
        <v>68</v>
      </c>
      <c r="C21" s="122">
        <v>160</v>
      </c>
      <c r="D21" s="123">
        <v>223</v>
      </c>
      <c r="E21" s="122">
        <v>682</v>
      </c>
      <c r="F21" s="161">
        <v>1133</v>
      </c>
      <c r="G21" s="122">
        <v>119</v>
      </c>
      <c r="H21" s="168">
        <v>1252</v>
      </c>
      <c r="I21" s="155"/>
    </row>
    <row r="22" spans="1:9" ht="19.149999999999999" customHeight="1" x14ac:dyDescent="0.3">
      <c r="A22" s="120" t="s">
        <v>130</v>
      </c>
      <c r="B22" s="123">
        <v>86</v>
      </c>
      <c r="C22" s="122">
        <v>156</v>
      </c>
      <c r="D22" s="123">
        <v>155</v>
      </c>
      <c r="E22" s="122">
        <v>809</v>
      </c>
      <c r="F22" s="161">
        <v>1206</v>
      </c>
      <c r="G22" s="122">
        <v>107</v>
      </c>
      <c r="H22" s="168">
        <v>1313</v>
      </c>
      <c r="I22" s="155"/>
    </row>
    <row r="23" spans="1:9" ht="19.149999999999999" customHeight="1" x14ac:dyDescent="0.3">
      <c r="A23" s="120" t="s">
        <v>119</v>
      </c>
      <c r="B23" s="123">
        <v>80</v>
      </c>
      <c r="C23" s="122">
        <v>198</v>
      </c>
      <c r="D23" s="123">
        <v>291</v>
      </c>
      <c r="E23" s="122">
        <v>1002</v>
      </c>
      <c r="F23" s="161">
        <v>1571</v>
      </c>
      <c r="G23" s="122">
        <v>172</v>
      </c>
      <c r="H23" s="168">
        <v>1743</v>
      </c>
      <c r="I23" s="155"/>
    </row>
    <row r="24" spans="1:9" ht="19.149999999999999" customHeight="1" x14ac:dyDescent="0.3">
      <c r="A24" s="120" t="s">
        <v>120</v>
      </c>
      <c r="B24" s="123">
        <v>177</v>
      </c>
      <c r="C24" s="122">
        <v>334</v>
      </c>
      <c r="D24" s="123">
        <v>445</v>
      </c>
      <c r="E24" s="122">
        <v>1371</v>
      </c>
      <c r="F24" s="161">
        <v>2327</v>
      </c>
      <c r="G24" s="122">
        <v>214</v>
      </c>
      <c r="H24" s="168">
        <v>2541</v>
      </c>
      <c r="I24" s="155"/>
    </row>
    <row r="25" spans="1:9" ht="19.149999999999999" customHeight="1" x14ac:dyDescent="0.3">
      <c r="A25" s="124" t="s">
        <v>121</v>
      </c>
      <c r="B25" s="153">
        <v>198</v>
      </c>
      <c r="C25" s="127">
        <v>496</v>
      </c>
      <c r="D25" s="153">
        <v>1126</v>
      </c>
      <c r="E25" s="127">
        <v>2598</v>
      </c>
      <c r="F25" s="167">
        <v>4418</v>
      </c>
      <c r="G25" s="127">
        <v>255</v>
      </c>
      <c r="H25" s="170">
        <v>4673</v>
      </c>
      <c r="I25" s="155"/>
    </row>
    <row r="26" spans="1:9" ht="19.149999999999999" customHeight="1" x14ac:dyDescent="0.3">
      <c r="A26" s="124" t="s">
        <v>122</v>
      </c>
      <c r="B26" s="153">
        <v>316</v>
      </c>
      <c r="C26" s="127">
        <v>591</v>
      </c>
      <c r="D26" s="153">
        <v>1864</v>
      </c>
      <c r="E26" s="127">
        <v>2693</v>
      </c>
      <c r="F26" s="167">
        <v>5464</v>
      </c>
      <c r="G26" s="127">
        <v>329</v>
      </c>
      <c r="H26" s="170">
        <v>5793</v>
      </c>
      <c r="I26" s="155"/>
    </row>
    <row r="27" spans="1:9" ht="19.149999999999999" customHeight="1" x14ac:dyDescent="0.3">
      <c r="A27" s="124" t="s">
        <v>123</v>
      </c>
      <c r="B27" s="153">
        <v>218</v>
      </c>
      <c r="C27" s="127">
        <v>452</v>
      </c>
      <c r="D27" s="153">
        <v>1519</v>
      </c>
      <c r="E27" s="127">
        <v>1752</v>
      </c>
      <c r="F27" s="167">
        <v>3941</v>
      </c>
      <c r="G27" s="127">
        <v>318</v>
      </c>
      <c r="H27" s="170">
        <v>4259</v>
      </c>
      <c r="I27" s="155"/>
    </row>
    <row r="28" spans="1:9" ht="19.149999999999999" customHeight="1" x14ac:dyDescent="0.3">
      <c r="A28" s="120" t="s">
        <v>124</v>
      </c>
      <c r="B28" s="123">
        <v>120</v>
      </c>
      <c r="C28" s="122">
        <v>309</v>
      </c>
      <c r="D28" s="123">
        <v>695</v>
      </c>
      <c r="E28" s="122">
        <v>1109</v>
      </c>
      <c r="F28" s="161">
        <v>2233</v>
      </c>
      <c r="G28" s="122">
        <v>180</v>
      </c>
      <c r="H28" s="168">
        <v>2413</v>
      </c>
      <c r="I28" s="155"/>
    </row>
    <row r="29" spans="1:9" ht="19.149999999999999" customHeight="1" x14ac:dyDescent="0.3">
      <c r="A29" s="120" t="s">
        <v>125</v>
      </c>
      <c r="B29" s="123">
        <v>106</v>
      </c>
      <c r="C29" s="122">
        <v>120</v>
      </c>
      <c r="D29" s="123">
        <v>263</v>
      </c>
      <c r="E29" s="122">
        <v>641</v>
      </c>
      <c r="F29" s="161">
        <v>1130</v>
      </c>
      <c r="G29" s="122">
        <v>125</v>
      </c>
      <c r="H29" s="168">
        <v>1255</v>
      </c>
      <c r="I29" s="155"/>
    </row>
    <row r="30" spans="1:9" ht="19.149999999999999" customHeight="1" x14ac:dyDescent="0.3">
      <c r="A30" s="120" t="s">
        <v>126</v>
      </c>
      <c r="B30" s="123">
        <v>52</v>
      </c>
      <c r="C30" s="122">
        <v>91</v>
      </c>
      <c r="D30" s="123">
        <v>188</v>
      </c>
      <c r="E30" s="122">
        <v>513</v>
      </c>
      <c r="F30" s="161">
        <v>844</v>
      </c>
      <c r="G30" s="122">
        <v>81</v>
      </c>
      <c r="H30" s="168">
        <v>925</v>
      </c>
      <c r="I30" s="155"/>
    </row>
    <row r="31" spans="1:9" ht="19.149999999999999" customHeight="1" x14ac:dyDescent="0.3">
      <c r="A31" s="120" t="s">
        <v>127</v>
      </c>
      <c r="B31" s="123">
        <v>1</v>
      </c>
      <c r="C31" s="122">
        <v>9</v>
      </c>
      <c r="D31" s="123">
        <v>108</v>
      </c>
      <c r="E31" s="122">
        <v>460</v>
      </c>
      <c r="F31" s="161">
        <v>578</v>
      </c>
      <c r="G31" s="122">
        <v>71</v>
      </c>
      <c r="H31" s="168">
        <v>649</v>
      </c>
      <c r="I31" s="155"/>
    </row>
    <row r="32" spans="1:9" ht="19.149999999999999" customHeight="1" x14ac:dyDescent="0.3">
      <c r="A32" s="120" t="s">
        <v>128</v>
      </c>
      <c r="B32" s="130">
        <v>0</v>
      </c>
      <c r="C32" s="131">
        <v>0</v>
      </c>
      <c r="D32" s="130">
        <v>85</v>
      </c>
      <c r="E32" s="131">
        <v>411</v>
      </c>
      <c r="F32" s="163">
        <v>496</v>
      </c>
      <c r="G32" s="131">
        <v>39</v>
      </c>
      <c r="H32" s="171">
        <v>535</v>
      </c>
      <c r="I32" s="155"/>
    </row>
    <row r="33" spans="1:9" ht="6.6" customHeight="1" x14ac:dyDescent="0.2">
      <c r="A33" s="132"/>
      <c r="B33" s="133"/>
      <c r="C33" s="134"/>
      <c r="D33" s="133"/>
      <c r="E33" s="134"/>
      <c r="F33" s="164"/>
      <c r="G33" s="134"/>
      <c r="H33" s="135"/>
      <c r="I33" s="155"/>
    </row>
    <row r="34" spans="1:9" ht="19.149999999999999" customHeight="1" x14ac:dyDescent="0.2">
      <c r="A34" s="144" t="s">
        <v>11</v>
      </c>
      <c r="B34" s="133">
        <v>1646</v>
      </c>
      <c r="C34" s="134">
        <v>3887</v>
      </c>
      <c r="D34" s="133">
        <v>8599</v>
      </c>
      <c r="E34" s="134">
        <v>17336</v>
      </c>
      <c r="F34" s="164">
        <v>31468</v>
      </c>
      <c r="G34" s="134">
        <v>2409</v>
      </c>
      <c r="H34" s="135">
        <v>33877</v>
      </c>
      <c r="I34" s="155"/>
    </row>
    <row r="35" spans="1:9" ht="6" customHeight="1" x14ac:dyDescent="0.2">
      <c r="A35" s="154"/>
      <c r="B35" s="137"/>
      <c r="C35" s="138"/>
      <c r="D35" s="137"/>
      <c r="E35" s="138"/>
      <c r="F35" s="165"/>
      <c r="G35" s="138"/>
      <c r="H35" s="139"/>
      <c r="I35" s="155"/>
    </row>
    <row r="36" spans="1:9" x14ac:dyDescent="0.2">
      <c r="A36" s="156"/>
      <c r="B36" s="155"/>
      <c r="C36" s="155"/>
      <c r="D36" s="155"/>
      <c r="E36" s="155"/>
      <c r="F36" s="155"/>
      <c r="G36" s="155"/>
      <c r="H36" s="155"/>
      <c r="I36" s="155"/>
    </row>
    <row r="37" spans="1:9" x14ac:dyDescent="0.2">
      <c r="A37" s="6" t="s">
        <v>140</v>
      </c>
    </row>
    <row r="38" spans="1:9" x14ac:dyDescent="0.2">
      <c r="A38" s="174" t="s">
        <v>141</v>
      </c>
    </row>
    <row r="39" spans="1:9" x14ac:dyDescent="0.2">
      <c r="A39" s="174" t="s">
        <v>142</v>
      </c>
    </row>
  </sheetData>
  <mergeCells count="3">
    <mergeCell ref="A1:H1"/>
    <mergeCell ref="A2:H2"/>
    <mergeCell ref="A3:H3"/>
  </mergeCells>
  <pageMargins left="0.7" right="0.7" top="0.75" bottom="0.75" header="0.3" footer="0.3"/>
  <pageSetup paperSize="2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10"/>
  <sheetViews>
    <sheetView topLeftCell="J55" zoomScale="75" workbookViewId="0">
      <selection activeCell="Y57" sqref="Y57"/>
    </sheetView>
  </sheetViews>
  <sheetFormatPr defaultRowHeight="10.5" customHeight="1" x14ac:dyDescent="0.2"/>
  <cols>
    <col min="1" max="1" width="12.42578125" customWidth="1"/>
    <col min="2" max="2" width="11.28515625" customWidth="1"/>
    <col min="3" max="3" width="11" customWidth="1"/>
    <col min="4" max="4" width="10.140625" customWidth="1"/>
    <col min="5" max="6" width="10.140625" bestFit="1" customWidth="1"/>
    <col min="8" max="8" width="9.140625" style="16"/>
  </cols>
  <sheetData>
    <row r="1" spans="1:12" ht="21" x14ac:dyDescent="0.4">
      <c r="A1" s="13" t="s">
        <v>14</v>
      </c>
      <c r="B1" s="13"/>
      <c r="C1" s="13"/>
      <c r="D1" s="13"/>
      <c r="E1" s="13"/>
      <c r="F1" s="13"/>
      <c r="G1" s="13"/>
      <c r="H1" s="15"/>
      <c r="I1" s="13"/>
      <c r="J1" s="13"/>
      <c r="K1" s="13"/>
    </row>
    <row r="2" spans="1:12" ht="10.5" customHeight="1" x14ac:dyDescent="0.4">
      <c r="A2" s="13"/>
      <c r="B2" s="13"/>
      <c r="C2" s="13"/>
      <c r="D2" s="13"/>
      <c r="E2" s="13"/>
      <c r="F2" s="13"/>
      <c r="G2" s="13"/>
      <c r="H2" s="15"/>
      <c r="I2" s="13"/>
      <c r="J2" s="13"/>
      <c r="K2" s="13"/>
    </row>
    <row r="3" spans="1:12" ht="21" x14ac:dyDescent="0.4">
      <c r="A3" s="12" t="s">
        <v>15</v>
      </c>
      <c r="B3" s="12"/>
      <c r="C3" s="12"/>
      <c r="D3" s="12"/>
      <c r="E3" s="12"/>
      <c r="G3" s="13"/>
      <c r="H3" s="15"/>
      <c r="I3" s="13"/>
      <c r="J3" s="13"/>
      <c r="K3" s="13"/>
    </row>
    <row r="4" spans="1:12" ht="21" x14ac:dyDescent="0.4">
      <c r="A4" s="12"/>
      <c r="B4" s="12"/>
      <c r="C4" s="12"/>
      <c r="D4" s="12"/>
      <c r="E4" s="12"/>
      <c r="G4" s="13"/>
      <c r="H4" s="15"/>
      <c r="I4" s="13"/>
      <c r="J4" s="13"/>
      <c r="K4" s="13"/>
    </row>
    <row r="5" spans="1:12" ht="21" x14ac:dyDescent="0.4">
      <c r="A5" s="12"/>
      <c r="B5" s="12"/>
      <c r="C5" s="12"/>
      <c r="D5" s="12"/>
      <c r="E5" s="12"/>
      <c r="G5" s="13"/>
      <c r="H5" s="15"/>
      <c r="I5" s="13"/>
      <c r="J5" s="13"/>
      <c r="K5" s="13" t="s">
        <v>20</v>
      </c>
    </row>
    <row r="6" spans="1:12" ht="12.75" x14ac:dyDescent="0.2">
      <c r="B6" t="s">
        <v>15</v>
      </c>
      <c r="K6" s="4" t="s">
        <v>0</v>
      </c>
    </row>
    <row r="7" spans="1:12" ht="12.75" x14ac:dyDescent="0.2">
      <c r="B7" t="s">
        <v>16</v>
      </c>
      <c r="C7" t="s">
        <v>17</v>
      </c>
      <c r="E7" s="14">
        <v>38643</v>
      </c>
      <c r="F7" s="14">
        <v>38644</v>
      </c>
      <c r="G7" s="14">
        <v>38645</v>
      </c>
      <c r="K7" s="4"/>
    </row>
    <row r="8" spans="1:12" ht="10.5" customHeight="1" x14ac:dyDescent="0.2">
      <c r="B8" t="s">
        <v>18</v>
      </c>
      <c r="C8">
        <v>0</v>
      </c>
      <c r="E8">
        <v>21</v>
      </c>
      <c r="F8">
        <v>34</v>
      </c>
      <c r="G8">
        <v>49</v>
      </c>
      <c r="H8" s="16">
        <f>AVERAGE(E8:G8)</f>
        <v>34.666666666666664</v>
      </c>
      <c r="I8">
        <f>ROUND(H8,0)</f>
        <v>35</v>
      </c>
      <c r="J8" s="17"/>
      <c r="K8" s="4" t="s">
        <v>1</v>
      </c>
      <c r="L8">
        <v>35</v>
      </c>
    </row>
    <row r="9" spans="1:12" ht="10.5" customHeight="1" x14ac:dyDescent="0.2">
      <c r="B9" t="s">
        <v>18</v>
      </c>
      <c r="C9">
        <v>1</v>
      </c>
      <c r="E9">
        <v>14</v>
      </c>
      <c r="F9">
        <v>19</v>
      </c>
      <c r="G9">
        <v>25</v>
      </c>
      <c r="H9" s="16">
        <f t="shared" ref="H9:H31" si="0">AVERAGE(E9:G9)</f>
        <v>19.333333333333332</v>
      </c>
      <c r="I9">
        <f t="shared" ref="I9:I31" si="1">ROUND(H9,0)</f>
        <v>19</v>
      </c>
      <c r="J9" s="17"/>
      <c r="K9" s="4">
        <v>2</v>
      </c>
      <c r="L9">
        <v>19</v>
      </c>
    </row>
    <row r="10" spans="1:12" ht="10.5" customHeight="1" x14ac:dyDescent="0.2">
      <c r="B10" t="s">
        <v>18</v>
      </c>
      <c r="C10">
        <v>2</v>
      </c>
      <c r="E10">
        <v>0</v>
      </c>
      <c r="F10">
        <v>0</v>
      </c>
      <c r="G10">
        <v>1</v>
      </c>
      <c r="H10" s="16">
        <f t="shared" si="0"/>
        <v>0.33333333333333331</v>
      </c>
      <c r="I10">
        <f t="shared" si="1"/>
        <v>0</v>
      </c>
      <c r="J10" s="17"/>
      <c r="K10" s="4">
        <v>3</v>
      </c>
      <c r="L10">
        <v>0</v>
      </c>
    </row>
    <row r="11" spans="1:12" ht="10.5" customHeight="1" x14ac:dyDescent="0.2">
      <c r="C11">
        <v>3</v>
      </c>
      <c r="I11">
        <v>0</v>
      </c>
      <c r="J11" s="17"/>
      <c r="K11" s="1">
        <v>4</v>
      </c>
      <c r="L11">
        <v>0</v>
      </c>
    </row>
    <row r="12" spans="1:12" ht="10.5" customHeight="1" x14ac:dyDescent="0.2">
      <c r="C12">
        <v>4</v>
      </c>
      <c r="I12">
        <v>0</v>
      </c>
      <c r="J12" s="17"/>
      <c r="K12" s="4">
        <v>5</v>
      </c>
      <c r="L12">
        <v>0</v>
      </c>
    </row>
    <row r="13" spans="1:12" ht="10.5" customHeight="1" x14ac:dyDescent="0.2">
      <c r="B13" s="1" t="s">
        <v>18</v>
      </c>
      <c r="C13" s="1">
        <v>5</v>
      </c>
      <c r="D13" s="1"/>
      <c r="E13" s="1">
        <v>0</v>
      </c>
      <c r="F13" s="1">
        <v>0</v>
      </c>
      <c r="G13" s="1">
        <v>3</v>
      </c>
      <c r="H13" s="1">
        <f t="shared" si="0"/>
        <v>1</v>
      </c>
      <c r="I13" s="1">
        <f t="shared" si="1"/>
        <v>1</v>
      </c>
      <c r="J13" s="18"/>
      <c r="K13" s="4">
        <v>6</v>
      </c>
      <c r="L13">
        <v>1</v>
      </c>
    </row>
    <row r="14" spans="1:12" ht="10.5" customHeight="1" x14ac:dyDescent="0.2">
      <c r="B14" t="s">
        <v>18</v>
      </c>
      <c r="C14">
        <v>6</v>
      </c>
      <c r="E14">
        <v>28</v>
      </c>
      <c r="F14">
        <v>32</v>
      </c>
      <c r="G14">
        <v>33</v>
      </c>
      <c r="H14" s="16">
        <f t="shared" si="0"/>
        <v>31</v>
      </c>
      <c r="I14">
        <f t="shared" si="1"/>
        <v>31</v>
      </c>
      <c r="J14" s="17"/>
      <c r="K14" s="4">
        <v>7</v>
      </c>
      <c r="L14">
        <v>31</v>
      </c>
    </row>
    <row r="15" spans="1:12" ht="10.5" customHeight="1" x14ac:dyDescent="0.2">
      <c r="B15" t="s">
        <v>18</v>
      </c>
      <c r="C15">
        <v>7</v>
      </c>
      <c r="E15">
        <v>59</v>
      </c>
      <c r="F15">
        <v>67</v>
      </c>
      <c r="G15">
        <v>62</v>
      </c>
      <c r="H15" s="16">
        <f t="shared" si="0"/>
        <v>62.666666666666664</v>
      </c>
      <c r="I15">
        <f t="shared" si="1"/>
        <v>63</v>
      </c>
      <c r="J15" s="17"/>
      <c r="K15" s="4">
        <v>8</v>
      </c>
      <c r="L15">
        <v>63</v>
      </c>
    </row>
    <row r="16" spans="1:12" ht="10.5" customHeight="1" x14ac:dyDescent="0.2">
      <c r="B16" t="s">
        <v>18</v>
      </c>
      <c r="C16">
        <v>8</v>
      </c>
      <c r="E16">
        <v>145</v>
      </c>
      <c r="F16">
        <v>62</v>
      </c>
      <c r="G16">
        <v>52</v>
      </c>
      <c r="H16" s="16">
        <f t="shared" si="0"/>
        <v>86.333333333333329</v>
      </c>
      <c r="I16">
        <f t="shared" si="1"/>
        <v>86</v>
      </c>
      <c r="J16" s="17"/>
      <c r="K16" s="4">
        <v>9</v>
      </c>
      <c r="L16">
        <v>86</v>
      </c>
    </row>
    <row r="17" spans="2:13" ht="10.5" customHeight="1" x14ac:dyDescent="0.2">
      <c r="B17" t="s">
        <v>18</v>
      </c>
      <c r="C17">
        <v>9</v>
      </c>
      <c r="E17">
        <v>60</v>
      </c>
      <c r="F17">
        <v>68</v>
      </c>
      <c r="G17">
        <v>48</v>
      </c>
      <c r="H17" s="16">
        <f t="shared" si="0"/>
        <v>58.666666666666664</v>
      </c>
      <c r="I17">
        <f t="shared" si="1"/>
        <v>59</v>
      </c>
      <c r="J17" s="17"/>
      <c r="K17" s="4">
        <v>10</v>
      </c>
      <c r="L17">
        <v>59</v>
      </c>
    </row>
    <row r="18" spans="2:13" ht="10.5" customHeight="1" x14ac:dyDescent="0.2">
      <c r="B18" t="s">
        <v>18</v>
      </c>
      <c r="C18">
        <v>10</v>
      </c>
      <c r="E18">
        <v>11</v>
      </c>
      <c r="F18">
        <v>26</v>
      </c>
      <c r="G18">
        <v>49</v>
      </c>
      <c r="H18" s="16">
        <f t="shared" si="0"/>
        <v>28.666666666666668</v>
      </c>
      <c r="I18">
        <f t="shared" si="1"/>
        <v>29</v>
      </c>
      <c r="J18" s="17"/>
      <c r="K18" s="4">
        <v>11</v>
      </c>
      <c r="L18">
        <v>29</v>
      </c>
    </row>
    <row r="19" spans="2:13" ht="10.5" customHeight="1" x14ac:dyDescent="0.2">
      <c r="B19" t="s">
        <v>18</v>
      </c>
      <c r="C19">
        <v>11</v>
      </c>
      <c r="E19">
        <v>24</v>
      </c>
      <c r="F19">
        <v>24</v>
      </c>
      <c r="G19">
        <v>52</v>
      </c>
      <c r="H19" s="16">
        <f t="shared" si="0"/>
        <v>33.333333333333336</v>
      </c>
      <c r="I19">
        <f t="shared" si="1"/>
        <v>33</v>
      </c>
      <c r="J19" s="17"/>
      <c r="K19" s="4" t="s">
        <v>2</v>
      </c>
      <c r="L19">
        <v>33</v>
      </c>
    </row>
    <row r="20" spans="2:13" ht="10.5" customHeight="1" x14ac:dyDescent="0.2">
      <c r="B20" t="s">
        <v>18</v>
      </c>
      <c r="C20">
        <v>12</v>
      </c>
      <c r="E20">
        <v>55</v>
      </c>
      <c r="F20">
        <v>46</v>
      </c>
      <c r="G20">
        <v>97</v>
      </c>
      <c r="H20" s="16">
        <f t="shared" si="0"/>
        <v>66</v>
      </c>
      <c r="I20">
        <f t="shared" si="1"/>
        <v>66</v>
      </c>
      <c r="J20" s="17"/>
      <c r="K20" s="4" t="s">
        <v>3</v>
      </c>
      <c r="L20">
        <v>66</v>
      </c>
    </row>
    <row r="21" spans="2:13" ht="10.5" customHeight="1" x14ac:dyDescent="0.2">
      <c r="B21" t="s">
        <v>18</v>
      </c>
      <c r="C21">
        <v>13</v>
      </c>
      <c r="E21">
        <v>56</v>
      </c>
      <c r="F21">
        <v>66</v>
      </c>
      <c r="G21">
        <v>121</v>
      </c>
      <c r="H21" s="16">
        <f t="shared" si="0"/>
        <v>81</v>
      </c>
      <c r="I21">
        <f t="shared" si="1"/>
        <v>81</v>
      </c>
      <c r="J21" s="17"/>
      <c r="K21" s="4">
        <v>2</v>
      </c>
      <c r="L21">
        <v>81</v>
      </c>
    </row>
    <row r="22" spans="2:13" ht="10.5" customHeight="1" x14ac:dyDescent="0.2">
      <c r="B22" t="s">
        <v>18</v>
      </c>
      <c r="C22">
        <v>14</v>
      </c>
      <c r="E22">
        <v>98</v>
      </c>
      <c r="F22">
        <v>93</v>
      </c>
      <c r="G22">
        <v>137</v>
      </c>
      <c r="H22" s="16">
        <f t="shared" si="0"/>
        <v>109.33333333333333</v>
      </c>
      <c r="I22">
        <f t="shared" si="1"/>
        <v>109</v>
      </c>
      <c r="J22" s="17"/>
      <c r="K22" s="4">
        <v>3</v>
      </c>
      <c r="L22">
        <v>109</v>
      </c>
    </row>
    <row r="23" spans="2:13" ht="10.5" customHeight="1" x14ac:dyDescent="0.2">
      <c r="B23" t="s">
        <v>18</v>
      </c>
      <c r="C23">
        <v>15</v>
      </c>
      <c r="E23">
        <v>180</v>
      </c>
      <c r="F23">
        <v>199</v>
      </c>
      <c r="G23">
        <v>218</v>
      </c>
      <c r="H23" s="16">
        <f t="shared" si="0"/>
        <v>199</v>
      </c>
      <c r="I23">
        <f t="shared" si="1"/>
        <v>199</v>
      </c>
      <c r="J23" s="17"/>
      <c r="K23" s="4">
        <v>4</v>
      </c>
      <c r="L23">
        <v>199</v>
      </c>
    </row>
    <row r="24" spans="2:13" ht="10.5" customHeight="1" x14ac:dyDescent="0.2">
      <c r="B24" t="s">
        <v>18</v>
      </c>
      <c r="C24">
        <v>16</v>
      </c>
      <c r="E24">
        <v>187</v>
      </c>
      <c r="F24">
        <v>193</v>
      </c>
      <c r="G24">
        <v>200</v>
      </c>
      <c r="H24" s="16">
        <f t="shared" si="0"/>
        <v>193.33333333333334</v>
      </c>
      <c r="I24">
        <f t="shared" si="1"/>
        <v>193</v>
      </c>
      <c r="J24" s="17"/>
      <c r="K24" s="11">
        <v>5</v>
      </c>
      <c r="L24">
        <v>193</v>
      </c>
    </row>
    <row r="25" spans="2:13" ht="10.5" customHeight="1" x14ac:dyDescent="0.2">
      <c r="B25" t="s">
        <v>18</v>
      </c>
      <c r="C25">
        <v>17</v>
      </c>
      <c r="E25">
        <v>300</v>
      </c>
      <c r="F25">
        <v>280</v>
      </c>
      <c r="G25">
        <v>316</v>
      </c>
      <c r="H25" s="16">
        <f t="shared" si="0"/>
        <v>298.66666666666669</v>
      </c>
      <c r="I25">
        <f t="shared" si="1"/>
        <v>299</v>
      </c>
      <c r="J25" s="17"/>
      <c r="K25" s="11">
        <v>6</v>
      </c>
      <c r="L25">
        <v>299</v>
      </c>
    </row>
    <row r="26" spans="2:13" ht="10.5" customHeight="1" x14ac:dyDescent="0.2">
      <c r="B26" t="s">
        <v>18</v>
      </c>
      <c r="C26">
        <v>18</v>
      </c>
      <c r="E26">
        <v>358</v>
      </c>
      <c r="F26">
        <v>355</v>
      </c>
      <c r="G26">
        <v>338</v>
      </c>
      <c r="H26" s="16">
        <f t="shared" si="0"/>
        <v>350.33333333333331</v>
      </c>
      <c r="I26">
        <f t="shared" si="1"/>
        <v>350</v>
      </c>
      <c r="J26" s="17"/>
      <c r="K26" s="11">
        <v>7</v>
      </c>
      <c r="L26">
        <v>350</v>
      </c>
    </row>
    <row r="27" spans="2:13" ht="10.5" customHeight="1" x14ac:dyDescent="0.2">
      <c r="B27" t="s">
        <v>18</v>
      </c>
      <c r="C27">
        <v>19</v>
      </c>
      <c r="E27">
        <v>294</v>
      </c>
      <c r="F27">
        <v>228</v>
      </c>
      <c r="G27">
        <v>261</v>
      </c>
      <c r="H27" s="16">
        <f t="shared" si="0"/>
        <v>261</v>
      </c>
      <c r="I27">
        <f t="shared" si="1"/>
        <v>261</v>
      </c>
      <c r="J27" s="17"/>
      <c r="K27" s="4">
        <v>8</v>
      </c>
      <c r="L27">
        <v>261</v>
      </c>
    </row>
    <row r="28" spans="2:13" ht="10.5" customHeight="1" x14ac:dyDescent="0.2">
      <c r="B28" t="s">
        <v>18</v>
      </c>
      <c r="C28">
        <v>20</v>
      </c>
      <c r="E28">
        <v>160</v>
      </c>
      <c r="F28">
        <v>187</v>
      </c>
      <c r="G28">
        <v>162</v>
      </c>
      <c r="H28" s="16">
        <f t="shared" si="0"/>
        <v>169.66666666666666</v>
      </c>
      <c r="I28">
        <f t="shared" si="1"/>
        <v>170</v>
      </c>
      <c r="J28" s="17"/>
      <c r="K28" s="4">
        <v>9</v>
      </c>
      <c r="L28">
        <v>170</v>
      </c>
    </row>
    <row r="29" spans="2:13" ht="10.5" customHeight="1" x14ac:dyDescent="0.2">
      <c r="B29" t="s">
        <v>18</v>
      </c>
      <c r="C29">
        <v>21</v>
      </c>
      <c r="E29">
        <v>136</v>
      </c>
      <c r="F29">
        <v>125</v>
      </c>
      <c r="G29">
        <v>133</v>
      </c>
      <c r="H29" s="16">
        <f t="shared" si="0"/>
        <v>131.33333333333334</v>
      </c>
      <c r="I29">
        <f t="shared" si="1"/>
        <v>131</v>
      </c>
      <c r="J29" s="17"/>
      <c r="K29" s="4">
        <v>10</v>
      </c>
      <c r="L29">
        <v>131</v>
      </c>
    </row>
    <row r="30" spans="2:13" ht="10.5" customHeight="1" x14ac:dyDescent="0.2">
      <c r="B30" t="s">
        <v>18</v>
      </c>
      <c r="C30">
        <v>22</v>
      </c>
      <c r="E30">
        <v>94</v>
      </c>
      <c r="F30">
        <v>89</v>
      </c>
      <c r="G30">
        <v>112</v>
      </c>
      <c r="H30" s="16">
        <f t="shared" si="0"/>
        <v>98.333333333333329</v>
      </c>
      <c r="I30">
        <f t="shared" si="1"/>
        <v>98</v>
      </c>
      <c r="J30" s="17"/>
      <c r="K30" s="4">
        <v>11</v>
      </c>
      <c r="L30">
        <v>98</v>
      </c>
    </row>
    <row r="31" spans="2:13" ht="10.5" customHeight="1" x14ac:dyDescent="0.2">
      <c r="B31" t="s">
        <v>18</v>
      </c>
      <c r="C31">
        <v>23</v>
      </c>
      <c r="E31">
        <v>67</v>
      </c>
      <c r="F31">
        <v>56</v>
      </c>
      <c r="G31">
        <v>55</v>
      </c>
      <c r="H31" s="16">
        <f t="shared" si="0"/>
        <v>59.333333333333336</v>
      </c>
      <c r="I31">
        <f t="shared" si="1"/>
        <v>59</v>
      </c>
      <c r="J31" s="17"/>
      <c r="K31" s="4" t="s">
        <v>4</v>
      </c>
      <c r="L31">
        <v>59</v>
      </c>
    </row>
    <row r="32" spans="2:13" ht="10.5" customHeight="1" x14ac:dyDescent="0.2">
      <c r="I32" s="1">
        <f>SUM(I8:I31)</f>
        <v>2372</v>
      </c>
      <c r="J32" s="17"/>
      <c r="L32" s="1">
        <f>SUM(L8:L31)</f>
        <v>2372</v>
      </c>
      <c r="M32">
        <f>SUM(L32,L59)</f>
        <v>4426</v>
      </c>
    </row>
    <row r="33" spans="2:12" ht="21" x14ac:dyDescent="0.4">
      <c r="J33" s="17"/>
      <c r="K33" s="13" t="s">
        <v>12</v>
      </c>
    </row>
    <row r="34" spans="2:12" ht="10.5" customHeight="1" x14ac:dyDescent="0.4">
      <c r="J34" s="17"/>
      <c r="K34" s="13"/>
    </row>
    <row r="35" spans="2:12" ht="10.5" customHeight="1" x14ac:dyDescent="0.2">
      <c r="B35" t="s">
        <v>19</v>
      </c>
      <c r="C35">
        <v>0</v>
      </c>
      <c r="E35">
        <v>8</v>
      </c>
      <c r="F35">
        <v>6</v>
      </c>
      <c r="G35">
        <v>6</v>
      </c>
      <c r="H35" s="16">
        <f>AVERAGE(E35:G35)</f>
        <v>6.666666666666667</v>
      </c>
      <c r="I35">
        <f t="shared" ref="I35:I58" si="2">ROUND(H35,0)</f>
        <v>7</v>
      </c>
      <c r="J35" s="17"/>
      <c r="K35" s="4" t="s">
        <v>1</v>
      </c>
      <c r="L35">
        <v>7</v>
      </c>
    </row>
    <row r="36" spans="2:12" ht="10.5" customHeight="1" x14ac:dyDescent="0.2">
      <c r="B36" t="s">
        <v>19</v>
      </c>
      <c r="C36">
        <v>1</v>
      </c>
      <c r="E36">
        <v>4</v>
      </c>
      <c r="F36">
        <v>2</v>
      </c>
      <c r="G36">
        <v>6</v>
      </c>
      <c r="H36" s="16">
        <f t="shared" ref="H36:H59" si="3">AVERAGE(E36:G36)</f>
        <v>4</v>
      </c>
      <c r="I36">
        <f t="shared" si="2"/>
        <v>4</v>
      </c>
      <c r="J36" s="17"/>
      <c r="K36" s="4">
        <v>2</v>
      </c>
      <c r="L36">
        <v>4</v>
      </c>
    </row>
    <row r="37" spans="2:12" ht="10.5" customHeight="1" x14ac:dyDescent="0.2">
      <c r="C37">
        <v>2</v>
      </c>
      <c r="I37">
        <v>0</v>
      </c>
      <c r="J37" s="17"/>
      <c r="K37" s="4">
        <v>3</v>
      </c>
      <c r="L37">
        <v>0</v>
      </c>
    </row>
    <row r="38" spans="2:12" ht="10.5" customHeight="1" x14ac:dyDescent="0.2">
      <c r="C38">
        <v>3</v>
      </c>
      <c r="I38">
        <v>0</v>
      </c>
      <c r="J38" s="17"/>
      <c r="K38" s="1">
        <v>4</v>
      </c>
      <c r="L38">
        <v>0</v>
      </c>
    </row>
    <row r="39" spans="2:12" ht="10.5" customHeight="1" x14ac:dyDescent="0.2">
      <c r="C39">
        <v>4</v>
      </c>
      <c r="I39">
        <v>0</v>
      </c>
      <c r="J39" s="17"/>
      <c r="K39" s="4">
        <v>5</v>
      </c>
      <c r="L39">
        <v>0</v>
      </c>
    </row>
    <row r="40" spans="2:12" ht="10.5" customHeight="1" x14ac:dyDescent="0.2">
      <c r="B40" t="s">
        <v>19</v>
      </c>
      <c r="C40">
        <v>5</v>
      </c>
      <c r="E40">
        <v>5</v>
      </c>
      <c r="F40">
        <v>10</v>
      </c>
      <c r="G40">
        <v>3</v>
      </c>
      <c r="H40" s="16">
        <f t="shared" si="3"/>
        <v>6</v>
      </c>
      <c r="I40">
        <f t="shared" si="2"/>
        <v>6</v>
      </c>
      <c r="K40" s="4">
        <v>6</v>
      </c>
      <c r="L40">
        <v>6</v>
      </c>
    </row>
    <row r="41" spans="2:12" ht="10.5" customHeight="1" x14ac:dyDescent="0.2">
      <c r="B41" t="s">
        <v>19</v>
      </c>
      <c r="C41">
        <v>6</v>
      </c>
      <c r="E41">
        <v>54</v>
      </c>
      <c r="F41">
        <v>43</v>
      </c>
      <c r="G41">
        <v>36</v>
      </c>
      <c r="H41" s="16">
        <f t="shared" si="3"/>
        <v>44.333333333333336</v>
      </c>
      <c r="I41">
        <f t="shared" si="2"/>
        <v>44</v>
      </c>
      <c r="K41" s="4">
        <v>7</v>
      </c>
      <c r="L41">
        <v>44</v>
      </c>
    </row>
    <row r="42" spans="2:12" ht="10.5" customHeight="1" x14ac:dyDescent="0.2">
      <c r="B42" t="s">
        <v>19</v>
      </c>
      <c r="C42">
        <v>7</v>
      </c>
      <c r="E42">
        <v>285</v>
      </c>
      <c r="F42">
        <v>266</v>
      </c>
      <c r="G42">
        <v>269</v>
      </c>
      <c r="H42" s="16">
        <f t="shared" si="3"/>
        <v>273.33333333333331</v>
      </c>
      <c r="I42">
        <f t="shared" si="2"/>
        <v>273</v>
      </c>
      <c r="J42" s="17"/>
      <c r="K42" s="4">
        <v>8</v>
      </c>
      <c r="L42">
        <v>273</v>
      </c>
    </row>
    <row r="43" spans="2:12" ht="10.5" customHeight="1" x14ac:dyDescent="0.2">
      <c r="B43" t="s">
        <v>19</v>
      </c>
      <c r="C43">
        <v>8</v>
      </c>
      <c r="E43">
        <v>406</v>
      </c>
      <c r="F43">
        <v>439</v>
      </c>
      <c r="G43">
        <v>461</v>
      </c>
      <c r="H43" s="16">
        <f t="shared" si="3"/>
        <v>435.33333333333331</v>
      </c>
      <c r="I43">
        <f t="shared" si="2"/>
        <v>435</v>
      </c>
      <c r="J43" s="17"/>
      <c r="K43" s="4">
        <v>9</v>
      </c>
      <c r="L43">
        <v>435</v>
      </c>
    </row>
    <row r="44" spans="2:12" ht="10.5" customHeight="1" x14ac:dyDescent="0.2">
      <c r="B44" t="s">
        <v>19</v>
      </c>
      <c r="C44">
        <v>9</v>
      </c>
      <c r="E44">
        <v>341</v>
      </c>
      <c r="F44">
        <v>314</v>
      </c>
      <c r="G44">
        <v>297</v>
      </c>
      <c r="H44" s="16">
        <f t="shared" si="3"/>
        <v>317.33333333333331</v>
      </c>
      <c r="I44">
        <f t="shared" si="2"/>
        <v>317</v>
      </c>
      <c r="J44" s="17"/>
      <c r="K44" s="4">
        <v>10</v>
      </c>
      <c r="L44">
        <v>317</v>
      </c>
    </row>
    <row r="45" spans="2:12" ht="10.5" customHeight="1" x14ac:dyDescent="0.2">
      <c r="B45" t="s">
        <v>19</v>
      </c>
      <c r="C45">
        <v>10</v>
      </c>
      <c r="E45">
        <v>20</v>
      </c>
      <c r="F45">
        <v>46</v>
      </c>
      <c r="G45">
        <v>114</v>
      </c>
      <c r="H45" s="16">
        <f t="shared" si="3"/>
        <v>60</v>
      </c>
      <c r="I45">
        <f t="shared" si="2"/>
        <v>60</v>
      </c>
      <c r="J45" s="17"/>
      <c r="K45" s="4">
        <v>11</v>
      </c>
      <c r="L45">
        <v>60</v>
      </c>
    </row>
    <row r="46" spans="2:12" ht="10.5" customHeight="1" x14ac:dyDescent="0.2">
      <c r="B46" t="s">
        <v>19</v>
      </c>
      <c r="C46">
        <v>11</v>
      </c>
      <c r="E46">
        <v>62</v>
      </c>
      <c r="F46">
        <v>48</v>
      </c>
      <c r="G46">
        <v>99</v>
      </c>
      <c r="H46" s="16">
        <f t="shared" si="3"/>
        <v>69.666666666666671</v>
      </c>
      <c r="I46">
        <f t="shared" si="2"/>
        <v>70</v>
      </c>
      <c r="J46" s="17"/>
      <c r="K46" s="4" t="s">
        <v>2</v>
      </c>
      <c r="L46">
        <v>70</v>
      </c>
    </row>
    <row r="47" spans="2:12" ht="10.5" customHeight="1" x14ac:dyDescent="0.2">
      <c r="B47" t="s">
        <v>19</v>
      </c>
      <c r="C47">
        <v>12</v>
      </c>
      <c r="E47">
        <v>2</v>
      </c>
      <c r="F47">
        <v>83</v>
      </c>
      <c r="G47">
        <v>115</v>
      </c>
      <c r="H47" s="16">
        <f t="shared" si="3"/>
        <v>66.666666666666671</v>
      </c>
      <c r="I47">
        <f t="shared" si="2"/>
        <v>67</v>
      </c>
      <c r="J47" s="17"/>
      <c r="K47" s="4" t="s">
        <v>3</v>
      </c>
      <c r="L47">
        <v>67</v>
      </c>
    </row>
    <row r="48" spans="2:12" ht="10.5" customHeight="1" x14ac:dyDescent="0.2">
      <c r="B48" t="s">
        <v>19</v>
      </c>
      <c r="C48">
        <v>13</v>
      </c>
      <c r="E48">
        <v>70</v>
      </c>
      <c r="F48">
        <v>69</v>
      </c>
      <c r="G48">
        <v>117</v>
      </c>
      <c r="H48" s="16">
        <f t="shared" si="3"/>
        <v>85.333333333333329</v>
      </c>
      <c r="I48">
        <f t="shared" si="2"/>
        <v>85</v>
      </c>
      <c r="J48" s="17"/>
      <c r="K48" s="4">
        <v>2</v>
      </c>
      <c r="L48">
        <v>85</v>
      </c>
    </row>
    <row r="49" spans="2:22" ht="10.5" customHeight="1" x14ac:dyDescent="0.2">
      <c r="B49" t="s">
        <v>19</v>
      </c>
      <c r="C49">
        <v>14</v>
      </c>
      <c r="E49">
        <v>87</v>
      </c>
      <c r="F49">
        <v>90</v>
      </c>
      <c r="G49">
        <v>146</v>
      </c>
      <c r="H49" s="16">
        <f t="shared" si="3"/>
        <v>107.66666666666667</v>
      </c>
      <c r="I49">
        <f t="shared" si="2"/>
        <v>108</v>
      </c>
      <c r="J49" s="17"/>
      <c r="K49" s="4">
        <v>3</v>
      </c>
      <c r="L49">
        <v>108</v>
      </c>
    </row>
    <row r="50" spans="2:22" ht="10.5" customHeight="1" x14ac:dyDescent="0.2">
      <c r="B50" t="s">
        <v>19</v>
      </c>
      <c r="C50">
        <v>15</v>
      </c>
      <c r="E50">
        <v>72</v>
      </c>
      <c r="F50">
        <v>96</v>
      </c>
      <c r="G50">
        <v>94</v>
      </c>
      <c r="H50" s="16">
        <f t="shared" si="3"/>
        <v>87.333333333333329</v>
      </c>
      <c r="I50">
        <f t="shared" si="2"/>
        <v>87</v>
      </c>
      <c r="J50" s="17"/>
      <c r="K50" s="4">
        <v>4</v>
      </c>
      <c r="L50">
        <v>87</v>
      </c>
    </row>
    <row r="51" spans="2:22" ht="10.5" customHeight="1" x14ac:dyDescent="0.2">
      <c r="B51" t="s">
        <v>19</v>
      </c>
      <c r="C51">
        <v>16</v>
      </c>
      <c r="E51">
        <v>94</v>
      </c>
      <c r="F51">
        <v>92</v>
      </c>
      <c r="G51">
        <v>150</v>
      </c>
      <c r="H51" s="16">
        <f t="shared" si="3"/>
        <v>112</v>
      </c>
      <c r="I51">
        <f t="shared" si="2"/>
        <v>112</v>
      </c>
      <c r="J51" s="17"/>
      <c r="K51" s="11">
        <v>5</v>
      </c>
      <c r="L51">
        <v>112</v>
      </c>
    </row>
    <row r="52" spans="2:22" ht="10.5" customHeight="1" x14ac:dyDescent="0.2">
      <c r="B52" t="s">
        <v>19</v>
      </c>
      <c r="C52">
        <v>17</v>
      </c>
      <c r="E52">
        <v>93</v>
      </c>
      <c r="F52">
        <v>86</v>
      </c>
      <c r="G52">
        <v>149</v>
      </c>
      <c r="H52" s="16">
        <f t="shared" si="3"/>
        <v>109.33333333333333</v>
      </c>
      <c r="I52">
        <f t="shared" si="2"/>
        <v>109</v>
      </c>
      <c r="J52" s="17"/>
      <c r="K52" s="11">
        <v>6</v>
      </c>
      <c r="L52">
        <v>109</v>
      </c>
    </row>
    <row r="53" spans="2:22" ht="10.5" customHeight="1" x14ac:dyDescent="0.2">
      <c r="B53" t="s">
        <v>19</v>
      </c>
      <c r="C53">
        <v>18</v>
      </c>
      <c r="E53">
        <v>101</v>
      </c>
      <c r="F53">
        <v>83</v>
      </c>
      <c r="G53">
        <v>89</v>
      </c>
      <c r="H53" s="16">
        <f t="shared" si="3"/>
        <v>91</v>
      </c>
      <c r="I53">
        <f t="shared" si="2"/>
        <v>91</v>
      </c>
      <c r="J53" s="17"/>
      <c r="K53" s="11">
        <v>7</v>
      </c>
      <c r="L53">
        <v>91</v>
      </c>
    </row>
    <row r="54" spans="2:22" ht="10.5" customHeight="1" x14ac:dyDescent="0.2">
      <c r="B54" t="s">
        <v>19</v>
      </c>
      <c r="C54">
        <v>19</v>
      </c>
      <c r="E54">
        <v>40</v>
      </c>
      <c r="F54">
        <v>45</v>
      </c>
      <c r="G54">
        <v>59</v>
      </c>
      <c r="H54" s="16">
        <f t="shared" si="3"/>
        <v>48</v>
      </c>
      <c r="I54">
        <f t="shared" si="2"/>
        <v>48</v>
      </c>
      <c r="J54" s="17"/>
      <c r="K54" s="4">
        <v>8</v>
      </c>
      <c r="L54">
        <v>48</v>
      </c>
      <c r="T54" s="60"/>
      <c r="U54" s="60"/>
      <c r="V54" s="60"/>
    </row>
    <row r="55" spans="2:22" ht="10.5" customHeight="1" x14ac:dyDescent="0.2">
      <c r="B55" t="s">
        <v>19</v>
      </c>
      <c r="C55">
        <v>20</v>
      </c>
      <c r="E55">
        <v>43</v>
      </c>
      <c r="F55">
        <v>46</v>
      </c>
      <c r="G55">
        <v>36</v>
      </c>
      <c r="H55" s="16">
        <f t="shared" si="3"/>
        <v>41.666666666666664</v>
      </c>
      <c r="I55">
        <f t="shared" si="2"/>
        <v>42</v>
      </c>
      <c r="J55" s="17"/>
      <c r="K55" s="4">
        <v>9</v>
      </c>
      <c r="L55">
        <v>42</v>
      </c>
      <c r="P55" s="60"/>
      <c r="Q55" s="60"/>
      <c r="R55" s="60"/>
      <c r="T55" s="60"/>
      <c r="U55" s="60"/>
      <c r="V55" s="60"/>
    </row>
    <row r="56" spans="2:22" ht="10.5" customHeight="1" x14ac:dyDescent="0.2">
      <c r="B56" t="s">
        <v>19</v>
      </c>
      <c r="C56">
        <v>21</v>
      </c>
      <c r="E56">
        <v>25</v>
      </c>
      <c r="F56">
        <v>27</v>
      </c>
      <c r="G56">
        <v>44</v>
      </c>
      <c r="H56" s="16">
        <f t="shared" si="3"/>
        <v>32</v>
      </c>
      <c r="I56">
        <f t="shared" si="2"/>
        <v>32</v>
      </c>
      <c r="J56" s="17"/>
      <c r="K56" s="4">
        <v>10</v>
      </c>
      <c r="L56">
        <v>32</v>
      </c>
      <c r="P56" s="60"/>
      <c r="Q56" s="60"/>
      <c r="R56" s="60"/>
    </row>
    <row r="57" spans="2:22" ht="10.5" customHeight="1" x14ac:dyDescent="0.2">
      <c r="B57" t="s">
        <v>19</v>
      </c>
      <c r="C57">
        <v>22</v>
      </c>
      <c r="E57">
        <v>32</v>
      </c>
      <c r="F57">
        <v>24</v>
      </c>
      <c r="G57">
        <v>20</v>
      </c>
      <c r="H57" s="16">
        <f t="shared" si="3"/>
        <v>25.333333333333332</v>
      </c>
      <c r="I57">
        <f t="shared" si="2"/>
        <v>25</v>
      </c>
      <c r="J57" s="17"/>
      <c r="K57" s="4">
        <v>11</v>
      </c>
      <c r="L57">
        <v>25</v>
      </c>
    </row>
    <row r="58" spans="2:22" ht="10.5" customHeight="1" x14ac:dyDescent="0.2">
      <c r="B58" t="s">
        <v>19</v>
      </c>
      <c r="C58">
        <v>23</v>
      </c>
      <c r="E58">
        <v>39</v>
      </c>
      <c r="F58">
        <v>32</v>
      </c>
      <c r="G58">
        <v>24</v>
      </c>
      <c r="H58" s="16">
        <f t="shared" si="3"/>
        <v>31.666666666666668</v>
      </c>
      <c r="I58">
        <f t="shared" si="2"/>
        <v>32</v>
      </c>
      <c r="J58" s="17">
        <f>SUM(I35:I58)</f>
        <v>2054</v>
      </c>
      <c r="K58" s="4" t="s">
        <v>4</v>
      </c>
      <c r="L58">
        <v>32</v>
      </c>
    </row>
    <row r="59" spans="2:22" ht="10.5" customHeight="1" x14ac:dyDescent="0.2">
      <c r="B59" s="16"/>
      <c r="C59" s="16"/>
      <c r="D59" s="16"/>
      <c r="E59" s="16">
        <f>SUM(E8:E58)</f>
        <v>4230</v>
      </c>
      <c r="F59" s="16">
        <f>SUM(F8:F58)</f>
        <v>4196</v>
      </c>
      <c r="G59" s="16">
        <f>SUM(G8:G58)</f>
        <v>4858</v>
      </c>
      <c r="H59" s="16">
        <f t="shared" si="3"/>
        <v>4428</v>
      </c>
      <c r="I59">
        <f>ROUND(H59,0)</f>
        <v>4428</v>
      </c>
      <c r="J59" s="17"/>
      <c r="L59">
        <f>SUM(L35:L58)</f>
        <v>2054</v>
      </c>
    </row>
    <row r="60" spans="2:22" ht="10.5" customHeight="1" x14ac:dyDescent="0.2">
      <c r="B60" s="16"/>
      <c r="C60" s="16"/>
      <c r="D60" s="16"/>
      <c r="E60" s="16"/>
      <c r="F60" s="16"/>
      <c r="J60" s="17"/>
      <c r="T60" s="60"/>
      <c r="U60" s="60"/>
      <c r="V60" s="60"/>
    </row>
    <row r="61" spans="2:22" ht="10.5" customHeight="1" x14ac:dyDescent="0.2">
      <c r="B61" s="16"/>
      <c r="C61" s="16"/>
      <c r="D61" s="16"/>
      <c r="E61" s="16"/>
      <c r="F61" s="16"/>
      <c r="J61" s="17"/>
      <c r="T61" s="60"/>
      <c r="U61" s="60"/>
      <c r="V61" s="60"/>
    </row>
    <row r="62" spans="2:22" ht="10.5" customHeight="1" x14ac:dyDescent="0.2">
      <c r="B62" s="16"/>
      <c r="C62" s="16"/>
      <c r="D62" s="16"/>
      <c r="E62" s="16"/>
      <c r="F62" s="16"/>
      <c r="J62" s="17"/>
    </row>
    <row r="63" spans="2:22" ht="10.5" customHeight="1" x14ac:dyDescent="0.2">
      <c r="J63" s="17"/>
      <c r="U63" s="12" t="s">
        <v>103</v>
      </c>
      <c r="V63" s="12"/>
    </row>
    <row r="64" spans="2:22" ht="10.5" customHeight="1" x14ac:dyDescent="0.2">
      <c r="J64" s="17"/>
    </row>
    <row r="65" spans="1:27" ht="21" x14ac:dyDescent="0.4">
      <c r="A65" s="13" t="s">
        <v>21</v>
      </c>
      <c r="J65" s="17"/>
      <c r="K65" s="7"/>
      <c r="M65" s="13" t="s">
        <v>21</v>
      </c>
      <c r="P65" s="12" t="s">
        <v>71</v>
      </c>
      <c r="Q65" s="12"/>
      <c r="R65" s="12"/>
      <c r="T65" s="60" t="s">
        <v>72</v>
      </c>
      <c r="W65" s="12" t="s">
        <v>86</v>
      </c>
      <c r="Z65" s="81" t="s">
        <v>102</v>
      </c>
      <c r="AA65" s="81"/>
    </row>
    <row r="66" spans="1:27" ht="12.75" x14ac:dyDescent="0.2">
      <c r="M66" s="19" t="s">
        <v>22</v>
      </c>
      <c r="Q66" s="20" t="s">
        <v>27</v>
      </c>
    </row>
    <row r="68" spans="1:27" ht="21" x14ac:dyDescent="0.4">
      <c r="A68" s="13" t="s">
        <v>23</v>
      </c>
      <c r="C68" s="13"/>
      <c r="M68" t="s">
        <v>17</v>
      </c>
      <c r="N68" s="19" t="s">
        <v>18</v>
      </c>
      <c r="O68" s="19" t="s">
        <v>19</v>
      </c>
      <c r="Q68" s="19" t="s">
        <v>18</v>
      </c>
      <c r="R68" s="19" t="s">
        <v>19</v>
      </c>
      <c r="T68" s="19" t="s">
        <v>18</v>
      </c>
      <c r="U68" s="19" t="s">
        <v>19</v>
      </c>
      <c r="W68" s="19" t="s">
        <v>18</v>
      </c>
      <c r="X68" s="19" t="s">
        <v>19</v>
      </c>
      <c r="Z68" s="19" t="s">
        <v>18</v>
      </c>
      <c r="AA68" s="19" t="s">
        <v>19</v>
      </c>
    </row>
    <row r="69" spans="1:27" ht="10.5" customHeight="1" x14ac:dyDescent="0.2">
      <c r="A69" t="s">
        <v>24</v>
      </c>
      <c r="C69" s="16"/>
      <c r="D69" t="s">
        <v>25</v>
      </c>
      <c r="L69" s="16">
        <v>0</v>
      </c>
      <c r="M69" s="4" t="s">
        <v>1</v>
      </c>
      <c r="N69">
        <v>2</v>
      </c>
      <c r="O69">
        <v>10</v>
      </c>
      <c r="Q69" s="5">
        <v>0</v>
      </c>
      <c r="R69" s="5">
        <v>0</v>
      </c>
      <c r="T69">
        <f t="shared" ref="T69:T92" si="4">J201</f>
        <v>0</v>
      </c>
      <c r="U69">
        <f t="shared" ref="U69:U92" si="5">K201</f>
        <v>0</v>
      </c>
      <c r="W69" s="10">
        <f t="shared" ref="W69:W92" si="6">H284</f>
        <v>0</v>
      </c>
      <c r="X69" s="10">
        <f t="shared" ref="X69:X92" si="7">Q284</f>
        <v>0</v>
      </c>
      <c r="Z69" s="5">
        <f>SUM(N69,Q69,T69,W69)</f>
        <v>2</v>
      </c>
      <c r="AA69" s="5">
        <f>SUM(O69,R69,U69,X69)</f>
        <v>10</v>
      </c>
    </row>
    <row r="70" spans="1:27" ht="10.5" customHeight="1" x14ac:dyDescent="0.2">
      <c r="C70" s="16"/>
      <c r="L70" s="16">
        <v>1</v>
      </c>
      <c r="M70" s="4">
        <v>2</v>
      </c>
      <c r="N70">
        <v>0</v>
      </c>
      <c r="O70">
        <v>0</v>
      </c>
      <c r="Q70" s="5">
        <v>0</v>
      </c>
      <c r="R70" s="5">
        <v>0</v>
      </c>
      <c r="T70">
        <f t="shared" si="4"/>
        <v>0</v>
      </c>
      <c r="U70">
        <f t="shared" si="5"/>
        <v>0</v>
      </c>
      <c r="W70" s="10">
        <f t="shared" si="6"/>
        <v>0</v>
      </c>
      <c r="X70" s="10">
        <f t="shared" si="7"/>
        <v>0</v>
      </c>
      <c r="Z70" s="5">
        <f t="shared" ref="Z70:Z92" si="8">SUM(N70,Q70,T70,W70)</f>
        <v>0</v>
      </c>
      <c r="AA70" s="5">
        <f t="shared" ref="AA70:AA92" si="9">SUM(O70,R70,U70,X70)</f>
        <v>0</v>
      </c>
    </row>
    <row r="71" spans="1:27" ht="10.5" customHeight="1" x14ac:dyDescent="0.2">
      <c r="A71" t="s">
        <v>26</v>
      </c>
      <c r="B71" t="s">
        <v>11</v>
      </c>
      <c r="C71" s="16"/>
      <c r="D71" t="s">
        <v>26</v>
      </c>
      <c r="E71" t="s">
        <v>11</v>
      </c>
      <c r="L71" s="16">
        <v>2</v>
      </c>
      <c r="M71" s="4">
        <v>3</v>
      </c>
      <c r="N71">
        <v>0</v>
      </c>
      <c r="O71">
        <v>0</v>
      </c>
      <c r="Q71" s="5">
        <v>0</v>
      </c>
      <c r="R71" s="5">
        <v>0</v>
      </c>
      <c r="T71">
        <f t="shared" si="4"/>
        <v>0</v>
      </c>
      <c r="U71">
        <f t="shared" si="5"/>
        <v>0</v>
      </c>
      <c r="W71" s="10">
        <f t="shared" si="6"/>
        <v>0</v>
      </c>
      <c r="X71" s="10">
        <f t="shared" si="7"/>
        <v>0</v>
      </c>
      <c r="Z71" s="5">
        <f t="shared" si="8"/>
        <v>0</v>
      </c>
      <c r="AA71" s="5">
        <f t="shared" si="9"/>
        <v>0</v>
      </c>
    </row>
    <row r="72" spans="1:27" ht="10.5" customHeight="1" x14ac:dyDescent="0.2">
      <c r="A72">
        <v>0</v>
      </c>
      <c r="B72">
        <v>2</v>
      </c>
      <c r="C72" s="16"/>
      <c r="D72">
        <v>0</v>
      </c>
      <c r="E72">
        <v>10</v>
      </c>
      <c r="L72" s="16">
        <v>3</v>
      </c>
      <c r="M72" s="4">
        <v>4</v>
      </c>
      <c r="N72">
        <v>0</v>
      </c>
      <c r="O72">
        <v>0</v>
      </c>
      <c r="Q72" s="5">
        <v>0</v>
      </c>
      <c r="R72" s="5">
        <v>0</v>
      </c>
      <c r="T72">
        <f t="shared" si="4"/>
        <v>0</v>
      </c>
      <c r="U72">
        <f t="shared" si="5"/>
        <v>0</v>
      </c>
      <c r="W72" s="10">
        <f t="shared" si="6"/>
        <v>0</v>
      </c>
      <c r="X72" s="10">
        <f t="shared" si="7"/>
        <v>0</v>
      </c>
      <c r="Z72" s="5">
        <f t="shared" si="8"/>
        <v>0</v>
      </c>
      <c r="AA72" s="5">
        <f t="shared" si="9"/>
        <v>0</v>
      </c>
    </row>
    <row r="73" spans="1:27" ht="10.5" customHeight="1" x14ac:dyDescent="0.2">
      <c r="A73">
        <v>5</v>
      </c>
      <c r="B73">
        <v>112</v>
      </c>
      <c r="C73" s="16"/>
      <c r="D73">
        <v>6</v>
      </c>
      <c r="E73">
        <v>56</v>
      </c>
      <c r="L73" s="16">
        <v>4</v>
      </c>
      <c r="M73" s="4">
        <v>5</v>
      </c>
      <c r="N73">
        <v>0</v>
      </c>
      <c r="O73">
        <v>0</v>
      </c>
      <c r="Q73" s="5">
        <v>0</v>
      </c>
      <c r="R73" s="5">
        <v>0</v>
      </c>
      <c r="T73">
        <f t="shared" si="4"/>
        <v>0</v>
      </c>
      <c r="U73">
        <f t="shared" si="5"/>
        <v>0</v>
      </c>
      <c r="W73" s="10">
        <f t="shared" si="6"/>
        <v>0</v>
      </c>
      <c r="X73" s="10">
        <f t="shared" si="7"/>
        <v>0</v>
      </c>
      <c r="Z73" s="5">
        <f t="shared" si="8"/>
        <v>0</v>
      </c>
      <c r="AA73" s="5">
        <f t="shared" si="9"/>
        <v>0</v>
      </c>
    </row>
    <row r="74" spans="1:27" ht="10.5" customHeight="1" x14ac:dyDescent="0.2">
      <c r="A74">
        <v>6</v>
      </c>
      <c r="B74">
        <v>1342</v>
      </c>
      <c r="C74" s="16"/>
      <c r="D74">
        <v>7</v>
      </c>
      <c r="E74">
        <v>367</v>
      </c>
      <c r="L74" s="16">
        <v>5</v>
      </c>
      <c r="M74" s="4">
        <v>6</v>
      </c>
      <c r="N74">
        <v>112</v>
      </c>
      <c r="O74">
        <v>0</v>
      </c>
      <c r="Q74" s="5">
        <v>0</v>
      </c>
      <c r="R74" s="5">
        <v>0</v>
      </c>
      <c r="T74">
        <f t="shared" si="4"/>
        <v>0</v>
      </c>
      <c r="U74">
        <f t="shared" si="5"/>
        <v>0</v>
      </c>
      <c r="W74" s="10">
        <f t="shared" si="6"/>
        <v>410</v>
      </c>
      <c r="X74" s="10">
        <f t="shared" si="7"/>
        <v>0</v>
      </c>
      <c r="Z74" s="5">
        <f t="shared" si="8"/>
        <v>522</v>
      </c>
      <c r="AA74" s="5">
        <f t="shared" si="9"/>
        <v>0</v>
      </c>
    </row>
    <row r="75" spans="1:27" ht="10.5" customHeight="1" x14ac:dyDescent="0.2">
      <c r="A75">
        <v>7</v>
      </c>
      <c r="B75">
        <v>3712</v>
      </c>
      <c r="C75" s="16"/>
      <c r="D75">
        <v>8</v>
      </c>
      <c r="E75">
        <v>520</v>
      </c>
      <c r="L75" s="16">
        <v>6</v>
      </c>
      <c r="M75" s="4">
        <v>7</v>
      </c>
      <c r="N75">
        <v>1342</v>
      </c>
      <c r="O75">
        <v>56</v>
      </c>
      <c r="Q75" s="5">
        <v>0</v>
      </c>
      <c r="R75" s="5">
        <v>0</v>
      </c>
      <c r="T75">
        <f t="shared" si="4"/>
        <v>31</v>
      </c>
      <c r="U75">
        <f t="shared" si="5"/>
        <v>0</v>
      </c>
      <c r="W75" s="10">
        <f t="shared" si="6"/>
        <v>481</v>
      </c>
      <c r="X75" s="10">
        <f t="shared" si="7"/>
        <v>3</v>
      </c>
      <c r="Z75" s="5">
        <f t="shared" si="8"/>
        <v>1854</v>
      </c>
      <c r="AA75" s="5">
        <f t="shared" si="9"/>
        <v>59</v>
      </c>
    </row>
    <row r="76" spans="1:27" ht="10.5" customHeight="1" x14ac:dyDescent="0.2">
      <c r="A76">
        <v>8</v>
      </c>
      <c r="B76">
        <v>4914</v>
      </c>
      <c r="C76" s="16"/>
      <c r="D76">
        <v>9</v>
      </c>
      <c r="E76">
        <v>290</v>
      </c>
      <c r="L76" s="16">
        <v>7</v>
      </c>
      <c r="M76" s="4">
        <v>8</v>
      </c>
      <c r="N76">
        <v>3712</v>
      </c>
      <c r="O76">
        <v>367</v>
      </c>
      <c r="Q76" s="5">
        <f>(F99+I99)/2</f>
        <v>49.5</v>
      </c>
      <c r="R76" s="5">
        <f>(G99+H99)/2</f>
        <v>41</v>
      </c>
      <c r="T76">
        <f t="shared" si="4"/>
        <v>51</v>
      </c>
      <c r="U76">
        <f t="shared" si="5"/>
        <v>6</v>
      </c>
      <c r="W76" s="10">
        <f t="shared" si="6"/>
        <v>829</v>
      </c>
      <c r="X76" s="10">
        <f t="shared" si="7"/>
        <v>3</v>
      </c>
      <c r="Z76" s="5">
        <f t="shared" si="8"/>
        <v>4641.5</v>
      </c>
      <c r="AA76" s="5">
        <f t="shared" si="9"/>
        <v>417</v>
      </c>
    </row>
    <row r="77" spans="1:27" ht="10.5" customHeight="1" x14ac:dyDescent="0.2">
      <c r="A77">
        <v>9</v>
      </c>
      <c r="B77">
        <v>1894</v>
      </c>
      <c r="C77" s="16"/>
      <c r="D77">
        <v>10</v>
      </c>
      <c r="E77">
        <v>194</v>
      </c>
      <c r="L77" s="16">
        <v>8</v>
      </c>
      <c r="M77" s="4">
        <v>9</v>
      </c>
      <c r="N77">
        <v>4914</v>
      </c>
      <c r="O77">
        <v>520</v>
      </c>
      <c r="Q77" s="5">
        <f t="shared" ref="Q77:Q90" si="10">(F100+I100)/2</f>
        <v>93</v>
      </c>
      <c r="R77" s="5">
        <f t="shared" ref="R77:R90" si="11">(G100+H100)/2</f>
        <v>97</v>
      </c>
      <c r="T77">
        <f t="shared" si="4"/>
        <v>75</v>
      </c>
      <c r="U77">
        <f t="shared" si="5"/>
        <v>2</v>
      </c>
      <c r="W77" s="10">
        <f t="shared" si="6"/>
        <v>193</v>
      </c>
      <c r="X77" s="10">
        <f t="shared" si="7"/>
        <v>3</v>
      </c>
      <c r="Z77" s="5">
        <f t="shared" si="8"/>
        <v>5275</v>
      </c>
      <c r="AA77" s="5">
        <f t="shared" si="9"/>
        <v>622</v>
      </c>
    </row>
    <row r="78" spans="1:27" ht="10.5" customHeight="1" x14ac:dyDescent="0.2">
      <c r="A78">
        <v>10</v>
      </c>
      <c r="B78">
        <v>591</v>
      </c>
      <c r="C78" s="16"/>
      <c r="D78">
        <v>11</v>
      </c>
      <c r="E78">
        <v>127</v>
      </c>
      <c r="L78" s="16">
        <v>9</v>
      </c>
      <c r="M78" s="4">
        <v>10</v>
      </c>
      <c r="N78">
        <v>1894</v>
      </c>
      <c r="O78">
        <v>290</v>
      </c>
      <c r="Q78" s="5">
        <f t="shared" si="10"/>
        <v>120</v>
      </c>
      <c r="R78" s="5">
        <f t="shared" si="11"/>
        <v>119</v>
      </c>
      <c r="T78">
        <f t="shared" si="4"/>
        <v>70</v>
      </c>
      <c r="U78">
        <f t="shared" si="5"/>
        <v>10</v>
      </c>
      <c r="W78" s="10">
        <f t="shared" si="6"/>
        <v>58</v>
      </c>
      <c r="X78" s="10">
        <f t="shared" si="7"/>
        <v>9</v>
      </c>
      <c r="Z78" s="5">
        <f t="shared" si="8"/>
        <v>2142</v>
      </c>
      <c r="AA78" s="5">
        <f t="shared" si="9"/>
        <v>428</v>
      </c>
    </row>
    <row r="79" spans="1:27" ht="10.5" customHeight="1" x14ac:dyDescent="0.2">
      <c r="A79">
        <v>11</v>
      </c>
      <c r="B79">
        <v>289</v>
      </c>
      <c r="C79" s="16"/>
      <c r="D79">
        <v>12</v>
      </c>
      <c r="E79">
        <v>280</v>
      </c>
      <c r="L79" s="16">
        <v>10</v>
      </c>
      <c r="M79" s="4">
        <v>11</v>
      </c>
      <c r="N79">
        <v>591</v>
      </c>
      <c r="O79">
        <v>194</v>
      </c>
      <c r="Q79" s="5">
        <f t="shared" si="10"/>
        <v>154</v>
      </c>
      <c r="R79" s="5">
        <f t="shared" si="11"/>
        <v>100</v>
      </c>
      <c r="T79">
        <f t="shared" si="4"/>
        <v>29</v>
      </c>
      <c r="U79">
        <f t="shared" si="5"/>
        <v>2</v>
      </c>
      <c r="W79" s="10">
        <f t="shared" si="6"/>
        <v>2</v>
      </c>
      <c r="X79" s="10">
        <f t="shared" si="7"/>
        <v>0</v>
      </c>
      <c r="Z79" s="5">
        <f t="shared" si="8"/>
        <v>776</v>
      </c>
      <c r="AA79" s="5">
        <f t="shared" si="9"/>
        <v>296</v>
      </c>
    </row>
    <row r="80" spans="1:27" ht="10.5" customHeight="1" x14ac:dyDescent="0.2">
      <c r="A80">
        <v>12</v>
      </c>
      <c r="B80">
        <v>311</v>
      </c>
      <c r="C80" s="16"/>
      <c r="D80">
        <v>13</v>
      </c>
      <c r="E80">
        <v>310</v>
      </c>
      <c r="L80" s="16">
        <v>11</v>
      </c>
      <c r="M80" s="4" t="s">
        <v>2</v>
      </c>
      <c r="N80">
        <v>289</v>
      </c>
      <c r="O80">
        <v>127</v>
      </c>
      <c r="Q80" s="5">
        <f t="shared" si="10"/>
        <v>71.5</v>
      </c>
      <c r="R80" s="5">
        <f t="shared" si="11"/>
        <v>58</v>
      </c>
      <c r="T80">
        <f t="shared" si="4"/>
        <v>0</v>
      </c>
      <c r="U80">
        <f t="shared" si="5"/>
        <v>5</v>
      </c>
      <c r="W80" s="10">
        <f t="shared" si="6"/>
        <v>5</v>
      </c>
      <c r="X80" s="10">
        <f t="shared" si="7"/>
        <v>22</v>
      </c>
      <c r="Z80" s="5">
        <f t="shared" si="8"/>
        <v>365.5</v>
      </c>
      <c r="AA80" s="5">
        <f t="shared" si="9"/>
        <v>212</v>
      </c>
    </row>
    <row r="81" spans="1:27" ht="10.5" customHeight="1" x14ac:dyDescent="0.2">
      <c r="A81">
        <v>13</v>
      </c>
      <c r="B81">
        <v>211</v>
      </c>
      <c r="C81" s="16"/>
      <c r="D81">
        <v>14</v>
      </c>
      <c r="E81">
        <v>500</v>
      </c>
      <c r="L81" s="16">
        <v>12</v>
      </c>
      <c r="M81" s="4" t="s">
        <v>3</v>
      </c>
      <c r="N81">
        <v>311</v>
      </c>
      <c r="O81">
        <v>280</v>
      </c>
      <c r="Q81" s="5">
        <f t="shared" si="10"/>
        <v>93.5</v>
      </c>
      <c r="R81" s="5">
        <f t="shared" si="11"/>
        <v>51</v>
      </c>
      <c r="T81">
        <f t="shared" si="4"/>
        <v>6</v>
      </c>
      <c r="U81">
        <f t="shared" si="5"/>
        <v>22</v>
      </c>
      <c r="W81" s="10">
        <f t="shared" si="6"/>
        <v>24</v>
      </c>
      <c r="X81" s="10">
        <f t="shared" si="7"/>
        <v>0</v>
      </c>
      <c r="Z81" s="5">
        <f t="shared" si="8"/>
        <v>434.5</v>
      </c>
      <c r="AA81" s="5">
        <f t="shared" si="9"/>
        <v>353</v>
      </c>
    </row>
    <row r="82" spans="1:27" ht="10.5" customHeight="1" x14ac:dyDescent="0.2">
      <c r="A82">
        <v>14</v>
      </c>
      <c r="B82">
        <v>172</v>
      </c>
      <c r="C82" s="16"/>
      <c r="D82">
        <v>15</v>
      </c>
      <c r="E82">
        <v>680</v>
      </c>
      <c r="L82" s="16">
        <v>13</v>
      </c>
      <c r="M82" s="4">
        <v>2</v>
      </c>
      <c r="N82">
        <v>211</v>
      </c>
      <c r="O82">
        <v>310</v>
      </c>
      <c r="Q82" s="5">
        <f t="shared" si="10"/>
        <v>69</v>
      </c>
      <c r="R82" s="5">
        <f t="shared" si="11"/>
        <v>81</v>
      </c>
      <c r="T82">
        <f t="shared" si="4"/>
        <v>17</v>
      </c>
      <c r="U82">
        <f t="shared" si="5"/>
        <v>39</v>
      </c>
      <c r="W82" s="10">
        <f t="shared" si="6"/>
        <v>15</v>
      </c>
      <c r="X82" s="10">
        <f t="shared" si="7"/>
        <v>28</v>
      </c>
      <c r="Z82" s="5">
        <f t="shared" si="8"/>
        <v>312</v>
      </c>
      <c r="AA82" s="5">
        <f t="shared" si="9"/>
        <v>458</v>
      </c>
    </row>
    <row r="83" spans="1:27" ht="10.5" customHeight="1" x14ac:dyDescent="0.2">
      <c r="A83">
        <v>15</v>
      </c>
      <c r="B83">
        <v>165</v>
      </c>
      <c r="C83" s="16"/>
      <c r="D83">
        <v>16</v>
      </c>
      <c r="E83">
        <v>1743</v>
      </c>
      <c r="L83" s="16">
        <v>14</v>
      </c>
      <c r="M83" s="4">
        <v>3</v>
      </c>
      <c r="N83">
        <v>172</v>
      </c>
      <c r="O83">
        <v>500</v>
      </c>
      <c r="Q83" s="5">
        <f t="shared" si="10"/>
        <v>90.5</v>
      </c>
      <c r="R83" s="5">
        <f t="shared" si="11"/>
        <v>68</v>
      </c>
      <c r="T83">
        <f t="shared" si="4"/>
        <v>2</v>
      </c>
      <c r="U83">
        <f t="shared" si="5"/>
        <v>57</v>
      </c>
      <c r="W83" s="10">
        <f t="shared" si="6"/>
        <v>24</v>
      </c>
      <c r="X83" s="10">
        <f t="shared" si="7"/>
        <v>69</v>
      </c>
      <c r="Z83" s="5">
        <f t="shared" si="8"/>
        <v>288.5</v>
      </c>
      <c r="AA83" s="5">
        <f t="shared" si="9"/>
        <v>694</v>
      </c>
    </row>
    <row r="84" spans="1:27" ht="10.5" customHeight="1" x14ac:dyDescent="0.2">
      <c r="A84">
        <v>16</v>
      </c>
      <c r="B84">
        <v>378</v>
      </c>
      <c r="C84" s="16"/>
      <c r="D84">
        <v>17</v>
      </c>
      <c r="E84">
        <v>3208</v>
      </c>
      <c r="L84" s="16">
        <v>15</v>
      </c>
      <c r="M84" s="4">
        <v>4</v>
      </c>
      <c r="N84">
        <v>165</v>
      </c>
      <c r="O84">
        <v>680</v>
      </c>
      <c r="Q84" s="5">
        <f t="shared" si="10"/>
        <v>77</v>
      </c>
      <c r="R84" s="5">
        <f t="shared" si="11"/>
        <v>65</v>
      </c>
      <c r="T84">
        <f t="shared" si="4"/>
        <v>4</v>
      </c>
      <c r="U84">
        <f t="shared" si="5"/>
        <v>90</v>
      </c>
      <c r="W84" s="10">
        <f t="shared" si="6"/>
        <v>11</v>
      </c>
      <c r="X84" s="10">
        <f t="shared" si="7"/>
        <v>79</v>
      </c>
      <c r="Z84" s="5">
        <f t="shared" si="8"/>
        <v>257</v>
      </c>
      <c r="AA84" s="5">
        <f t="shared" si="9"/>
        <v>914</v>
      </c>
    </row>
    <row r="85" spans="1:27" ht="10.5" customHeight="1" x14ac:dyDescent="0.2">
      <c r="A85">
        <v>17</v>
      </c>
      <c r="B85">
        <v>776</v>
      </c>
      <c r="C85" s="16"/>
      <c r="D85">
        <v>18</v>
      </c>
      <c r="E85">
        <v>2659</v>
      </c>
      <c r="L85" s="16">
        <v>16</v>
      </c>
      <c r="M85" s="9">
        <v>5</v>
      </c>
      <c r="N85">
        <v>378</v>
      </c>
      <c r="O85">
        <v>1743</v>
      </c>
      <c r="Q85" s="5">
        <f t="shared" si="10"/>
        <v>59.5</v>
      </c>
      <c r="R85" s="5">
        <f t="shared" si="11"/>
        <v>53</v>
      </c>
      <c r="T85">
        <f t="shared" si="4"/>
        <v>15</v>
      </c>
      <c r="U85">
        <f t="shared" si="5"/>
        <v>21</v>
      </c>
      <c r="W85" s="10">
        <f t="shared" si="6"/>
        <v>6</v>
      </c>
      <c r="X85" s="10">
        <f t="shared" si="7"/>
        <v>485</v>
      </c>
      <c r="Z85" s="5">
        <f t="shared" si="8"/>
        <v>458.5</v>
      </c>
      <c r="AA85" s="5">
        <f t="shared" si="9"/>
        <v>2302</v>
      </c>
    </row>
    <row r="86" spans="1:27" ht="10.5" customHeight="1" x14ac:dyDescent="0.2">
      <c r="A86">
        <v>18</v>
      </c>
      <c r="B86">
        <v>471</v>
      </c>
      <c r="C86" s="16"/>
      <c r="D86">
        <v>19</v>
      </c>
      <c r="E86">
        <v>1291</v>
      </c>
      <c r="L86" s="16">
        <v>17</v>
      </c>
      <c r="M86" s="9">
        <v>6</v>
      </c>
      <c r="N86">
        <v>776</v>
      </c>
      <c r="O86">
        <v>3208</v>
      </c>
      <c r="Q86" s="5">
        <f t="shared" si="10"/>
        <v>107</v>
      </c>
      <c r="R86" s="5">
        <f t="shared" si="11"/>
        <v>101</v>
      </c>
      <c r="T86">
        <f t="shared" si="4"/>
        <v>3</v>
      </c>
      <c r="U86">
        <f t="shared" si="5"/>
        <v>35</v>
      </c>
      <c r="W86" s="10">
        <f t="shared" si="6"/>
        <v>22</v>
      </c>
      <c r="X86" s="10">
        <f t="shared" si="7"/>
        <v>492</v>
      </c>
      <c r="Z86" s="5">
        <f t="shared" si="8"/>
        <v>908</v>
      </c>
      <c r="AA86" s="5">
        <f t="shared" si="9"/>
        <v>3836</v>
      </c>
    </row>
    <row r="87" spans="1:27" ht="10.5" customHeight="1" x14ac:dyDescent="0.2">
      <c r="A87">
        <v>19</v>
      </c>
      <c r="B87">
        <v>249</v>
      </c>
      <c r="C87" s="16"/>
      <c r="D87">
        <v>20</v>
      </c>
      <c r="E87">
        <v>482</v>
      </c>
      <c r="L87" s="16">
        <v>18</v>
      </c>
      <c r="M87" s="9">
        <v>7</v>
      </c>
      <c r="N87">
        <v>471</v>
      </c>
      <c r="O87">
        <v>2659</v>
      </c>
      <c r="Q87" s="5">
        <f t="shared" si="10"/>
        <v>78.5</v>
      </c>
      <c r="R87" s="5">
        <f t="shared" si="11"/>
        <v>152</v>
      </c>
      <c r="T87">
        <f t="shared" si="4"/>
        <v>3</v>
      </c>
      <c r="U87">
        <f t="shared" si="5"/>
        <v>18</v>
      </c>
      <c r="W87" s="10">
        <f t="shared" si="6"/>
        <v>8</v>
      </c>
      <c r="X87" s="10">
        <f t="shared" si="7"/>
        <v>475</v>
      </c>
      <c r="Z87" s="5">
        <f t="shared" si="8"/>
        <v>560.5</v>
      </c>
      <c r="AA87" s="5">
        <f t="shared" si="9"/>
        <v>3304</v>
      </c>
    </row>
    <row r="88" spans="1:27" ht="10.5" customHeight="1" x14ac:dyDescent="0.2">
      <c r="A88">
        <v>20</v>
      </c>
      <c r="B88">
        <v>55</v>
      </c>
      <c r="C88" s="16"/>
      <c r="D88">
        <v>21</v>
      </c>
      <c r="E88">
        <v>299</v>
      </c>
      <c r="L88" s="16">
        <v>19</v>
      </c>
      <c r="M88" s="4">
        <v>8</v>
      </c>
      <c r="N88">
        <v>249</v>
      </c>
      <c r="O88">
        <v>1291</v>
      </c>
      <c r="Q88" s="5">
        <f t="shared" si="10"/>
        <v>47.5</v>
      </c>
      <c r="R88" s="5">
        <f t="shared" si="11"/>
        <v>111</v>
      </c>
      <c r="T88">
        <f t="shared" si="4"/>
        <v>8</v>
      </c>
      <c r="U88">
        <f t="shared" si="5"/>
        <v>11</v>
      </c>
      <c r="W88" s="10">
        <f t="shared" si="6"/>
        <v>0</v>
      </c>
      <c r="X88" s="10">
        <f t="shared" si="7"/>
        <v>175</v>
      </c>
      <c r="Z88" s="5">
        <f t="shared" si="8"/>
        <v>304.5</v>
      </c>
      <c r="AA88" s="5">
        <f t="shared" si="9"/>
        <v>1588</v>
      </c>
    </row>
    <row r="89" spans="1:27" ht="10.5" customHeight="1" x14ac:dyDescent="0.2">
      <c r="A89">
        <v>21</v>
      </c>
      <c r="B89">
        <v>49</v>
      </c>
      <c r="C89" s="16"/>
      <c r="D89">
        <v>22</v>
      </c>
      <c r="E89">
        <v>316</v>
      </c>
      <c r="L89" s="16">
        <v>20</v>
      </c>
      <c r="M89" s="4">
        <v>9</v>
      </c>
      <c r="N89">
        <v>55</v>
      </c>
      <c r="O89">
        <v>482</v>
      </c>
      <c r="Q89" s="5">
        <f t="shared" si="10"/>
        <v>33.5</v>
      </c>
      <c r="R89" s="5">
        <f t="shared" si="11"/>
        <v>56</v>
      </c>
      <c r="T89">
        <f t="shared" si="4"/>
        <v>13</v>
      </c>
      <c r="U89">
        <f t="shared" si="5"/>
        <v>16</v>
      </c>
      <c r="W89" s="10">
        <f t="shared" si="6"/>
        <v>6</v>
      </c>
      <c r="X89" s="10">
        <f t="shared" si="7"/>
        <v>0</v>
      </c>
      <c r="Z89" s="5">
        <f t="shared" si="8"/>
        <v>107.5</v>
      </c>
      <c r="AA89" s="5">
        <f t="shared" si="9"/>
        <v>554</v>
      </c>
    </row>
    <row r="90" spans="1:27" ht="10.5" customHeight="1" x14ac:dyDescent="0.2">
      <c r="A90">
        <v>22</v>
      </c>
      <c r="B90">
        <v>48</v>
      </c>
      <c r="C90" s="16"/>
      <c r="D90">
        <v>23</v>
      </c>
      <c r="E90">
        <v>226</v>
      </c>
      <c r="L90" s="16">
        <v>21</v>
      </c>
      <c r="M90" s="4">
        <v>10</v>
      </c>
      <c r="N90">
        <v>49</v>
      </c>
      <c r="O90">
        <v>299</v>
      </c>
      <c r="Q90" s="5">
        <f t="shared" si="10"/>
        <v>1</v>
      </c>
      <c r="R90" s="5">
        <f t="shared" si="11"/>
        <v>10</v>
      </c>
      <c r="T90">
        <f t="shared" si="4"/>
        <v>0</v>
      </c>
      <c r="U90">
        <f t="shared" si="5"/>
        <v>0</v>
      </c>
      <c r="W90" s="10">
        <f t="shared" si="6"/>
        <v>0</v>
      </c>
      <c r="X90" s="10">
        <f t="shared" si="7"/>
        <v>77</v>
      </c>
      <c r="Z90" s="5">
        <f t="shared" si="8"/>
        <v>50</v>
      </c>
      <c r="AA90" s="5">
        <f t="shared" si="9"/>
        <v>386</v>
      </c>
    </row>
    <row r="91" spans="1:27" ht="10.5" customHeight="1" x14ac:dyDescent="0.2">
      <c r="A91">
        <v>23</v>
      </c>
      <c r="B91">
        <v>10</v>
      </c>
      <c r="C91" s="16"/>
      <c r="L91" s="16">
        <v>22</v>
      </c>
      <c r="M91" s="4">
        <v>11</v>
      </c>
      <c r="N91">
        <v>48</v>
      </c>
      <c r="O91">
        <v>316</v>
      </c>
      <c r="Q91" s="5">
        <v>0</v>
      </c>
      <c r="R91" s="5">
        <v>0</v>
      </c>
      <c r="T91">
        <f t="shared" si="4"/>
        <v>0</v>
      </c>
      <c r="U91">
        <f t="shared" si="5"/>
        <v>0</v>
      </c>
      <c r="W91" s="10">
        <f t="shared" si="6"/>
        <v>2</v>
      </c>
      <c r="X91" s="10">
        <f t="shared" si="7"/>
        <v>0</v>
      </c>
      <c r="Z91" s="5">
        <f t="shared" si="8"/>
        <v>50</v>
      </c>
      <c r="AA91" s="5">
        <f t="shared" si="9"/>
        <v>316</v>
      </c>
    </row>
    <row r="92" spans="1:27" ht="10.5" customHeight="1" x14ac:dyDescent="0.2">
      <c r="A92" t="s">
        <v>11</v>
      </c>
      <c r="B92">
        <v>15751</v>
      </c>
      <c r="C92" s="16"/>
      <c r="D92" t="s">
        <v>11</v>
      </c>
      <c r="E92">
        <v>13558</v>
      </c>
      <c r="L92" s="16">
        <v>23</v>
      </c>
      <c r="M92" s="4" t="s">
        <v>4</v>
      </c>
      <c r="N92">
        <v>10</v>
      </c>
      <c r="O92">
        <v>226</v>
      </c>
      <c r="Q92" s="5">
        <v>0</v>
      </c>
      <c r="R92" s="5">
        <v>0</v>
      </c>
      <c r="T92">
        <f t="shared" si="4"/>
        <v>0</v>
      </c>
      <c r="U92">
        <f t="shared" si="5"/>
        <v>0</v>
      </c>
      <c r="W92" s="10">
        <f t="shared" si="6"/>
        <v>0</v>
      </c>
      <c r="X92" s="10">
        <f t="shared" si="7"/>
        <v>34</v>
      </c>
      <c r="Z92" s="5">
        <f t="shared" si="8"/>
        <v>10</v>
      </c>
      <c r="AA92" s="5">
        <f t="shared" si="9"/>
        <v>260</v>
      </c>
    </row>
    <row r="93" spans="1:27" ht="10.5" customHeight="1" x14ac:dyDescent="0.2">
      <c r="Q93" s="5"/>
      <c r="R93" s="35"/>
    </row>
    <row r="94" spans="1:27" ht="10.5" customHeight="1" x14ac:dyDescent="0.2">
      <c r="M94" s="7" t="s">
        <v>11</v>
      </c>
      <c r="N94">
        <f>SUM(N69:N92)</f>
        <v>15751</v>
      </c>
      <c r="O94">
        <f>SUM(O69:O92)</f>
        <v>13558</v>
      </c>
      <c r="Q94" s="5">
        <f>SUM(Q69:Q92)</f>
        <v>1145</v>
      </c>
      <c r="R94" s="5">
        <f>SUM(R69:R92)</f>
        <v>1163</v>
      </c>
      <c r="T94">
        <f>SUM(T69:T92)</f>
        <v>327</v>
      </c>
      <c r="U94">
        <f>SUM(U69:U92)</f>
        <v>334</v>
      </c>
      <c r="W94" s="10">
        <f>SUM(W69:W92)</f>
        <v>2096</v>
      </c>
      <c r="X94" s="10">
        <f>SUM(X69:X92)</f>
        <v>1954</v>
      </c>
      <c r="Z94" s="5">
        <f>SUM(Z69:Z92)</f>
        <v>19319</v>
      </c>
      <c r="AA94" s="5">
        <f>SUM(AA69:AA92)</f>
        <v>17009</v>
      </c>
    </row>
    <row r="95" spans="1:27" ht="21" x14ac:dyDescent="0.4">
      <c r="A95" s="13" t="s">
        <v>27</v>
      </c>
      <c r="X95" s="80">
        <f>SUM(W94:X94)</f>
        <v>4050</v>
      </c>
      <c r="Z95" s="5">
        <f>SUM(N94,Q94,T94,W94)</f>
        <v>19319</v>
      </c>
      <c r="AA95" s="5">
        <f>SUM(O94,R94,U94,X94)</f>
        <v>17009</v>
      </c>
    </row>
    <row r="96" spans="1:27" ht="10.5" customHeight="1" x14ac:dyDescent="0.2">
      <c r="B96" t="s">
        <v>7</v>
      </c>
      <c r="C96" t="s">
        <v>7</v>
      </c>
      <c r="D96" t="s">
        <v>8</v>
      </c>
      <c r="E96" t="s">
        <v>8</v>
      </c>
      <c r="F96" t="s">
        <v>7</v>
      </c>
      <c r="G96" t="s">
        <v>8</v>
      </c>
      <c r="H96" s="16" t="s">
        <v>8</v>
      </c>
      <c r="I96" t="s">
        <v>7</v>
      </c>
      <c r="J96" t="s">
        <v>7</v>
      </c>
      <c r="K96" t="s">
        <v>8</v>
      </c>
      <c r="L96" t="s">
        <v>8</v>
      </c>
      <c r="M96" t="s">
        <v>7</v>
      </c>
      <c r="N96" s="37" t="s">
        <v>7</v>
      </c>
      <c r="O96" s="38" t="s">
        <v>8</v>
      </c>
      <c r="P96" s="38" t="s">
        <v>8</v>
      </c>
      <c r="Q96" s="39" t="s">
        <v>7</v>
      </c>
    </row>
    <row r="97" spans="1:17" ht="10.5" customHeight="1" x14ac:dyDescent="0.2">
      <c r="A97" s="21"/>
      <c r="B97" s="176" t="s">
        <v>59</v>
      </c>
      <c r="C97" s="177"/>
      <c r="D97" s="177"/>
      <c r="E97" s="178"/>
      <c r="F97" s="179" t="s">
        <v>60</v>
      </c>
      <c r="G97" s="180"/>
      <c r="H97" s="180"/>
      <c r="I97" s="181"/>
      <c r="J97" t="s">
        <v>63</v>
      </c>
      <c r="N97" s="40" t="s">
        <v>64</v>
      </c>
      <c r="O97" s="2"/>
      <c r="P97" s="2"/>
      <c r="Q97" s="23"/>
    </row>
    <row r="98" spans="1:17" ht="10.5" customHeight="1" x14ac:dyDescent="0.2">
      <c r="A98" s="21"/>
      <c r="B98" s="22" t="s">
        <v>28</v>
      </c>
      <c r="C98" s="2" t="s">
        <v>29</v>
      </c>
      <c r="D98" s="2" t="s">
        <v>30</v>
      </c>
      <c r="E98" s="23" t="s">
        <v>31</v>
      </c>
      <c r="F98" s="33" t="s">
        <v>32</v>
      </c>
      <c r="G98" s="28" t="s">
        <v>33</v>
      </c>
      <c r="H98" s="28" t="s">
        <v>34</v>
      </c>
      <c r="I98" s="34" t="s">
        <v>35</v>
      </c>
      <c r="J98" s="36" t="s">
        <v>36</v>
      </c>
      <c r="K98" s="36" t="s">
        <v>37</v>
      </c>
      <c r="L98" s="36" t="s">
        <v>38</v>
      </c>
      <c r="M98" s="36" t="s">
        <v>39</v>
      </c>
      <c r="N98" s="40" t="s">
        <v>40</v>
      </c>
      <c r="O98" s="41" t="s">
        <v>41</v>
      </c>
      <c r="P98" s="41" t="s">
        <v>42</v>
      </c>
      <c r="Q98" s="42" t="s">
        <v>29</v>
      </c>
    </row>
    <row r="99" spans="1:17" ht="10.5" customHeight="1" x14ac:dyDescent="0.2">
      <c r="A99" t="s">
        <v>43</v>
      </c>
      <c r="B99" s="22">
        <v>25</v>
      </c>
      <c r="C99" s="2">
        <v>25</v>
      </c>
      <c r="D99" s="2">
        <v>0</v>
      </c>
      <c r="E99" s="23">
        <v>0</v>
      </c>
      <c r="F99" s="33">
        <v>54</v>
      </c>
      <c r="G99" s="28">
        <v>31</v>
      </c>
      <c r="H99" s="28">
        <v>51</v>
      </c>
      <c r="I99" s="34">
        <v>45</v>
      </c>
      <c r="J99" s="36">
        <v>0</v>
      </c>
      <c r="K99" s="36">
        <v>0</v>
      </c>
      <c r="L99" s="36">
        <v>11</v>
      </c>
      <c r="M99" s="36">
        <v>3</v>
      </c>
      <c r="N99" s="40">
        <v>0</v>
      </c>
      <c r="O99" s="41">
        <v>0</v>
      </c>
      <c r="P99" s="41">
        <v>0</v>
      </c>
      <c r="Q99" s="42">
        <v>0</v>
      </c>
    </row>
    <row r="100" spans="1:17" ht="10.5" customHeight="1" x14ac:dyDescent="0.2">
      <c r="A100" t="s">
        <v>44</v>
      </c>
      <c r="B100" s="22">
        <v>65</v>
      </c>
      <c r="C100" s="2">
        <v>65</v>
      </c>
      <c r="D100" s="2">
        <v>0</v>
      </c>
      <c r="E100" s="23">
        <v>0</v>
      </c>
      <c r="F100" s="33">
        <v>99</v>
      </c>
      <c r="G100" s="28">
        <v>98</v>
      </c>
      <c r="H100" s="28">
        <v>96</v>
      </c>
      <c r="I100" s="34">
        <v>87</v>
      </c>
      <c r="J100" s="36">
        <v>0</v>
      </c>
      <c r="K100" s="36">
        <v>0</v>
      </c>
      <c r="L100" s="36">
        <v>19</v>
      </c>
      <c r="M100" s="36">
        <v>0</v>
      </c>
      <c r="N100" s="40">
        <v>7</v>
      </c>
      <c r="O100" s="41">
        <v>0</v>
      </c>
      <c r="P100" s="41">
        <v>6</v>
      </c>
      <c r="Q100" s="42">
        <v>39</v>
      </c>
    </row>
    <row r="101" spans="1:17" ht="10.5" customHeight="1" x14ac:dyDescent="0.2">
      <c r="A101" t="s">
        <v>45</v>
      </c>
      <c r="B101" s="22">
        <v>58</v>
      </c>
      <c r="C101" s="2">
        <v>58</v>
      </c>
      <c r="D101" s="2">
        <v>0</v>
      </c>
      <c r="E101" s="23">
        <v>0</v>
      </c>
      <c r="F101" s="33">
        <v>120</v>
      </c>
      <c r="G101" s="28">
        <v>112</v>
      </c>
      <c r="H101" s="28">
        <v>126</v>
      </c>
      <c r="I101" s="34">
        <v>120</v>
      </c>
      <c r="J101" s="36">
        <v>5</v>
      </c>
      <c r="K101" s="36">
        <v>1</v>
      </c>
      <c r="L101" s="36">
        <v>33</v>
      </c>
      <c r="M101" s="36">
        <v>10</v>
      </c>
      <c r="N101" s="40">
        <v>6</v>
      </c>
      <c r="O101" s="41">
        <v>1</v>
      </c>
      <c r="P101" s="41">
        <v>7</v>
      </c>
      <c r="Q101" s="42">
        <v>37</v>
      </c>
    </row>
    <row r="102" spans="1:17" ht="10.5" customHeight="1" x14ac:dyDescent="0.2">
      <c r="A102" t="s">
        <v>46</v>
      </c>
      <c r="B102" s="22">
        <v>0</v>
      </c>
      <c r="C102" s="2">
        <v>0</v>
      </c>
      <c r="D102" s="2">
        <v>0</v>
      </c>
      <c r="E102" s="23">
        <v>0</v>
      </c>
      <c r="F102" s="33">
        <v>216</v>
      </c>
      <c r="G102" s="28">
        <v>116</v>
      </c>
      <c r="H102" s="28">
        <v>84</v>
      </c>
      <c r="I102" s="34">
        <v>92</v>
      </c>
      <c r="J102" s="36">
        <v>0</v>
      </c>
      <c r="K102" s="36">
        <v>0</v>
      </c>
      <c r="L102" s="36">
        <v>24</v>
      </c>
      <c r="M102" s="36">
        <v>13</v>
      </c>
      <c r="N102" s="40">
        <v>3</v>
      </c>
      <c r="O102" s="41">
        <v>0</v>
      </c>
      <c r="P102" s="41">
        <v>0</v>
      </c>
      <c r="Q102" s="42">
        <v>15</v>
      </c>
    </row>
    <row r="103" spans="1:17" ht="10.5" customHeight="1" x14ac:dyDescent="0.2">
      <c r="A103" t="s">
        <v>47</v>
      </c>
      <c r="B103" s="22">
        <v>0</v>
      </c>
      <c r="C103" s="2">
        <v>0</v>
      </c>
      <c r="D103" s="2">
        <v>0</v>
      </c>
      <c r="E103" s="23">
        <v>0</v>
      </c>
      <c r="F103" s="33">
        <v>69</v>
      </c>
      <c r="G103" s="28">
        <v>58</v>
      </c>
      <c r="H103" s="28">
        <v>58</v>
      </c>
      <c r="I103" s="34">
        <v>74</v>
      </c>
      <c r="J103" s="36"/>
      <c r="K103" s="36"/>
      <c r="L103" s="36"/>
      <c r="M103" s="36"/>
      <c r="N103" s="40"/>
      <c r="O103" s="41"/>
      <c r="P103" s="41"/>
      <c r="Q103" s="42"/>
    </row>
    <row r="104" spans="1:17" ht="10.5" customHeight="1" x14ac:dyDescent="0.2">
      <c r="A104" t="s">
        <v>48</v>
      </c>
      <c r="B104" s="22">
        <v>0</v>
      </c>
      <c r="C104" s="2">
        <v>0</v>
      </c>
      <c r="D104" s="2">
        <v>0</v>
      </c>
      <c r="E104" s="23">
        <v>0</v>
      </c>
      <c r="F104" s="33">
        <v>91</v>
      </c>
      <c r="G104" s="28">
        <v>51</v>
      </c>
      <c r="H104" s="28">
        <v>51</v>
      </c>
      <c r="I104" s="34">
        <v>96</v>
      </c>
      <c r="J104" s="36"/>
      <c r="K104" s="36"/>
      <c r="L104" s="36"/>
      <c r="M104" s="36"/>
      <c r="N104" s="40"/>
      <c r="O104" s="41"/>
      <c r="P104" s="41"/>
      <c r="Q104" s="42"/>
    </row>
    <row r="105" spans="1:17" ht="10.5" customHeight="1" x14ac:dyDescent="0.2">
      <c r="A105" t="s">
        <v>49</v>
      </c>
      <c r="B105" s="22">
        <v>0</v>
      </c>
      <c r="C105" s="2">
        <v>0</v>
      </c>
      <c r="D105" s="2">
        <v>0</v>
      </c>
      <c r="E105" s="23">
        <v>0</v>
      </c>
      <c r="F105" s="33">
        <v>77</v>
      </c>
      <c r="G105" s="28">
        <v>81</v>
      </c>
      <c r="H105" s="28">
        <v>81</v>
      </c>
      <c r="I105" s="34">
        <v>61</v>
      </c>
      <c r="J105" s="36"/>
      <c r="K105" s="36"/>
      <c r="L105" s="36"/>
      <c r="M105" s="36"/>
      <c r="N105" s="40"/>
      <c r="O105" s="41"/>
      <c r="P105" s="41"/>
      <c r="Q105" s="42"/>
    </row>
    <row r="106" spans="1:17" ht="10.5" customHeight="1" x14ac:dyDescent="0.2">
      <c r="A106" t="s">
        <v>50</v>
      </c>
      <c r="B106" s="22">
        <v>0</v>
      </c>
      <c r="C106" s="2">
        <v>0</v>
      </c>
      <c r="D106" s="2">
        <v>0</v>
      </c>
      <c r="E106" s="23">
        <v>0</v>
      </c>
      <c r="F106" s="33">
        <v>87</v>
      </c>
      <c r="G106" s="28">
        <v>68</v>
      </c>
      <c r="H106" s="28">
        <v>68</v>
      </c>
      <c r="I106" s="34">
        <v>94</v>
      </c>
      <c r="J106" s="36"/>
      <c r="K106" s="36"/>
      <c r="L106" s="36"/>
      <c r="M106" s="36"/>
      <c r="N106" s="40"/>
      <c r="O106" s="41"/>
      <c r="P106" s="41"/>
      <c r="Q106" s="42"/>
    </row>
    <row r="107" spans="1:17" ht="10.5" customHeight="1" x14ac:dyDescent="0.2">
      <c r="A107" t="s">
        <v>51</v>
      </c>
      <c r="B107" s="22">
        <v>0</v>
      </c>
      <c r="C107" s="2">
        <v>0</v>
      </c>
      <c r="D107" s="2">
        <v>0</v>
      </c>
      <c r="E107" s="23">
        <v>0</v>
      </c>
      <c r="F107" s="33">
        <v>76</v>
      </c>
      <c r="G107" s="28">
        <v>65</v>
      </c>
      <c r="H107" s="28">
        <v>65</v>
      </c>
      <c r="I107" s="34">
        <v>78</v>
      </c>
      <c r="J107" s="36"/>
      <c r="K107" s="36"/>
      <c r="L107" s="36"/>
      <c r="M107" s="36"/>
      <c r="N107" s="40"/>
      <c r="O107" s="41"/>
      <c r="P107" s="41"/>
      <c r="Q107" s="42"/>
    </row>
    <row r="108" spans="1:17" ht="10.5" customHeight="1" x14ac:dyDescent="0.2">
      <c r="A108" t="s">
        <v>52</v>
      </c>
      <c r="B108" s="22">
        <v>0</v>
      </c>
      <c r="C108" s="2">
        <v>0</v>
      </c>
      <c r="D108" s="2">
        <v>0</v>
      </c>
      <c r="E108" s="23">
        <v>0</v>
      </c>
      <c r="F108" s="33">
        <v>56</v>
      </c>
      <c r="G108" s="28">
        <v>53</v>
      </c>
      <c r="H108" s="28">
        <v>53</v>
      </c>
      <c r="I108" s="34">
        <v>63</v>
      </c>
      <c r="J108" s="36">
        <v>0</v>
      </c>
      <c r="K108" s="36">
        <v>0</v>
      </c>
      <c r="L108" s="36">
        <v>0</v>
      </c>
      <c r="M108" s="36">
        <v>0</v>
      </c>
      <c r="N108" s="40">
        <v>0</v>
      </c>
      <c r="O108" s="41">
        <v>0</v>
      </c>
      <c r="P108" s="41">
        <v>5</v>
      </c>
      <c r="Q108" s="42">
        <v>0</v>
      </c>
    </row>
    <row r="109" spans="1:17" ht="10.5" customHeight="1" x14ac:dyDescent="0.2">
      <c r="A109" t="s">
        <v>53</v>
      </c>
      <c r="B109" s="22">
        <v>0</v>
      </c>
      <c r="C109" s="2">
        <v>0</v>
      </c>
      <c r="D109" s="2">
        <v>45</v>
      </c>
      <c r="E109" s="23">
        <v>45</v>
      </c>
      <c r="F109" s="33">
        <v>107</v>
      </c>
      <c r="G109" s="28">
        <v>91</v>
      </c>
      <c r="H109" s="28">
        <v>111</v>
      </c>
      <c r="I109" s="34">
        <v>107</v>
      </c>
      <c r="J109" s="36">
        <v>12</v>
      </c>
      <c r="K109" s="36">
        <v>24</v>
      </c>
      <c r="L109" s="36">
        <v>17</v>
      </c>
      <c r="M109" s="36">
        <v>10</v>
      </c>
      <c r="N109" s="40">
        <v>4</v>
      </c>
      <c r="O109" s="41">
        <v>4</v>
      </c>
      <c r="P109" s="41">
        <v>11</v>
      </c>
      <c r="Q109" s="42">
        <v>2</v>
      </c>
    </row>
    <row r="110" spans="1:17" ht="10.5" customHeight="1" x14ac:dyDescent="0.2">
      <c r="A110" t="s">
        <v>54</v>
      </c>
      <c r="B110" s="22">
        <v>0</v>
      </c>
      <c r="C110" s="2">
        <v>0</v>
      </c>
      <c r="D110" s="2">
        <v>54</v>
      </c>
      <c r="E110" s="23">
        <v>54</v>
      </c>
      <c r="F110" s="33">
        <v>77</v>
      </c>
      <c r="G110" s="28">
        <v>149</v>
      </c>
      <c r="H110" s="28">
        <v>155</v>
      </c>
      <c r="I110" s="34">
        <v>80</v>
      </c>
      <c r="J110" s="36">
        <v>0</v>
      </c>
      <c r="K110" s="36">
        <v>46</v>
      </c>
      <c r="L110" s="36">
        <v>17</v>
      </c>
      <c r="M110" s="36">
        <v>11</v>
      </c>
      <c r="N110" s="40">
        <v>3</v>
      </c>
      <c r="O110" s="41">
        <v>4</v>
      </c>
      <c r="P110" s="41">
        <v>43</v>
      </c>
      <c r="Q110" s="42">
        <v>0</v>
      </c>
    </row>
    <row r="111" spans="1:17" ht="10.5" customHeight="1" x14ac:dyDescent="0.2">
      <c r="A111" t="s">
        <v>55</v>
      </c>
      <c r="B111" s="22">
        <v>0</v>
      </c>
      <c r="C111" s="2">
        <v>0</v>
      </c>
      <c r="D111" s="2">
        <v>51</v>
      </c>
      <c r="E111" s="23">
        <v>51</v>
      </c>
      <c r="F111" s="33">
        <v>44</v>
      </c>
      <c r="G111" s="28">
        <v>120</v>
      </c>
      <c r="H111" s="28">
        <v>102</v>
      </c>
      <c r="I111" s="34">
        <v>51</v>
      </c>
      <c r="J111" s="36">
        <v>0</v>
      </c>
      <c r="K111" s="36">
        <v>14</v>
      </c>
      <c r="L111" s="36">
        <v>7</v>
      </c>
      <c r="M111" s="36">
        <v>5</v>
      </c>
      <c r="N111" s="40">
        <v>0</v>
      </c>
      <c r="O111" s="41">
        <v>9</v>
      </c>
      <c r="P111" s="41">
        <v>20</v>
      </c>
      <c r="Q111" s="42">
        <v>5</v>
      </c>
    </row>
    <row r="112" spans="1:17" ht="10.5" customHeight="1" x14ac:dyDescent="0.2">
      <c r="A112" t="s">
        <v>56</v>
      </c>
      <c r="B112" s="22">
        <v>0</v>
      </c>
      <c r="C112" s="2">
        <v>0</v>
      </c>
      <c r="D112" s="2">
        <v>0</v>
      </c>
      <c r="E112" s="23">
        <v>0</v>
      </c>
      <c r="F112" s="33">
        <v>32</v>
      </c>
      <c r="G112" s="28">
        <v>60</v>
      </c>
      <c r="H112" s="28">
        <v>52</v>
      </c>
      <c r="I112" s="34">
        <v>35</v>
      </c>
      <c r="J112" s="36">
        <v>0</v>
      </c>
      <c r="K112" s="36">
        <v>11</v>
      </c>
      <c r="L112" s="36">
        <v>0</v>
      </c>
      <c r="M112" s="36">
        <v>5</v>
      </c>
      <c r="N112" s="40">
        <v>0</v>
      </c>
      <c r="O112" s="41">
        <v>3</v>
      </c>
      <c r="P112" s="41">
        <v>15</v>
      </c>
      <c r="Q112" s="42">
        <v>2</v>
      </c>
    </row>
    <row r="113" spans="1:17" ht="10.5" customHeight="1" x14ac:dyDescent="0.2">
      <c r="A113" t="s">
        <v>57</v>
      </c>
      <c r="B113" s="22">
        <v>0</v>
      </c>
      <c r="C113" s="2">
        <v>0</v>
      </c>
      <c r="D113" s="2">
        <v>0</v>
      </c>
      <c r="E113" s="23">
        <v>0</v>
      </c>
      <c r="F113" s="33">
        <v>0</v>
      </c>
      <c r="G113" s="28">
        <v>10</v>
      </c>
      <c r="H113" s="28">
        <v>10</v>
      </c>
      <c r="I113" s="34">
        <v>2</v>
      </c>
      <c r="J113" s="36"/>
      <c r="K113" s="36"/>
      <c r="L113" s="36"/>
      <c r="M113" s="36"/>
      <c r="N113" s="40"/>
      <c r="O113" s="41"/>
      <c r="P113" s="41"/>
      <c r="Q113" s="42"/>
    </row>
    <row r="114" spans="1:17" ht="10.5" customHeight="1" x14ac:dyDescent="0.2">
      <c r="B114" s="22"/>
      <c r="C114" s="2"/>
      <c r="D114" s="2"/>
      <c r="E114" s="23"/>
      <c r="F114" s="27"/>
      <c r="G114" s="28"/>
      <c r="H114" s="28"/>
      <c r="I114" s="29"/>
      <c r="J114" s="36"/>
      <c r="K114" s="36"/>
      <c r="L114" s="36"/>
      <c r="M114" s="36"/>
      <c r="N114" s="40"/>
      <c r="O114" s="41"/>
      <c r="P114" s="41"/>
      <c r="Q114" s="42"/>
    </row>
    <row r="115" spans="1:17" ht="10.5" customHeight="1" x14ac:dyDescent="0.2">
      <c r="A115" t="s">
        <v>58</v>
      </c>
      <c r="B115" s="24">
        <v>148</v>
      </c>
      <c r="C115" s="25">
        <v>148</v>
      </c>
      <c r="D115" s="25">
        <v>150</v>
      </c>
      <c r="E115" s="26">
        <v>150</v>
      </c>
      <c r="F115" s="30">
        <v>1205</v>
      </c>
      <c r="G115" s="31">
        <v>1163</v>
      </c>
      <c r="H115" s="31">
        <v>1163</v>
      </c>
      <c r="I115" s="32">
        <v>1085</v>
      </c>
      <c r="J115" s="36">
        <v>17</v>
      </c>
      <c r="K115" s="36">
        <v>96</v>
      </c>
      <c r="L115" s="36">
        <v>128</v>
      </c>
      <c r="M115" s="36">
        <v>57</v>
      </c>
      <c r="N115" s="43">
        <v>23</v>
      </c>
      <c r="O115" s="44">
        <v>21</v>
      </c>
      <c r="P115" s="44">
        <v>107</v>
      </c>
      <c r="Q115" s="45">
        <v>100</v>
      </c>
    </row>
    <row r="121" spans="1:17" ht="20.25" customHeight="1" x14ac:dyDescent="0.4">
      <c r="A121" s="13" t="s">
        <v>61</v>
      </c>
    </row>
    <row r="122" spans="1:17" ht="10.5" customHeight="1" x14ac:dyDescent="0.2">
      <c r="A122" s="2"/>
      <c r="B122" s="2"/>
      <c r="C122" s="2"/>
      <c r="D122" s="2"/>
      <c r="E122" s="2"/>
      <c r="F122" s="2"/>
    </row>
    <row r="123" spans="1:17" ht="10.5" customHeight="1" x14ac:dyDescent="0.2">
      <c r="A123" s="2"/>
      <c r="B123" s="182"/>
      <c r="C123" s="182"/>
      <c r="D123" s="182"/>
      <c r="E123" s="182"/>
      <c r="F123" s="2"/>
    </row>
    <row r="124" spans="1:17" ht="10.5" customHeight="1" x14ac:dyDescent="0.2">
      <c r="A124" s="2"/>
      <c r="B124" s="22" t="s">
        <v>28</v>
      </c>
      <c r="C124" s="23" t="s">
        <v>31</v>
      </c>
      <c r="D124" s="40" t="s">
        <v>104</v>
      </c>
      <c r="E124" s="41" t="s">
        <v>41</v>
      </c>
      <c r="F124" s="84"/>
      <c r="G124" s="84"/>
      <c r="H124" s="11"/>
      <c r="I124" s="8"/>
      <c r="J124" s="8"/>
    </row>
    <row r="125" spans="1:17" ht="10.5" customHeight="1" x14ac:dyDescent="0.2">
      <c r="A125" s="2" t="s">
        <v>17</v>
      </c>
      <c r="B125" s="84" t="s">
        <v>7</v>
      </c>
      <c r="C125" s="84" t="s">
        <v>8</v>
      </c>
      <c r="D125" s="84" t="s">
        <v>7</v>
      </c>
      <c r="E125" s="84" t="s">
        <v>8</v>
      </c>
      <c r="F125" s="19" t="s">
        <v>18</v>
      </c>
      <c r="G125" s="19" t="s">
        <v>19</v>
      </c>
      <c r="H125" s="84"/>
      <c r="I125" s="84"/>
      <c r="J125" s="8"/>
      <c r="K125" s="8"/>
    </row>
    <row r="126" spans="1:17" ht="10.5" customHeight="1" x14ac:dyDescent="0.2">
      <c r="A126" s="82" t="s">
        <v>1</v>
      </c>
      <c r="B126" s="86">
        <v>0</v>
      </c>
      <c r="C126" s="84">
        <v>0</v>
      </c>
      <c r="D126" s="84">
        <v>0</v>
      </c>
      <c r="E126" s="84">
        <v>0</v>
      </c>
      <c r="F126" s="84">
        <f>SUM(B126,D126)</f>
        <v>0</v>
      </c>
      <c r="G126" s="8">
        <f>SUM(C126,E126)</f>
        <v>0</v>
      </c>
      <c r="H126" s="11"/>
      <c r="I126" s="8"/>
      <c r="J126" s="8"/>
      <c r="K126" s="8"/>
      <c r="N126" s="16" t="s">
        <v>105</v>
      </c>
      <c r="O126" s="16"/>
    </row>
    <row r="127" spans="1:17" ht="10.5" customHeight="1" x14ac:dyDescent="0.2">
      <c r="A127" s="82">
        <v>2</v>
      </c>
      <c r="B127" s="86">
        <v>0</v>
      </c>
      <c r="C127" s="84">
        <v>0</v>
      </c>
      <c r="D127" s="84">
        <v>0</v>
      </c>
      <c r="E127" s="84">
        <v>0</v>
      </c>
      <c r="F127" s="84">
        <f t="shared" ref="F127:F149" si="12">SUM(B127,D127)</f>
        <v>0</v>
      </c>
      <c r="G127" s="8">
        <f t="shared" ref="G127:G149" si="13">SUM(C127,E127)</f>
        <v>0</v>
      </c>
      <c r="H127" s="11"/>
      <c r="I127" s="8"/>
      <c r="J127" s="8"/>
      <c r="K127" s="8"/>
    </row>
    <row r="128" spans="1:17" ht="10.5" customHeight="1" x14ac:dyDescent="0.2">
      <c r="A128" s="82">
        <v>3</v>
      </c>
      <c r="B128" s="86">
        <v>0</v>
      </c>
      <c r="C128" s="84">
        <v>0</v>
      </c>
      <c r="D128" s="84">
        <v>0</v>
      </c>
      <c r="E128" s="84">
        <v>0</v>
      </c>
      <c r="F128" s="84">
        <f t="shared" si="12"/>
        <v>0</v>
      </c>
      <c r="G128" s="8">
        <f t="shared" si="13"/>
        <v>0</v>
      </c>
      <c r="H128" s="11"/>
      <c r="I128" s="8"/>
      <c r="J128" s="8"/>
      <c r="K128" s="8"/>
    </row>
    <row r="129" spans="1:11" ht="10.5" customHeight="1" x14ac:dyDescent="0.2">
      <c r="A129" s="82">
        <v>4</v>
      </c>
      <c r="B129" s="86">
        <v>0</v>
      </c>
      <c r="C129" s="84">
        <v>0</v>
      </c>
      <c r="D129" s="84">
        <v>0</v>
      </c>
      <c r="E129" s="84">
        <v>0</v>
      </c>
      <c r="F129" s="84">
        <f t="shared" si="12"/>
        <v>0</v>
      </c>
      <c r="G129" s="8">
        <f t="shared" si="13"/>
        <v>0</v>
      </c>
      <c r="H129" s="11"/>
      <c r="I129" s="8"/>
      <c r="J129" s="8"/>
      <c r="K129" s="8"/>
    </row>
    <row r="130" spans="1:11" ht="10.5" customHeight="1" x14ac:dyDescent="0.2">
      <c r="A130" s="82">
        <v>5</v>
      </c>
      <c r="B130" s="86">
        <v>0</v>
      </c>
      <c r="C130" s="84">
        <v>0</v>
      </c>
      <c r="D130" s="84">
        <v>0</v>
      </c>
      <c r="E130" s="84">
        <v>0</v>
      </c>
      <c r="F130" s="84">
        <f t="shared" si="12"/>
        <v>0</v>
      </c>
      <c r="G130" s="8">
        <f t="shared" si="13"/>
        <v>0</v>
      </c>
      <c r="H130" s="11"/>
      <c r="I130" s="8"/>
      <c r="J130" s="8"/>
      <c r="K130" s="8"/>
    </row>
    <row r="131" spans="1:11" ht="10.5" customHeight="1" x14ac:dyDescent="0.2">
      <c r="A131" s="82">
        <v>6</v>
      </c>
      <c r="B131" s="86">
        <v>0</v>
      </c>
      <c r="C131" s="84">
        <v>0</v>
      </c>
      <c r="D131" s="84">
        <v>0</v>
      </c>
      <c r="E131" s="84">
        <v>0</v>
      </c>
      <c r="F131" s="84">
        <f t="shared" si="12"/>
        <v>0</v>
      </c>
      <c r="G131" s="8">
        <f t="shared" si="13"/>
        <v>0</v>
      </c>
      <c r="H131" s="11"/>
      <c r="I131" s="8"/>
      <c r="J131" s="8"/>
      <c r="K131" s="8"/>
    </row>
    <row r="132" spans="1:11" ht="10.5" customHeight="1" x14ac:dyDescent="0.2">
      <c r="A132" s="82">
        <v>7</v>
      </c>
      <c r="B132" s="22">
        <v>25</v>
      </c>
      <c r="C132" s="23">
        <v>0</v>
      </c>
      <c r="D132" s="40">
        <v>0</v>
      </c>
      <c r="E132" s="41">
        <v>0</v>
      </c>
      <c r="F132" s="84">
        <f t="shared" si="12"/>
        <v>25</v>
      </c>
      <c r="G132" s="8">
        <f t="shared" si="13"/>
        <v>0</v>
      </c>
      <c r="H132" s="11"/>
      <c r="I132" s="8"/>
      <c r="J132" s="8"/>
      <c r="K132" s="8"/>
    </row>
    <row r="133" spans="1:11" ht="10.5" customHeight="1" x14ac:dyDescent="0.2">
      <c r="A133" s="82">
        <v>8</v>
      </c>
      <c r="B133" s="22">
        <v>65</v>
      </c>
      <c r="C133" s="23">
        <v>0</v>
      </c>
      <c r="D133" s="40">
        <v>7</v>
      </c>
      <c r="E133" s="41">
        <v>0</v>
      </c>
      <c r="F133" s="84">
        <f t="shared" si="12"/>
        <v>72</v>
      </c>
      <c r="G133" s="8">
        <f t="shared" si="13"/>
        <v>0</v>
      </c>
      <c r="H133" s="11"/>
      <c r="I133" s="8"/>
      <c r="J133" s="8"/>
      <c r="K133" s="8"/>
    </row>
    <row r="134" spans="1:11" ht="10.5" customHeight="1" x14ac:dyDescent="0.2">
      <c r="A134" s="82">
        <v>9</v>
      </c>
      <c r="B134" s="22">
        <v>58</v>
      </c>
      <c r="C134" s="23">
        <v>0</v>
      </c>
      <c r="D134" s="40">
        <v>6</v>
      </c>
      <c r="E134" s="41">
        <v>1</v>
      </c>
      <c r="F134" s="84">
        <f t="shared" si="12"/>
        <v>64</v>
      </c>
      <c r="G134" s="8">
        <f t="shared" si="13"/>
        <v>1</v>
      </c>
      <c r="H134" s="11"/>
      <c r="I134" s="8"/>
      <c r="J134" s="8"/>
      <c r="K134" s="8"/>
    </row>
    <row r="135" spans="1:11" ht="10.5" customHeight="1" x14ac:dyDescent="0.2">
      <c r="A135" s="82">
        <v>10</v>
      </c>
      <c r="B135" s="22">
        <v>0</v>
      </c>
      <c r="C135" s="23">
        <v>0</v>
      </c>
      <c r="D135" s="40">
        <v>3</v>
      </c>
      <c r="E135" s="41">
        <v>0</v>
      </c>
      <c r="F135" s="84">
        <f t="shared" si="12"/>
        <v>3</v>
      </c>
      <c r="G135" s="8">
        <f t="shared" si="13"/>
        <v>0</v>
      </c>
      <c r="H135" s="11"/>
      <c r="I135" s="8"/>
      <c r="J135" s="8"/>
      <c r="K135" s="8"/>
    </row>
    <row r="136" spans="1:11" ht="10.5" customHeight="1" x14ac:dyDescent="0.2">
      <c r="A136" s="82">
        <v>11</v>
      </c>
      <c r="B136" s="22">
        <v>0</v>
      </c>
      <c r="C136" s="23">
        <v>0</v>
      </c>
      <c r="D136" s="40">
        <v>0</v>
      </c>
      <c r="E136" s="41">
        <v>0</v>
      </c>
      <c r="F136" s="84">
        <f t="shared" si="12"/>
        <v>0</v>
      </c>
      <c r="G136" s="8">
        <f t="shared" si="13"/>
        <v>0</v>
      </c>
      <c r="H136" s="11"/>
      <c r="I136" s="8"/>
      <c r="J136" s="8"/>
      <c r="K136" s="8"/>
    </row>
    <row r="137" spans="1:11" ht="10.5" customHeight="1" x14ac:dyDescent="0.2">
      <c r="A137" s="82" t="s">
        <v>2</v>
      </c>
      <c r="B137" s="22">
        <v>0</v>
      </c>
      <c r="C137" s="23">
        <v>0</v>
      </c>
      <c r="D137" s="40">
        <v>0</v>
      </c>
      <c r="E137" s="41">
        <v>0</v>
      </c>
      <c r="F137" s="84">
        <f t="shared" si="12"/>
        <v>0</v>
      </c>
      <c r="G137" s="8">
        <f t="shared" si="13"/>
        <v>0</v>
      </c>
      <c r="H137" s="11"/>
      <c r="I137" s="8"/>
      <c r="J137" s="8"/>
      <c r="K137" s="8"/>
    </row>
    <row r="138" spans="1:11" ht="10.5" customHeight="1" x14ac:dyDescent="0.2">
      <c r="A138" s="82" t="s">
        <v>3</v>
      </c>
      <c r="B138" s="22">
        <v>0</v>
      </c>
      <c r="C138" s="23">
        <v>0</v>
      </c>
      <c r="D138" s="40">
        <v>0</v>
      </c>
      <c r="E138" s="41">
        <v>0</v>
      </c>
      <c r="F138" s="84">
        <f t="shared" si="12"/>
        <v>0</v>
      </c>
      <c r="G138" s="8">
        <f t="shared" si="13"/>
        <v>0</v>
      </c>
      <c r="H138" s="11"/>
      <c r="I138" s="8"/>
      <c r="J138" s="8"/>
      <c r="K138" s="8"/>
    </row>
    <row r="139" spans="1:11" ht="10.5" customHeight="1" x14ac:dyDescent="0.2">
      <c r="A139" s="82">
        <v>2</v>
      </c>
      <c r="B139" s="22">
        <v>0</v>
      </c>
      <c r="C139" s="23">
        <v>0</v>
      </c>
      <c r="D139" s="40">
        <v>0</v>
      </c>
      <c r="E139" s="41">
        <v>0</v>
      </c>
      <c r="F139" s="84">
        <f t="shared" si="12"/>
        <v>0</v>
      </c>
      <c r="G139" s="8">
        <f t="shared" si="13"/>
        <v>0</v>
      </c>
      <c r="H139" s="11"/>
      <c r="I139" s="8"/>
      <c r="J139" s="8"/>
      <c r="K139" s="8"/>
    </row>
    <row r="140" spans="1:11" ht="10.5" customHeight="1" x14ac:dyDescent="0.2">
      <c r="A140" s="82">
        <v>3</v>
      </c>
      <c r="B140" s="22">
        <v>0</v>
      </c>
      <c r="C140" s="23">
        <v>0</v>
      </c>
      <c r="D140" s="40">
        <v>0</v>
      </c>
      <c r="E140" s="41">
        <v>0</v>
      </c>
      <c r="F140" s="84">
        <f t="shared" si="12"/>
        <v>0</v>
      </c>
      <c r="G140" s="8">
        <f t="shared" si="13"/>
        <v>0</v>
      </c>
      <c r="H140" s="11"/>
      <c r="I140" s="8"/>
      <c r="J140" s="8"/>
      <c r="K140" s="8"/>
    </row>
    <row r="141" spans="1:11" ht="10.5" customHeight="1" x14ac:dyDescent="0.2">
      <c r="A141" s="82">
        <v>4</v>
      </c>
      <c r="B141" s="22">
        <v>0</v>
      </c>
      <c r="C141" s="23">
        <v>0</v>
      </c>
      <c r="D141" s="40">
        <v>0</v>
      </c>
      <c r="E141" s="41">
        <v>0</v>
      </c>
      <c r="F141" s="84">
        <f t="shared" si="12"/>
        <v>0</v>
      </c>
      <c r="G141" s="8">
        <f t="shared" si="13"/>
        <v>0</v>
      </c>
      <c r="H141" s="11"/>
      <c r="I141" s="8"/>
      <c r="J141" s="8"/>
      <c r="K141" s="8"/>
    </row>
    <row r="142" spans="1:11" ht="10.5" customHeight="1" x14ac:dyDescent="0.2">
      <c r="A142" s="83">
        <v>5</v>
      </c>
      <c r="B142" s="22">
        <v>0</v>
      </c>
      <c r="C142" s="23">
        <v>45</v>
      </c>
      <c r="D142" s="40">
        <v>4</v>
      </c>
      <c r="E142" s="41">
        <v>4</v>
      </c>
      <c r="F142" s="84">
        <f t="shared" si="12"/>
        <v>4</v>
      </c>
      <c r="G142" s="8">
        <f t="shared" si="13"/>
        <v>49</v>
      </c>
      <c r="H142" s="11"/>
      <c r="I142" s="8"/>
      <c r="J142" s="8"/>
      <c r="K142" s="8"/>
    </row>
    <row r="143" spans="1:11" ht="10.5" customHeight="1" x14ac:dyDescent="0.2">
      <c r="A143" s="83">
        <v>6</v>
      </c>
      <c r="B143" s="22">
        <v>0</v>
      </c>
      <c r="C143" s="23">
        <v>54</v>
      </c>
      <c r="D143" s="40">
        <v>3</v>
      </c>
      <c r="E143" s="41">
        <v>4</v>
      </c>
      <c r="F143" s="84">
        <f t="shared" si="12"/>
        <v>3</v>
      </c>
      <c r="G143" s="8">
        <f t="shared" si="13"/>
        <v>58</v>
      </c>
      <c r="H143" s="11"/>
      <c r="I143" s="8"/>
      <c r="J143" s="8"/>
      <c r="K143" s="8"/>
    </row>
    <row r="144" spans="1:11" ht="10.5" customHeight="1" x14ac:dyDescent="0.2">
      <c r="A144" s="83">
        <v>7</v>
      </c>
      <c r="B144" s="22">
        <v>0</v>
      </c>
      <c r="C144" s="23">
        <v>51</v>
      </c>
      <c r="D144" s="40">
        <v>0</v>
      </c>
      <c r="E144" s="41">
        <v>9</v>
      </c>
      <c r="F144" s="84">
        <f t="shared" si="12"/>
        <v>0</v>
      </c>
      <c r="G144" s="8">
        <f t="shared" si="13"/>
        <v>60</v>
      </c>
      <c r="H144" s="11"/>
      <c r="I144" s="8"/>
      <c r="J144" s="8"/>
      <c r="K144" s="8"/>
    </row>
    <row r="145" spans="1:11" ht="10.5" customHeight="1" x14ac:dyDescent="0.2">
      <c r="A145" s="82">
        <v>8</v>
      </c>
      <c r="B145" s="22">
        <v>0</v>
      </c>
      <c r="C145" s="23">
        <v>0</v>
      </c>
      <c r="D145" s="40">
        <v>0</v>
      </c>
      <c r="E145" s="41">
        <v>3</v>
      </c>
      <c r="F145" s="84">
        <f t="shared" si="12"/>
        <v>0</v>
      </c>
      <c r="G145" s="8">
        <f t="shared" si="13"/>
        <v>3</v>
      </c>
      <c r="H145" s="11"/>
      <c r="I145" s="8"/>
      <c r="J145" s="8"/>
      <c r="K145" s="8"/>
    </row>
    <row r="146" spans="1:11" ht="10.5" customHeight="1" x14ac:dyDescent="0.2">
      <c r="A146" s="82">
        <v>9</v>
      </c>
      <c r="B146" s="22">
        <v>0</v>
      </c>
      <c r="C146" s="23">
        <v>0</v>
      </c>
      <c r="D146" s="40">
        <v>0</v>
      </c>
      <c r="E146" s="41">
        <v>0</v>
      </c>
      <c r="F146" s="84">
        <f t="shared" si="12"/>
        <v>0</v>
      </c>
      <c r="G146" s="8">
        <f t="shared" si="13"/>
        <v>0</v>
      </c>
      <c r="H146" s="11"/>
      <c r="I146" s="8"/>
      <c r="J146" s="8"/>
      <c r="K146" s="8"/>
    </row>
    <row r="147" spans="1:11" ht="10.5" customHeight="1" x14ac:dyDescent="0.2">
      <c r="A147" s="82">
        <v>10</v>
      </c>
      <c r="B147" s="86">
        <v>0</v>
      </c>
      <c r="C147" s="87">
        <v>0</v>
      </c>
      <c r="D147" s="88">
        <v>0</v>
      </c>
      <c r="E147" s="86">
        <v>0</v>
      </c>
      <c r="F147" s="84">
        <f t="shared" si="12"/>
        <v>0</v>
      </c>
      <c r="G147" s="8">
        <f t="shared" si="13"/>
        <v>0</v>
      </c>
      <c r="H147" s="11"/>
      <c r="I147" s="8"/>
      <c r="J147" s="8"/>
      <c r="K147" s="8"/>
    </row>
    <row r="148" spans="1:11" ht="10.5" customHeight="1" x14ac:dyDescent="0.2">
      <c r="A148" s="82">
        <v>11</v>
      </c>
      <c r="B148" s="86">
        <v>0</v>
      </c>
      <c r="C148" s="87">
        <v>0</v>
      </c>
      <c r="D148" s="88">
        <v>0</v>
      </c>
      <c r="E148" s="86">
        <v>0</v>
      </c>
      <c r="F148" s="84">
        <f t="shared" si="12"/>
        <v>0</v>
      </c>
      <c r="G148" s="8">
        <f t="shared" si="13"/>
        <v>0</v>
      </c>
      <c r="H148" s="11"/>
      <c r="I148" s="8"/>
      <c r="J148" s="8"/>
      <c r="K148" s="8"/>
    </row>
    <row r="149" spans="1:11" ht="10.5" customHeight="1" x14ac:dyDescent="0.2">
      <c r="A149" s="82" t="s">
        <v>4</v>
      </c>
      <c r="B149" s="86">
        <v>0</v>
      </c>
      <c r="C149" s="87">
        <v>0</v>
      </c>
      <c r="D149" s="88">
        <v>0</v>
      </c>
      <c r="E149" s="86">
        <v>0</v>
      </c>
      <c r="F149" s="84">
        <f t="shared" si="12"/>
        <v>0</v>
      </c>
      <c r="G149" s="8">
        <f t="shared" si="13"/>
        <v>0</v>
      </c>
      <c r="H149" s="11"/>
      <c r="I149" s="8"/>
      <c r="J149" s="8"/>
      <c r="K149" s="8"/>
    </row>
    <row r="150" spans="1:11" ht="10.5" customHeight="1" x14ac:dyDescent="0.2">
      <c r="A150" s="2"/>
      <c r="B150" s="84"/>
      <c r="C150" s="84"/>
      <c r="D150" s="84"/>
      <c r="E150" s="84"/>
      <c r="F150" s="84"/>
      <c r="G150" s="8"/>
      <c r="H150" s="11"/>
      <c r="I150" s="8"/>
      <c r="J150" s="8"/>
      <c r="K150" s="8"/>
    </row>
    <row r="151" spans="1:11" ht="10.5" customHeight="1" x14ac:dyDescent="0.2">
      <c r="A151" s="2" t="s">
        <v>58</v>
      </c>
      <c r="B151" s="85">
        <f t="shared" ref="B151:G151" si="14">SUM(B126:B149)</f>
        <v>148</v>
      </c>
      <c r="C151" s="85">
        <f t="shared" si="14"/>
        <v>150</v>
      </c>
      <c r="D151" s="85">
        <f t="shared" si="14"/>
        <v>23</v>
      </c>
      <c r="E151" s="85">
        <f t="shared" si="14"/>
        <v>21</v>
      </c>
      <c r="F151" s="85">
        <f t="shared" si="14"/>
        <v>171</v>
      </c>
      <c r="G151" s="85">
        <f t="shared" si="14"/>
        <v>171</v>
      </c>
      <c r="H151" s="85"/>
      <c r="I151" s="85"/>
      <c r="J151" s="85"/>
      <c r="K151" s="85"/>
    </row>
    <row r="152" spans="1:11" ht="10.5" customHeight="1" x14ac:dyDescent="0.2">
      <c r="A152" s="2"/>
      <c r="B152" s="84"/>
      <c r="C152" s="84"/>
      <c r="D152" s="84"/>
      <c r="E152" s="84"/>
      <c r="F152" s="84">
        <f>SUM(B151,D151)</f>
        <v>171</v>
      </c>
      <c r="G152" s="8">
        <f>SUM(C151,E151)</f>
        <v>171</v>
      </c>
      <c r="H152" s="11"/>
      <c r="I152" s="8"/>
      <c r="J152" s="8"/>
    </row>
    <row r="153" spans="1:11" ht="10.5" customHeight="1" x14ac:dyDescent="0.2">
      <c r="A153" s="2"/>
      <c r="B153" s="84"/>
      <c r="C153" s="84"/>
      <c r="D153" s="84"/>
      <c r="E153" s="84"/>
      <c r="F153" s="84"/>
      <c r="G153" s="8"/>
      <c r="H153" s="11"/>
      <c r="I153" s="8"/>
      <c r="J153" s="8"/>
    </row>
    <row r="157" spans="1:11" ht="18.75" customHeight="1" x14ac:dyDescent="0.4">
      <c r="A157" s="13" t="s">
        <v>62</v>
      </c>
      <c r="D157" s="12" t="s">
        <v>68</v>
      </c>
      <c r="E157" s="12"/>
      <c r="F157" s="12"/>
      <c r="G157" s="12"/>
      <c r="H157" s="46"/>
    </row>
    <row r="160" spans="1:11" ht="10.5" customHeight="1" thickBot="1" x14ac:dyDescent="0.25">
      <c r="H160" s="16" t="s">
        <v>69</v>
      </c>
      <c r="I160" t="s">
        <v>70</v>
      </c>
    </row>
    <row r="161" spans="1:9" ht="10.5" customHeight="1" thickTop="1" x14ac:dyDescent="0.2">
      <c r="A161" s="47" t="s">
        <v>17</v>
      </c>
      <c r="B161" s="48" t="s">
        <v>18</v>
      </c>
      <c r="C161" s="49" t="s">
        <v>19</v>
      </c>
      <c r="G161" s="183">
        <v>38273</v>
      </c>
      <c r="H161" s="16" t="s">
        <v>65</v>
      </c>
    </row>
    <row r="162" spans="1:9" ht="10.5" customHeight="1" thickBot="1" x14ac:dyDescent="0.25">
      <c r="A162" s="50" t="s">
        <v>1</v>
      </c>
      <c r="B162" s="41">
        <v>0</v>
      </c>
      <c r="C162" s="57">
        <v>0</v>
      </c>
      <c r="G162" s="184"/>
      <c r="H162" s="16" t="s">
        <v>66</v>
      </c>
      <c r="I162" t="s">
        <v>67</v>
      </c>
    </row>
    <row r="163" spans="1:9" ht="16.5" x14ac:dyDescent="0.3">
      <c r="A163" s="50">
        <v>2</v>
      </c>
      <c r="B163" s="41">
        <v>0</v>
      </c>
      <c r="C163" s="57">
        <v>0</v>
      </c>
      <c r="G163" s="55" t="s">
        <v>43</v>
      </c>
      <c r="H163" s="16">
        <v>9</v>
      </c>
      <c r="I163">
        <v>0</v>
      </c>
    </row>
    <row r="164" spans="1:9" ht="16.5" x14ac:dyDescent="0.3">
      <c r="A164" s="50">
        <v>3</v>
      </c>
      <c r="B164" s="41">
        <v>0</v>
      </c>
      <c r="C164" s="57">
        <v>0</v>
      </c>
      <c r="G164" s="55" t="s">
        <v>44</v>
      </c>
      <c r="H164" s="16">
        <v>22</v>
      </c>
      <c r="I164">
        <v>0</v>
      </c>
    </row>
    <row r="165" spans="1:9" ht="16.5" x14ac:dyDescent="0.3">
      <c r="A165" s="50">
        <v>4</v>
      </c>
      <c r="B165" s="41">
        <v>0</v>
      </c>
      <c r="C165" s="57">
        <v>0</v>
      </c>
      <c r="G165" s="55" t="s">
        <v>45</v>
      </c>
      <c r="H165" s="16">
        <v>69</v>
      </c>
      <c r="I165">
        <v>2</v>
      </c>
    </row>
    <row r="166" spans="1:9" ht="16.5" x14ac:dyDescent="0.3">
      <c r="A166" s="50">
        <v>5</v>
      </c>
      <c r="B166" s="41">
        <v>0</v>
      </c>
      <c r="C166" s="57">
        <v>0</v>
      </c>
      <c r="G166" s="55" t="s">
        <v>46</v>
      </c>
      <c r="H166" s="16">
        <v>11</v>
      </c>
      <c r="I166">
        <v>0</v>
      </c>
    </row>
    <row r="167" spans="1:9" ht="16.5" x14ac:dyDescent="0.3">
      <c r="A167" s="50">
        <v>6</v>
      </c>
      <c r="B167" s="41">
        <v>0</v>
      </c>
      <c r="C167" s="57">
        <v>0</v>
      </c>
      <c r="G167" s="55" t="s">
        <v>47</v>
      </c>
      <c r="H167" s="16">
        <v>5</v>
      </c>
      <c r="I167">
        <v>1</v>
      </c>
    </row>
    <row r="168" spans="1:9" ht="16.5" x14ac:dyDescent="0.3">
      <c r="A168" s="50">
        <v>7</v>
      </c>
      <c r="B168" s="2">
        <v>0</v>
      </c>
      <c r="C168" s="57">
        <v>9</v>
      </c>
      <c r="G168" s="55" t="s">
        <v>48</v>
      </c>
      <c r="H168" s="16">
        <v>3</v>
      </c>
      <c r="I168">
        <v>2</v>
      </c>
    </row>
    <row r="169" spans="1:9" ht="16.5" x14ac:dyDescent="0.3">
      <c r="A169" s="50">
        <v>8</v>
      </c>
      <c r="B169" s="2">
        <v>0</v>
      </c>
      <c r="C169" s="57">
        <v>22</v>
      </c>
      <c r="G169" s="55" t="s">
        <v>49</v>
      </c>
      <c r="H169" s="16">
        <v>0</v>
      </c>
      <c r="I169">
        <v>2</v>
      </c>
    </row>
    <row r="170" spans="1:9" ht="16.5" x14ac:dyDescent="0.3">
      <c r="A170" s="50">
        <v>9</v>
      </c>
      <c r="B170" s="2">
        <v>2</v>
      </c>
      <c r="C170" s="57">
        <v>69</v>
      </c>
      <c r="G170" s="55" t="s">
        <v>50</v>
      </c>
      <c r="H170" s="16">
        <v>4</v>
      </c>
      <c r="I170">
        <v>2</v>
      </c>
    </row>
    <row r="171" spans="1:9" ht="16.5" x14ac:dyDescent="0.3">
      <c r="A171" s="50">
        <v>10</v>
      </c>
      <c r="B171" s="2">
        <v>0</v>
      </c>
      <c r="C171" s="57">
        <v>11</v>
      </c>
      <c r="G171" s="55" t="s">
        <v>51</v>
      </c>
      <c r="H171" s="16">
        <v>0</v>
      </c>
      <c r="I171">
        <v>9</v>
      </c>
    </row>
    <row r="172" spans="1:9" ht="16.5" x14ac:dyDescent="0.3">
      <c r="A172" s="50">
        <v>11</v>
      </c>
      <c r="B172" s="2">
        <v>1</v>
      </c>
      <c r="C172" s="57">
        <v>5</v>
      </c>
      <c r="G172" s="55" t="s">
        <v>52</v>
      </c>
      <c r="H172" s="16">
        <v>1</v>
      </c>
      <c r="I172">
        <v>2</v>
      </c>
    </row>
    <row r="173" spans="1:9" ht="16.5" x14ac:dyDescent="0.3">
      <c r="A173" s="50" t="s">
        <v>2</v>
      </c>
      <c r="B173" s="2">
        <v>2</v>
      </c>
      <c r="C173" s="57">
        <v>3</v>
      </c>
      <c r="G173" s="55" t="s">
        <v>53</v>
      </c>
      <c r="H173" s="16">
        <v>1</v>
      </c>
      <c r="I173">
        <v>44</v>
      </c>
    </row>
    <row r="174" spans="1:9" ht="16.5" x14ac:dyDescent="0.3">
      <c r="A174" s="50" t="s">
        <v>3</v>
      </c>
      <c r="B174" s="2">
        <v>2</v>
      </c>
      <c r="C174" s="57">
        <v>0</v>
      </c>
      <c r="G174" s="55" t="s">
        <v>54</v>
      </c>
      <c r="H174" s="16">
        <v>0</v>
      </c>
      <c r="I174">
        <v>41</v>
      </c>
    </row>
    <row r="175" spans="1:9" ht="16.5" x14ac:dyDescent="0.3">
      <c r="A175" s="50">
        <v>2</v>
      </c>
      <c r="B175" s="2">
        <v>2</v>
      </c>
      <c r="C175" s="57">
        <v>4</v>
      </c>
      <c r="G175" s="55" t="s">
        <v>55</v>
      </c>
      <c r="H175" s="16">
        <v>1</v>
      </c>
      <c r="I175">
        <v>24</v>
      </c>
    </row>
    <row r="176" spans="1:9" ht="16.5" x14ac:dyDescent="0.3">
      <c r="A176" s="50">
        <v>3</v>
      </c>
      <c r="B176" s="2">
        <v>9</v>
      </c>
      <c r="C176" s="57">
        <v>0</v>
      </c>
      <c r="G176" s="55" t="s">
        <v>56</v>
      </c>
      <c r="H176" s="16">
        <v>2</v>
      </c>
      <c r="I176">
        <v>21</v>
      </c>
    </row>
    <row r="177" spans="1:9" ht="17.25" thickBot="1" x14ac:dyDescent="0.35">
      <c r="A177" s="50">
        <v>4</v>
      </c>
      <c r="B177" s="2">
        <v>2</v>
      </c>
      <c r="C177" s="57">
        <v>1</v>
      </c>
      <c r="G177" s="56" t="s">
        <v>57</v>
      </c>
      <c r="H177" s="16">
        <v>0</v>
      </c>
      <c r="I177">
        <v>2</v>
      </c>
    </row>
    <row r="178" spans="1:9" ht="13.5" thickTop="1" x14ac:dyDescent="0.2">
      <c r="A178" s="52">
        <v>5</v>
      </c>
      <c r="B178" s="2">
        <v>44</v>
      </c>
      <c r="C178" s="57">
        <v>1</v>
      </c>
      <c r="H178" s="16">
        <f>SUM(H163:H177)</f>
        <v>128</v>
      </c>
      <c r="I178" s="16">
        <f>SUM(I163:I177)</f>
        <v>152</v>
      </c>
    </row>
    <row r="179" spans="1:9" ht="12.75" x14ac:dyDescent="0.2">
      <c r="A179" s="52">
        <v>6</v>
      </c>
      <c r="B179" s="2">
        <v>41</v>
      </c>
      <c r="C179" s="57">
        <v>0</v>
      </c>
    </row>
    <row r="180" spans="1:9" ht="12.75" x14ac:dyDescent="0.2">
      <c r="A180" s="52">
        <v>7</v>
      </c>
      <c r="B180" s="2">
        <v>24</v>
      </c>
      <c r="C180" s="57">
        <v>1</v>
      </c>
    </row>
    <row r="181" spans="1:9" ht="12.75" x14ac:dyDescent="0.2">
      <c r="A181" s="50">
        <v>8</v>
      </c>
      <c r="B181" s="2">
        <v>21</v>
      </c>
      <c r="C181" s="57">
        <v>2</v>
      </c>
    </row>
    <row r="182" spans="1:9" ht="12.75" x14ac:dyDescent="0.2">
      <c r="A182" s="50">
        <v>9</v>
      </c>
      <c r="B182" s="2">
        <v>2</v>
      </c>
      <c r="C182" s="57">
        <v>0</v>
      </c>
    </row>
    <row r="183" spans="1:9" ht="12.75" x14ac:dyDescent="0.2">
      <c r="A183" s="50">
        <v>10</v>
      </c>
      <c r="B183" s="41">
        <v>0</v>
      </c>
      <c r="C183" s="51">
        <v>0</v>
      </c>
    </row>
    <row r="184" spans="1:9" ht="12.75" x14ac:dyDescent="0.2">
      <c r="A184" s="50">
        <v>11</v>
      </c>
      <c r="B184" s="41">
        <v>0</v>
      </c>
      <c r="C184" s="51">
        <v>0</v>
      </c>
    </row>
    <row r="185" spans="1:9" ht="12.75" x14ac:dyDescent="0.2">
      <c r="A185" s="50" t="s">
        <v>4</v>
      </c>
      <c r="B185" s="41">
        <v>0</v>
      </c>
      <c r="C185" s="51">
        <v>0</v>
      </c>
    </row>
    <row r="186" spans="1:9" ht="12.75" x14ac:dyDescent="0.2">
      <c r="A186" s="53"/>
      <c r="B186" s="2"/>
      <c r="C186" s="51"/>
    </row>
    <row r="187" spans="1:9" ht="13.5" thickBot="1" x14ac:dyDescent="0.25">
      <c r="A187" s="54"/>
      <c r="B187" s="58">
        <f>SUM(B162:B185)</f>
        <v>152</v>
      </c>
      <c r="C187" s="59">
        <f>SUM(C162:C185)</f>
        <v>128</v>
      </c>
    </row>
    <row r="196" spans="1:12" ht="10.5" customHeight="1" x14ac:dyDescent="0.2">
      <c r="A196" s="60" t="s">
        <v>72</v>
      </c>
      <c r="B196" s="60"/>
      <c r="C196" s="60"/>
      <c r="D196" s="60"/>
      <c r="E196" s="60"/>
      <c r="F196" s="46" t="s">
        <v>82</v>
      </c>
      <c r="G196" s="46"/>
    </row>
    <row r="197" spans="1:12" ht="10.5" customHeight="1" x14ac:dyDescent="0.2">
      <c r="A197" s="60" t="s">
        <v>73</v>
      </c>
      <c r="B197" s="60"/>
      <c r="C197" s="60"/>
      <c r="D197" s="60"/>
      <c r="E197" s="60"/>
    </row>
    <row r="198" spans="1:12" ht="10.5" customHeight="1" x14ac:dyDescent="0.2">
      <c r="A198" s="61" t="s">
        <v>74</v>
      </c>
      <c r="B198" s="60"/>
      <c r="C198" s="60"/>
      <c r="D198" s="60"/>
      <c r="E198" s="60"/>
      <c r="I198" t="s">
        <v>85</v>
      </c>
    </row>
    <row r="199" spans="1:12" ht="10.5" customHeight="1" thickBot="1" x14ac:dyDescent="0.25">
      <c r="A199" s="6"/>
      <c r="B199" s="6"/>
      <c r="C199" s="6"/>
      <c r="D199" s="6"/>
      <c r="E199" s="65" t="s">
        <v>83</v>
      </c>
      <c r="F199" s="65" t="s">
        <v>84</v>
      </c>
    </row>
    <row r="200" spans="1:12" ht="10.5" customHeight="1" x14ac:dyDescent="0.2">
      <c r="B200" s="62" t="s">
        <v>75</v>
      </c>
      <c r="C200" s="62" t="s">
        <v>76</v>
      </c>
      <c r="E200" s="63" t="s">
        <v>77</v>
      </c>
      <c r="F200" s="63" t="s">
        <v>78</v>
      </c>
      <c r="G200" t="s">
        <v>7</v>
      </c>
      <c r="H200" s="16" t="s">
        <v>8</v>
      </c>
      <c r="I200" s="47" t="s">
        <v>17</v>
      </c>
      <c r="J200" s="69" t="s">
        <v>70</v>
      </c>
      <c r="K200" s="70" t="s">
        <v>69</v>
      </c>
    </row>
    <row r="201" spans="1:12" ht="10.5" customHeight="1" x14ac:dyDescent="0.2">
      <c r="B201" s="64">
        <v>0.25</v>
      </c>
      <c r="E201">
        <v>7</v>
      </c>
      <c r="F201">
        <v>0</v>
      </c>
      <c r="I201" s="50" t="s">
        <v>1</v>
      </c>
      <c r="J201" s="2">
        <v>0</v>
      </c>
      <c r="K201" s="51">
        <v>0</v>
      </c>
    </row>
    <row r="202" spans="1:12" ht="10.5" customHeight="1" x14ac:dyDescent="0.2">
      <c r="C202" s="64">
        <v>0.26041666666666669</v>
      </c>
      <c r="E202">
        <v>0</v>
      </c>
      <c r="F202">
        <v>0</v>
      </c>
      <c r="I202" s="50">
        <v>2</v>
      </c>
      <c r="J202" s="2">
        <v>0</v>
      </c>
      <c r="K202" s="51">
        <v>0</v>
      </c>
      <c r="L202" s="16"/>
    </row>
    <row r="203" spans="1:12" ht="10.5" customHeight="1" x14ac:dyDescent="0.2">
      <c r="B203" s="64">
        <v>0.27083333333333331</v>
      </c>
      <c r="E203">
        <v>10</v>
      </c>
      <c r="F203">
        <v>0</v>
      </c>
      <c r="I203" s="50">
        <v>3</v>
      </c>
      <c r="J203" s="2">
        <v>0</v>
      </c>
      <c r="K203" s="51">
        <v>0</v>
      </c>
      <c r="L203" s="16"/>
    </row>
    <row r="204" spans="1:12" ht="10.5" customHeight="1" x14ac:dyDescent="0.2">
      <c r="C204" s="64">
        <v>0.28125</v>
      </c>
      <c r="E204">
        <v>0</v>
      </c>
      <c r="F204">
        <v>0</v>
      </c>
      <c r="I204" s="50">
        <v>4</v>
      </c>
      <c r="J204" s="2">
        <v>0</v>
      </c>
      <c r="K204" s="51">
        <v>0</v>
      </c>
      <c r="L204" s="16"/>
    </row>
    <row r="205" spans="1:12" ht="10.5" customHeight="1" x14ac:dyDescent="0.2">
      <c r="B205" s="66">
        <v>0.29166666666666669</v>
      </c>
      <c r="C205" s="16"/>
      <c r="D205" s="66">
        <v>0.29166666666666669</v>
      </c>
      <c r="E205" s="16">
        <v>14</v>
      </c>
      <c r="F205" s="16">
        <v>0</v>
      </c>
      <c r="G205" s="16">
        <f>SUM(E201:E205)</f>
        <v>31</v>
      </c>
      <c r="H205" s="16">
        <f>SUM(F201:F205)</f>
        <v>0</v>
      </c>
      <c r="I205" s="50">
        <v>5</v>
      </c>
      <c r="J205" s="2">
        <v>0</v>
      </c>
      <c r="K205" s="51">
        <v>0</v>
      </c>
    </row>
    <row r="206" spans="1:12" ht="10.5" customHeight="1" x14ac:dyDescent="0.2">
      <c r="C206" s="64">
        <v>0.30208333333333331</v>
      </c>
      <c r="E206">
        <v>0</v>
      </c>
      <c r="F206">
        <v>2</v>
      </c>
      <c r="I206" s="50">
        <v>6</v>
      </c>
      <c r="J206" s="2">
        <v>0</v>
      </c>
      <c r="K206" s="51">
        <v>0</v>
      </c>
    </row>
    <row r="207" spans="1:12" ht="10.5" customHeight="1" x14ac:dyDescent="0.2">
      <c r="B207" s="64">
        <v>0.3125</v>
      </c>
      <c r="E207">
        <v>24</v>
      </c>
      <c r="F207">
        <v>0</v>
      </c>
      <c r="I207" s="50">
        <v>7</v>
      </c>
      <c r="J207" s="2">
        <v>31</v>
      </c>
      <c r="K207" s="51">
        <v>0</v>
      </c>
    </row>
    <row r="208" spans="1:12" ht="10.5" customHeight="1" x14ac:dyDescent="0.2">
      <c r="C208" s="64">
        <v>0.32291666666666669</v>
      </c>
      <c r="E208">
        <v>0</v>
      </c>
      <c r="F208">
        <v>4</v>
      </c>
      <c r="I208" s="50">
        <v>8</v>
      </c>
      <c r="J208" s="41">
        <v>51</v>
      </c>
      <c r="K208" s="57">
        <v>6</v>
      </c>
    </row>
    <row r="209" spans="2:11" s="16" customFormat="1" ht="10.5" customHeight="1" x14ac:dyDescent="0.2">
      <c r="B209" s="66">
        <v>0.33333333333333331</v>
      </c>
      <c r="D209" s="66">
        <v>0.33333333333333331</v>
      </c>
      <c r="E209" s="16">
        <v>27</v>
      </c>
      <c r="F209" s="16">
        <v>0</v>
      </c>
      <c r="G209" s="16">
        <f>SUM(E206:E209)</f>
        <v>51</v>
      </c>
      <c r="H209" s="16">
        <f>SUM(F206:F209)</f>
        <v>6</v>
      </c>
      <c r="I209" s="50">
        <v>9</v>
      </c>
      <c r="J209" s="41">
        <v>75</v>
      </c>
      <c r="K209" s="57">
        <v>2</v>
      </c>
    </row>
    <row r="210" spans="2:11" ht="10.5" customHeight="1" x14ac:dyDescent="0.2">
      <c r="C210" s="64">
        <v>0.34027777777777773</v>
      </c>
      <c r="E210">
        <v>0</v>
      </c>
      <c r="F210">
        <v>0</v>
      </c>
      <c r="I210" s="50">
        <v>10</v>
      </c>
      <c r="J210" s="41">
        <v>70</v>
      </c>
      <c r="K210" s="57">
        <v>10</v>
      </c>
    </row>
    <row r="211" spans="2:11" ht="10.5" customHeight="1" x14ac:dyDescent="0.2">
      <c r="B211" s="64">
        <v>0.34722222222222227</v>
      </c>
      <c r="E211">
        <v>15</v>
      </c>
      <c r="F211">
        <v>0</v>
      </c>
      <c r="I211" s="50">
        <v>11</v>
      </c>
      <c r="J211" s="41">
        <v>29</v>
      </c>
      <c r="K211" s="57">
        <v>2</v>
      </c>
    </row>
    <row r="212" spans="2:11" ht="10.5" customHeight="1" x14ac:dyDescent="0.2">
      <c r="C212" s="64">
        <v>0.35416666666666669</v>
      </c>
      <c r="E212">
        <v>0</v>
      </c>
      <c r="F212">
        <v>0</v>
      </c>
      <c r="I212" s="50" t="s">
        <v>2</v>
      </c>
      <c r="J212" s="2">
        <v>0</v>
      </c>
      <c r="K212" s="51">
        <v>5</v>
      </c>
    </row>
    <row r="213" spans="2:11" ht="10.5" customHeight="1" x14ac:dyDescent="0.2">
      <c r="B213" s="64">
        <v>0.3611111111111111</v>
      </c>
      <c r="E213">
        <v>25</v>
      </c>
      <c r="F213">
        <v>0</v>
      </c>
      <c r="I213" s="50" t="s">
        <v>3</v>
      </c>
      <c r="J213" s="2">
        <v>6</v>
      </c>
      <c r="K213" s="51">
        <v>22</v>
      </c>
    </row>
    <row r="214" spans="2:11" ht="10.5" customHeight="1" x14ac:dyDescent="0.2">
      <c r="C214" s="64">
        <v>0.36805555555555558</v>
      </c>
      <c r="E214">
        <v>0</v>
      </c>
      <c r="F214">
        <v>2</v>
      </c>
      <c r="I214" s="50">
        <v>2</v>
      </c>
      <c r="J214" s="2">
        <v>17</v>
      </c>
      <c r="K214" s="51">
        <v>39</v>
      </c>
    </row>
    <row r="215" spans="2:11" s="16" customFormat="1" ht="10.5" customHeight="1" x14ac:dyDescent="0.2">
      <c r="B215" s="66">
        <v>0.375</v>
      </c>
      <c r="D215" s="66">
        <v>0.375</v>
      </c>
      <c r="E215" s="16">
        <v>35</v>
      </c>
      <c r="F215" s="16">
        <v>0</v>
      </c>
      <c r="G215" s="16">
        <f>SUM(E210:E215)</f>
        <v>75</v>
      </c>
      <c r="H215" s="16">
        <f>SUM(F210:F215)</f>
        <v>2</v>
      </c>
      <c r="I215" s="50">
        <v>3</v>
      </c>
      <c r="J215" s="2">
        <v>2</v>
      </c>
      <c r="K215" s="51">
        <v>57</v>
      </c>
    </row>
    <row r="216" spans="2:11" ht="10.5" customHeight="1" x14ac:dyDescent="0.2">
      <c r="C216" s="64">
        <v>0.38194444444444442</v>
      </c>
      <c r="E216">
        <v>0</v>
      </c>
      <c r="F216">
        <v>2</v>
      </c>
      <c r="I216" s="50">
        <v>4</v>
      </c>
      <c r="J216" s="2">
        <v>4</v>
      </c>
      <c r="K216" s="51">
        <v>90</v>
      </c>
    </row>
    <row r="217" spans="2:11" ht="10.5" customHeight="1" x14ac:dyDescent="0.2">
      <c r="B217" s="64">
        <v>0.3888888888888889</v>
      </c>
      <c r="E217">
        <f>12+24+1+1</f>
        <v>38</v>
      </c>
      <c r="F217">
        <v>0</v>
      </c>
      <c r="I217" s="52">
        <v>5</v>
      </c>
      <c r="J217" s="2">
        <v>15</v>
      </c>
      <c r="K217" s="51">
        <v>21</v>
      </c>
    </row>
    <row r="218" spans="2:11" ht="10.5" customHeight="1" x14ac:dyDescent="0.2">
      <c r="C218" s="64">
        <v>0.39583333333333331</v>
      </c>
      <c r="E218">
        <v>0</v>
      </c>
      <c r="F218">
        <v>3</v>
      </c>
      <c r="I218" s="52">
        <v>6</v>
      </c>
      <c r="J218" s="2">
        <v>3</v>
      </c>
      <c r="K218" s="51">
        <v>35</v>
      </c>
    </row>
    <row r="219" spans="2:11" ht="10.5" customHeight="1" x14ac:dyDescent="0.2">
      <c r="B219" s="64">
        <v>0.40277777777777773</v>
      </c>
      <c r="E219">
        <f>17+14+1</f>
        <v>32</v>
      </c>
      <c r="F219">
        <v>0</v>
      </c>
      <c r="I219" s="52">
        <v>7</v>
      </c>
      <c r="J219" s="2">
        <v>3</v>
      </c>
      <c r="K219" s="51">
        <v>18</v>
      </c>
    </row>
    <row r="220" spans="2:11" s="16" customFormat="1" ht="10.5" customHeight="1" x14ac:dyDescent="0.2">
      <c r="C220" s="66">
        <v>0.40972222222222227</v>
      </c>
      <c r="D220" s="66">
        <v>0.41666666666666669</v>
      </c>
      <c r="E220" s="16">
        <v>0</v>
      </c>
      <c r="F220" s="16">
        <v>5</v>
      </c>
      <c r="G220" s="16">
        <f>SUM(E216:E220)</f>
        <v>70</v>
      </c>
      <c r="H220" s="16">
        <f>SUM(F216:F220)</f>
        <v>10</v>
      </c>
      <c r="I220" s="50">
        <v>8</v>
      </c>
      <c r="J220" s="2">
        <v>8</v>
      </c>
      <c r="K220" s="51">
        <v>11</v>
      </c>
    </row>
    <row r="221" spans="2:11" ht="10.5" customHeight="1" x14ac:dyDescent="0.2">
      <c r="B221" s="64">
        <v>0.4201388888888889</v>
      </c>
      <c r="E221">
        <f>15+6+2</f>
        <v>23</v>
      </c>
      <c r="F221">
        <v>0</v>
      </c>
      <c r="I221" s="50">
        <v>9</v>
      </c>
      <c r="J221" s="2">
        <v>13</v>
      </c>
      <c r="K221" s="51">
        <v>16</v>
      </c>
    </row>
    <row r="222" spans="2:11" ht="10.5" customHeight="1" x14ac:dyDescent="0.2">
      <c r="C222" s="64">
        <v>0.42708333333333331</v>
      </c>
      <c r="E222">
        <v>0</v>
      </c>
      <c r="F222">
        <v>1</v>
      </c>
      <c r="I222" s="50">
        <v>10</v>
      </c>
      <c r="J222" s="68">
        <v>0</v>
      </c>
      <c r="K222" s="51">
        <v>0</v>
      </c>
    </row>
    <row r="223" spans="2:11" ht="10.5" customHeight="1" x14ac:dyDescent="0.2">
      <c r="B223" s="64">
        <v>0.44097222222222227</v>
      </c>
      <c r="E223">
        <v>4</v>
      </c>
      <c r="F223">
        <v>0</v>
      </c>
      <c r="I223" s="50">
        <v>11</v>
      </c>
      <c r="J223" s="68">
        <v>0</v>
      </c>
      <c r="K223" s="71">
        <v>0</v>
      </c>
    </row>
    <row r="224" spans="2:11" ht="10.5" customHeight="1" thickBot="1" x14ac:dyDescent="0.25">
      <c r="C224" s="64">
        <v>0.44791666666666669</v>
      </c>
      <c r="E224">
        <v>0</v>
      </c>
      <c r="F224">
        <v>1</v>
      </c>
      <c r="I224" s="72" t="s">
        <v>4</v>
      </c>
      <c r="J224" s="73">
        <v>0</v>
      </c>
      <c r="K224" s="74">
        <v>0</v>
      </c>
    </row>
    <row r="225" spans="2:11" s="16" customFormat="1" ht="10.5" customHeight="1" x14ac:dyDescent="0.2">
      <c r="B225" s="66">
        <v>0.45833333333333331</v>
      </c>
      <c r="D225" s="16">
        <v>11</v>
      </c>
      <c r="E225" s="16">
        <v>2</v>
      </c>
      <c r="F225" s="16">
        <v>0</v>
      </c>
      <c r="G225" s="16">
        <f>SUM(E221:E225)</f>
        <v>29</v>
      </c>
      <c r="H225" s="16">
        <f>SUM(F221:F225)</f>
        <v>2</v>
      </c>
      <c r="J225" s="16">
        <f>SUM(J201:J224)</f>
        <v>327</v>
      </c>
      <c r="K225" s="16">
        <f>SUM(K201:K224)</f>
        <v>334</v>
      </c>
    </row>
    <row r="226" spans="2:11" ht="10.5" customHeight="1" x14ac:dyDescent="0.2">
      <c r="C226" s="64">
        <v>0.46875</v>
      </c>
      <c r="E226">
        <v>0</v>
      </c>
      <c r="F226">
        <v>5</v>
      </c>
    </row>
    <row r="227" spans="2:11" ht="10.5" customHeight="1" x14ac:dyDescent="0.2">
      <c r="B227" s="64">
        <v>0.4826388888888889</v>
      </c>
      <c r="E227">
        <v>0</v>
      </c>
      <c r="F227">
        <v>0</v>
      </c>
    </row>
    <row r="228" spans="2:11" ht="10.5" customHeight="1" x14ac:dyDescent="0.2">
      <c r="B228" s="16"/>
      <c r="C228" s="66">
        <v>0.48958333333333331</v>
      </c>
      <c r="D228" s="16">
        <v>12</v>
      </c>
      <c r="E228" s="16">
        <v>0</v>
      </c>
      <c r="F228" s="16">
        <v>0</v>
      </c>
      <c r="G228">
        <f>SUM(E226:E228)</f>
        <v>0</v>
      </c>
      <c r="H228">
        <f>SUM(F226:F228)</f>
        <v>5</v>
      </c>
    </row>
    <row r="229" spans="2:11" ht="10.5" customHeight="1" x14ac:dyDescent="0.2">
      <c r="B229" s="64">
        <v>0.50347222222222221</v>
      </c>
      <c r="E229">
        <v>1</v>
      </c>
      <c r="F229">
        <v>0</v>
      </c>
    </row>
    <row r="230" spans="2:11" ht="10.5" customHeight="1" x14ac:dyDescent="0.2">
      <c r="C230" s="64">
        <v>0.51041666666666663</v>
      </c>
      <c r="E230">
        <v>0</v>
      </c>
      <c r="F230">
        <v>9</v>
      </c>
    </row>
    <row r="231" spans="2:11" ht="10.5" customHeight="1" x14ac:dyDescent="0.2">
      <c r="B231" s="64">
        <v>0.52430555555555558</v>
      </c>
      <c r="E231">
        <v>5</v>
      </c>
      <c r="F231">
        <v>0</v>
      </c>
    </row>
    <row r="232" spans="2:11" ht="10.5" customHeight="1" x14ac:dyDescent="0.2">
      <c r="C232" s="66">
        <v>0.53125</v>
      </c>
      <c r="D232" s="16">
        <v>1</v>
      </c>
      <c r="E232" s="16">
        <v>0</v>
      </c>
      <c r="F232" s="16">
        <v>13</v>
      </c>
      <c r="G232">
        <f>SUM(E229:E232)</f>
        <v>6</v>
      </c>
      <c r="H232">
        <f>SUM(F229:F232)</f>
        <v>22</v>
      </c>
    </row>
    <row r="233" spans="2:11" ht="10.5" customHeight="1" x14ac:dyDescent="0.2">
      <c r="B233" s="64">
        <v>4.5138888888888888E-2</v>
      </c>
      <c r="E233">
        <v>10</v>
      </c>
      <c r="F233">
        <v>0</v>
      </c>
    </row>
    <row r="234" spans="2:11" ht="10.5" customHeight="1" x14ac:dyDescent="0.2">
      <c r="C234" s="64">
        <v>5.2083333333333336E-2</v>
      </c>
      <c r="E234">
        <v>0</v>
      </c>
      <c r="F234">
        <v>19</v>
      </c>
    </row>
    <row r="235" spans="2:11" ht="10.5" customHeight="1" x14ac:dyDescent="0.2">
      <c r="B235" s="64">
        <v>6.25E-2</v>
      </c>
      <c r="E235">
        <v>4</v>
      </c>
      <c r="F235">
        <v>0</v>
      </c>
    </row>
    <row r="236" spans="2:11" ht="10.5" customHeight="1" x14ac:dyDescent="0.2">
      <c r="C236" s="64">
        <v>7.2916666666666671E-2</v>
      </c>
      <c r="E236">
        <v>0</v>
      </c>
      <c r="F236">
        <v>20</v>
      </c>
    </row>
    <row r="237" spans="2:11" ht="10.5" customHeight="1" x14ac:dyDescent="0.2">
      <c r="B237" s="66">
        <v>8.3333333333333329E-2</v>
      </c>
      <c r="C237" s="16"/>
      <c r="D237">
        <v>2</v>
      </c>
      <c r="E237" s="16">
        <v>3</v>
      </c>
      <c r="F237" s="16">
        <v>0</v>
      </c>
      <c r="G237">
        <f>SUM(E233:E237)</f>
        <v>17</v>
      </c>
      <c r="H237">
        <f>SUM(F233:F237)</f>
        <v>39</v>
      </c>
    </row>
    <row r="238" spans="2:11" ht="10.5" customHeight="1" x14ac:dyDescent="0.2">
      <c r="C238" s="64">
        <v>9.375E-2</v>
      </c>
      <c r="E238">
        <v>0</v>
      </c>
      <c r="F238">
        <v>6</v>
      </c>
    </row>
    <row r="239" spans="2:11" ht="10.5" customHeight="1" x14ac:dyDescent="0.2">
      <c r="B239" s="64">
        <v>0.10416666666666667</v>
      </c>
      <c r="E239">
        <v>1</v>
      </c>
      <c r="F239">
        <v>0</v>
      </c>
    </row>
    <row r="240" spans="2:11" ht="10.5" customHeight="1" x14ac:dyDescent="0.2">
      <c r="C240" s="64">
        <v>0.11458333333333333</v>
      </c>
      <c r="E240">
        <v>0</v>
      </c>
      <c r="F240">
        <f>17+32+2</f>
        <v>51</v>
      </c>
    </row>
    <row r="241" spans="2:8" ht="10.5" customHeight="1" x14ac:dyDescent="0.2">
      <c r="B241" s="66">
        <v>0.12152777777777778</v>
      </c>
      <c r="C241" s="16"/>
      <c r="D241" s="16">
        <v>3</v>
      </c>
      <c r="E241" s="16">
        <v>1</v>
      </c>
      <c r="F241" s="16">
        <v>0</v>
      </c>
      <c r="G241">
        <f>SUM(E238:E241)</f>
        <v>2</v>
      </c>
      <c r="H241">
        <f>SUM(F238:F241)</f>
        <v>57</v>
      </c>
    </row>
    <row r="242" spans="2:8" ht="10.5" customHeight="1" x14ac:dyDescent="0.2">
      <c r="C242" s="64">
        <v>0.12847222222222224</v>
      </c>
      <c r="E242">
        <v>0</v>
      </c>
      <c r="F242">
        <f>14+25+4</f>
        <v>43</v>
      </c>
    </row>
    <row r="243" spans="2:8" ht="10.5" customHeight="1" x14ac:dyDescent="0.2">
      <c r="B243" s="64">
        <v>0.13541666666666666</v>
      </c>
      <c r="E243">
        <v>2</v>
      </c>
      <c r="F243">
        <v>0</v>
      </c>
    </row>
    <row r="244" spans="2:8" ht="10.5" customHeight="1" x14ac:dyDescent="0.2">
      <c r="C244" s="64">
        <v>0.1423611111111111</v>
      </c>
      <c r="E244">
        <v>0</v>
      </c>
      <c r="F244">
        <f>13+14+3</f>
        <v>30</v>
      </c>
    </row>
    <row r="245" spans="2:8" ht="10.5" customHeight="1" x14ac:dyDescent="0.2">
      <c r="B245" s="64">
        <v>0.14930555555555555</v>
      </c>
      <c r="E245">
        <v>2</v>
      </c>
      <c r="F245">
        <v>0</v>
      </c>
    </row>
    <row r="246" spans="2:8" ht="10.5" customHeight="1" x14ac:dyDescent="0.2">
      <c r="C246" s="66">
        <v>0.15625</v>
      </c>
      <c r="D246" s="16">
        <v>4</v>
      </c>
      <c r="E246" s="16">
        <v>0</v>
      </c>
      <c r="F246" s="16">
        <v>17</v>
      </c>
      <c r="G246">
        <f>SUM(E242:E246)</f>
        <v>4</v>
      </c>
      <c r="H246">
        <f>SUM(F242:F246)</f>
        <v>90</v>
      </c>
    </row>
    <row r="247" spans="2:8" ht="10.5" customHeight="1" x14ac:dyDescent="0.2">
      <c r="B247" s="64">
        <v>0.17708333333333334</v>
      </c>
      <c r="E247">
        <v>6</v>
      </c>
      <c r="F247">
        <v>0</v>
      </c>
    </row>
    <row r="248" spans="2:8" ht="10.5" customHeight="1" x14ac:dyDescent="0.2">
      <c r="C248" s="64">
        <v>0.18402777777777779</v>
      </c>
      <c r="E248">
        <v>0</v>
      </c>
      <c r="F248">
        <v>12</v>
      </c>
    </row>
    <row r="249" spans="2:8" ht="10.5" customHeight="1" x14ac:dyDescent="0.2">
      <c r="B249" s="64">
        <v>0.19097222222222221</v>
      </c>
      <c r="E249">
        <v>6</v>
      </c>
      <c r="F249">
        <v>0</v>
      </c>
    </row>
    <row r="250" spans="2:8" ht="10.5" customHeight="1" x14ac:dyDescent="0.2">
      <c r="C250" s="64">
        <v>0.19791666666666666</v>
      </c>
      <c r="E250">
        <v>0</v>
      </c>
      <c r="F250">
        <v>9</v>
      </c>
    </row>
    <row r="251" spans="2:8" ht="10.5" customHeight="1" x14ac:dyDescent="0.2">
      <c r="B251" s="66">
        <v>0.20833333333333334</v>
      </c>
      <c r="C251" s="16"/>
      <c r="D251" s="16">
        <v>5</v>
      </c>
      <c r="E251" s="16">
        <v>3</v>
      </c>
      <c r="F251" s="16">
        <v>0</v>
      </c>
      <c r="G251">
        <f>SUM(E247:E251)</f>
        <v>15</v>
      </c>
      <c r="H251">
        <f>SUM(F247:F251)</f>
        <v>21</v>
      </c>
    </row>
    <row r="252" spans="2:8" ht="10.5" customHeight="1" x14ac:dyDescent="0.2">
      <c r="C252" s="64">
        <v>0.21875</v>
      </c>
      <c r="E252">
        <v>0</v>
      </c>
      <c r="F252">
        <v>24</v>
      </c>
    </row>
    <row r="253" spans="2:8" ht="10.5" customHeight="1" x14ac:dyDescent="0.2">
      <c r="B253" s="64">
        <v>0.22916666666666666</v>
      </c>
      <c r="E253">
        <v>3</v>
      </c>
      <c r="F253">
        <v>0</v>
      </c>
    </row>
    <row r="254" spans="2:8" ht="10.5" customHeight="1" x14ac:dyDescent="0.2">
      <c r="C254" s="64">
        <v>0.23958333333333334</v>
      </c>
      <c r="E254">
        <v>0</v>
      </c>
      <c r="F254">
        <v>11</v>
      </c>
    </row>
    <row r="255" spans="2:8" ht="10.5" customHeight="1" x14ac:dyDescent="0.2">
      <c r="B255" s="66">
        <v>0.25</v>
      </c>
      <c r="C255" s="16"/>
      <c r="D255" s="16">
        <v>6</v>
      </c>
      <c r="E255" s="16">
        <v>0</v>
      </c>
      <c r="F255" s="16">
        <v>0</v>
      </c>
      <c r="G255">
        <f>SUM(E252:E255)</f>
        <v>3</v>
      </c>
      <c r="H255">
        <f>SUM(F252:F255)</f>
        <v>35</v>
      </c>
    </row>
    <row r="256" spans="2:8" ht="10.5" customHeight="1" x14ac:dyDescent="0.2">
      <c r="B256" s="64"/>
      <c r="C256" s="64">
        <v>0.26041666666666669</v>
      </c>
      <c r="E256">
        <v>0</v>
      </c>
      <c r="F256">
        <v>11</v>
      </c>
    </row>
    <row r="257" spans="1:8" ht="10.5" customHeight="1" x14ac:dyDescent="0.2">
      <c r="B257" s="64">
        <v>0.27083333333333331</v>
      </c>
      <c r="E257">
        <v>2</v>
      </c>
      <c r="F257">
        <v>0</v>
      </c>
    </row>
    <row r="258" spans="1:8" ht="10.5" customHeight="1" x14ac:dyDescent="0.2">
      <c r="C258" s="64">
        <v>0.28125</v>
      </c>
      <c r="E258">
        <v>0</v>
      </c>
      <c r="F258">
        <v>7</v>
      </c>
    </row>
    <row r="259" spans="1:8" ht="10.5" customHeight="1" x14ac:dyDescent="0.2">
      <c r="B259" s="66">
        <v>0.29166666666666669</v>
      </c>
      <c r="C259" s="16"/>
      <c r="D259" s="16">
        <v>7</v>
      </c>
      <c r="E259" s="16">
        <v>1</v>
      </c>
      <c r="F259" s="16">
        <v>0</v>
      </c>
      <c r="G259">
        <f>SUM(E256:E259)</f>
        <v>3</v>
      </c>
      <c r="H259">
        <f>SUM(F256:F259)</f>
        <v>18</v>
      </c>
    </row>
    <row r="260" spans="1:8" ht="10.5" customHeight="1" x14ac:dyDescent="0.2">
      <c r="C260" s="64">
        <v>0.30208333333333331</v>
      </c>
      <c r="E260">
        <v>0</v>
      </c>
      <c r="F260">
        <v>4</v>
      </c>
    </row>
    <row r="261" spans="1:8" ht="10.5" customHeight="1" x14ac:dyDescent="0.2">
      <c r="B261" s="64">
        <v>0.3125</v>
      </c>
      <c r="E261">
        <v>8</v>
      </c>
      <c r="F261">
        <v>0</v>
      </c>
    </row>
    <row r="262" spans="1:8" ht="10.5" customHeight="1" x14ac:dyDescent="0.2">
      <c r="C262" s="64">
        <v>0.32291666666666669</v>
      </c>
      <c r="E262">
        <v>0</v>
      </c>
      <c r="F262">
        <v>7</v>
      </c>
    </row>
    <row r="263" spans="1:8" ht="10.5" customHeight="1" x14ac:dyDescent="0.2">
      <c r="B263" s="66">
        <v>0.33333333333333331</v>
      </c>
      <c r="C263" s="16"/>
      <c r="D263" s="16">
        <v>8</v>
      </c>
      <c r="E263" s="16">
        <v>0</v>
      </c>
      <c r="F263" s="16">
        <v>0</v>
      </c>
      <c r="G263">
        <f>SUM(E260:E263)</f>
        <v>8</v>
      </c>
      <c r="H263">
        <f>SUM(F260:F263)</f>
        <v>11</v>
      </c>
    </row>
    <row r="264" spans="1:8" ht="10.5" customHeight="1" x14ac:dyDescent="0.2">
      <c r="B264" s="64"/>
      <c r="C264" s="64">
        <v>0.34375</v>
      </c>
      <c r="E264">
        <v>0</v>
      </c>
      <c r="F264">
        <v>9</v>
      </c>
    </row>
    <row r="265" spans="1:8" ht="10.5" customHeight="1" x14ac:dyDescent="0.2">
      <c r="B265" s="64">
        <v>0.35416666666666669</v>
      </c>
      <c r="E265">
        <v>13</v>
      </c>
      <c r="F265">
        <v>0</v>
      </c>
    </row>
    <row r="266" spans="1:8" ht="10.5" customHeight="1" x14ac:dyDescent="0.2">
      <c r="C266" s="67" t="s">
        <v>79</v>
      </c>
      <c r="D266" s="16">
        <v>9</v>
      </c>
      <c r="E266" s="44">
        <v>0</v>
      </c>
      <c r="F266" s="44">
        <v>7</v>
      </c>
      <c r="G266" s="25">
        <f>SUM(E264:E266)</f>
        <v>13</v>
      </c>
      <c r="H266" s="25">
        <f>SUM(F264:F266)</f>
        <v>16</v>
      </c>
    </row>
    <row r="268" spans="1:8" ht="10.5" customHeight="1" x14ac:dyDescent="0.2">
      <c r="C268" t="s">
        <v>80</v>
      </c>
      <c r="E268">
        <f>SUM(E201:E267)</f>
        <v>327</v>
      </c>
      <c r="F268">
        <f>SUM(F201:F267)</f>
        <v>334</v>
      </c>
      <c r="G268">
        <f>SUM(G201:G267)</f>
        <v>327</v>
      </c>
      <c r="H268">
        <f>SUM(H201:H267)</f>
        <v>334</v>
      </c>
    </row>
    <row r="269" spans="1:8" ht="10.5" customHeight="1" x14ac:dyDescent="0.2">
      <c r="A269" t="s">
        <v>81</v>
      </c>
    </row>
    <row r="276" spans="1:17" ht="20.25" x14ac:dyDescent="0.3">
      <c r="A276" s="75" t="s">
        <v>86</v>
      </c>
      <c r="B276" s="12"/>
      <c r="C276" s="46" t="s">
        <v>87</v>
      </c>
      <c r="D276" s="12"/>
      <c r="E276" s="12" t="s">
        <v>88</v>
      </c>
      <c r="F276" s="12"/>
    </row>
    <row r="278" spans="1:17" ht="10.5" customHeight="1" x14ac:dyDescent="0.2">
      <c r="B278" s="2"/>
    </row>
    <row r="279" spans="1:17" ht="10.5" customHeight="1" x14ac:dyDescent="0.2">
      <c r="B279" s="2"/>
    </row>
    <row r="280" spans="1:17" ht="10.5" customHeight="1" x14ac:dyDescent="0.2">
      <c r="B280" s="2"/>
    </row>
    <row r="281" spans="1:17" ht="10.5" customHeight="1" x14ac:dyDescent="0.2">
      <c r="B281" s="2"/>
      <c r="Q281" t="s">
        <v>8</v>
      </c>
    </row>
    <row r="282" spans="1:17" ht="10.5" customHeight="1" x14ac:dyDescent="0.2">
      <c r="B282" s="2" t="s">
        <v>89</v>
      </c>
      <c r="C282" t="s">
        <v>90</v>
      </c>
      <c r="D282" t="s">
        <v>95</v>
      </c>
      <c r="E282" t="s">
        <v>93</v>
      </c>
      <c r="F282" t="s">
        <v>100</v>
      </c>
      <c r="G282" t="s">
        <v>101</v>
      </c>
      <c r="H282" s="16" t="s">
        <v>7</v>
      </c>
      <c r="K282" s="16" t="s">
        <v>94</v>
      </c>
      <c r="L282" t="s">
        <v>96</v>
      </c>
      <c r="M282" t="s">
        <v>97</v>
      </c>
      <c r="N282" t="s">
        <v>98</v>
      </c>
      <c r="O282" t="s">
        <v>98</v>
      </c>
      <c r="P282" t="s">
        <v>99</v>
      </c>
      <c r="Q282" t="s">
        <v>80</v>
      </c>
    </row>
    <row r="283" spans="1:17" ht="15" x14ac:dyDescent="0.2">
      <c r="A283" s="3" t="s">
        <v>17</v>
      </c>
      <c r="B283" s="2" t="s">
        <v>7</v>
      </c>
      <c r="C283" t="s">
        <v>7</v>
      </c>
      <c r="D283" t="s">
        <v>7</v>
      </c>
      <c r="E283" t="s">
        <v>91</v>
      </c>
      <c r="H283" t="s">
        <v>92</v>
      </c>
      <c r="J283" t="s">
        <v>94</v>
      </c>
      <c r="K283" s="16" t="s">
        <v>8</v>
      </c>
      <c r="L283" t="s">
        <v>8</v>
      </c>
    </row>
    <row r="284" spans="1:17" ht="15" x14ac:dyDescent="0.2">
      <c r="A284" s="3" t="s">
        <v>1</v>
      </c>
      <c r="B284" s="77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f>SUM(B284:G284)</f>
        <v>0</v>
      </c>
      <c r="J284" s="10">
        <v>0</v>
      </c>
      <c r="K284" s="78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f>SUM(J284:P284)</f>
        <v>0</v>
      </c>
    </row>
    <row r="285" spans="1:17" ht="15" x14ac:dyDescent="0.2">
      <c r="A285" s="3">
        <v>2</v>
      </c>
      <c r="B285" s="77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f t="shared" ref="H285:H307" si="15">SUM(B285:G285)</f>
        <v>0</v>
      </c>
      <c r="J285" s="10">
        <v>0</v>
      </c>
      <c r="K285" s="78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f t="shared" ref="Q285:Q307" si="16">SUM(J285:P285)</f>
        <v>0</v>
      </c>
    </row>
    <row r="286" spans="1:17" ht="15" x14ac:dyDescent="0.2">
      <c r="A286" s="3">
        <v>3</v>
      </c>
      <c r="B286" s="77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f t="shared" si="15"/>
        <v>0</v>
      </c>
      <c r="J286" s="10">
        <v>0</v>
      </c>
      <c r="K286" s="78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f t="shared" si="16"/>
        <v>0</v>
      </c>
    </row>
    <row r="287" spans="1:17" ht="15" x14ac:dyDescent="0.2">
      <c r="A287" s="3">
        <v>4</v>
      </c>
      <c r="B287" s="77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f t="shared" si="15"/>
        <v>0</v>
      </c>
      <c r="J287" s="10">
        <v>0</v>
      </c>
      <c r="K287" s="78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f t="shared" si="16"/>
        <v>0</v>
      </c>
    </row>
    <row r="288" spans="1:17" ht="15" x14ac:dyDescent="0.2">
      <c r="A288" s="3">
        <v>5</v>
      </c>
      <c r="B288" s="77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f t="shared" si="15"/>
        <v>0</v>
      </c>
      <c r="J288" s="10">
        <v>0</v>
      </c>
      <c r="K288" s="78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f t="shared" si="16"/>
        <v>0</v>
      </c>
    </row>
    <row r="289" spans="1:17" ht="15" x14ac:dyDescent="0.2">
      <c r="A289" s="3">
        <v>6</v>
      </c>
      <c r="B289" s="77">
        <v>0</v>
      </c>
      <c r="C289" s="10"/>
      <c r="D289" s="10">
        <v>73</v>
      </c>
      <c r="E289" s="10">
        <v>243</v>
      </c>
      <c r="F289" s="10">
        <v>0</v>
      </c>
      <c r="G289" s="10">
        <v>94</v>
      </c>
      <c r="H289" s="10">
        <f t="shared" si="15"/>
        <v>410</v>
      </c>
      <c r="J289" s="10">
        <v>0</v>
      </c>
      <c r="K289" s="78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f t="shared" si="16"/>
        <v>0</v>
      </c>
    </row>
    <row r="290" spans="1:17" ht="15" x14ac:dyDescent="0.2">
      <c r="A290" s="3">
        <v>7</v>
      </c>
      <c r="B290" s="77">
        <v>72</v>
      </c>
      <c r="C290" s="10">
        <v>148</v>
      </c>
      <c r="D290" s="10">
        <v>31</v>
      </c>
      <c r="E290" s="10">
        <v>62</v>
      </c>
      <c r="F290" s="10">
        <v>0</v>
      </c>
      <c r="G290" s="10">
        <v>168</v>
      </c>
      <c r="H290" s="10">
        <f t="shared" si="15"/>
        <v>481</v>
      </c>
      <c r="J290" s="10">
        <v>0</v>
      </c>
      <c r="K290" s="78">
        <v>3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f t="shared" si="16"/>
        <v>3</v>
      </c>
    </row>
    <row r="291" spans="1:17" ht="15" x14ac:dyDescent="0.2">
      <c r="A291" s="3">
        <v>8</v>
      </c>
      <c r="B291" s="77">
        <v>0</v>
      </c>
      <c r="C291" s="10">
        <v>83</v>
      </c>
      <c r="D291" s="10">
        <v>84</v>
      </c>
      <c r="E291" s="10">
        <v>251</v>
      </c>
      <c r="F291" s="10">
        <v>245</v>
      </c>
      <c r="G291" s="10">
        <v>166</v>
      </c>
      <c r="H291" s="10">
        <f t="shared" si="15"/>
        <v>829</v>
      </c>
      <c r="J291" s="10">
        <v>3</v>
      </c>
      <c r="K291" s="78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f t="shared" si="16"/>
        <v>3</v>
      </c>
    </row>
    <row r="292" spans="1:17" ht="15" x14ac:dyDescent="0.2">
      <c r="A292" s="3">
        <v>9</v>
      </c>
      <c r="B292" s="77">
        <v>75</v>
      </c>
      <c r="C292" s="10">
        <v>71</v>
      </c>
      <c r="D292" s="10">
        <v>0</v>
      </c>
      <c r="E292" s="10">
        <v>0</v>
      </c>
      <c r="F292" s="10">
        <v>0</v>
      </c>
      <c r="G292" s="10">
        <v>47</v>
      </c>
      <c r="H292" s="10">
        <f t="shared" si="15"/>
        <v>193</v>
      </c>
      <c r="J292" s="10">
        <v>3</v>
      </c>
      <c r="K292" s="78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f t="shared" si="16"/>
        <v>3</v>
      </c>
    </row>
    <row r="293" spans="1:17" ht="15" x14ac:dyDescent="0.2">
      <c r="A293" s="3">
        <v>10</v>
      </c>
      <c r="B293" s="79">
        <v>50</v>
      </c>
      <c r="C293" s="10">
        <v>8</v>
      </c>
      <c r="D293" s="10">
        <v>0</v>
      </c>
      <c r="E293" s="10">
        <v>0</v>
      </c>
      <c r="F293" s="10">
        <v>0</v>
      </c>
      <c r="G293" s="10">
        <v>0</v>
      </c>
      <c r="H293" s="10">
        <f t="shared" si="15"/>
        <v>58</v>
      </c>
      <c r="J293" s="10">
        <v>0</v>
      </c>
      <c r="K293" s="78">
        <v>2</v>
      </c>
      <c r="L293" s="10">
        <v>0</v>
      </c>
      <c r="M293" s="10">
        <v>0</v>
      </c>
      <c r="N293" s="10">
        <v>6</v>
      </c>
      <c r="O293" s="10">
        <v>0</v>
      </c>
      <c r="P293" s="10">
        <v>1</v>
      </c>
      <c r="Q293" s="10">
        <f t="shared" si="16"/>
        <v>9</v>
      </c>
    </row>
    <row r="294" spans="1:17" ht="15" x14ac:dyDescent="0.2">
      <c r="A294" s="3">
        <v>11</v>
      </c>
      <c r="B294" s="79">
        <v>0</v>
      </c>
      <c r="C294" s="10">
        <v>2</v>
      </c>
      <c r="D294" s="10">
        <v>0</v>
      </c>
      <c r="E294" s="10">
        <v>0</v>
      </c>
      <c r="F294" s="10">
        <v>0</v>
      </c>
      <c r="G294" s="10">
        <v>0</v>
      </c>
      <c r="H294" s="10">
        <f t="shared" si="15"/>
        <v>2</v>
      </c>
      <c r="J294" s="10">
        <v>0</v>
      </c>
      <c r="K294" s="78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f t="shared" si="16"/>
        <v>0</v>
      </c>
    </row>
    <row r="295" spans="1:17" ht="15" x14ac:dyDescent="0.2">
      <c r="A295" s="3" t="s">
        <v>2</v>
      </c>
      <c r="B295" s="79">
        <v>0</v>
      </c>
      <c r="C295" s="10">
        <v>5</v>
      </c>
      <c r="D295" s="10">
        <v>0</v>
      </c>
      <c r="E295" s="10">
        <v>0</v>
      </c>
      <c r="F295" s="10">
        <v>0</v>
      </c>
      <c r="G295" s="10">
        <v>0</v>
      </c>
      <c r="H295" s="10">
        <f t="shared" si="15"/>
        <v>5</v>
      </c>
      <c r="J295" s="10">
        <v>0</v>
      </c>
      <c r="K295" s="78">
        <v>3</v>
      </c>
      <c r="L295" s="10">
        <v>0</v>
      </c>
      <c r="M295" s="10">
        <v>0</v>
      </c>
      <c r="N295" s="10">
        <v>19</v>
      </c>
      <c r="O295" s="10">
        <v>0</v>
      </c>
      <c r="P295" s="10">
        <v>0</v>
      </c>
      <c r="Q295" s="10">
        <f t="shared" si="16"/>
        <v>22</v>
      </c>
    </row>
    <row r="296" spans="1:17" ht="15" x14ac:dyDescent="0.2">
      <c r="A296" s="3" t="s">
        <v>3</v>
      </c>
      <c r="B296" s="79">
        <v>0</v>
      </c>
      <c r="C296" s="10">
        <v>1</v>
      </c>
      <c r="D296" s="10">
        <v>19</v>
      </c>
      <c r="E296" s="10">
        <v>4</v>
      </c>
      <c r="F296" s="10">
        <v>0</v>
      </c>
      <c r="G296" s="10">
        <v>0</v>
      </c>
      <c r="H296" s="10">
        <f t="shared" si="15"/>
        <v>24</v>
      </c>
      <c r="J296" s="10">
        <v>0</v>
      </c>
      <c r="K296" s="78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f t="shared" si="16"/>
        <v>0</v>
      </c>
    </row>
    <row r="297" spans="1:17" ht="15" x14ac:dyDescent="0.2">
      <c r="A297" s="3">
        <v>2</v>
      </c>
      <c r="B297" s="79">
        <v>0</v>
      </c>
      <c r="C297" s="10">
        <v>1</v>
      </c>
      <c r="D297" s="10">
        <v>5</v>
      </c>
      <c r="E297" s="10">
        <v>9</v>
      </c>
      <c r="F297" s="10">
        <v>0</v>
      </c>
      <c r="G297" s="10">
        <v>0</v>
      </c>
      <c r="H297" s="10">
        <f t="shared" si="15"/>
        <v>15</v>
      </c>
      <c r="J297" s="10">
        <v>14</v>
      </c>
      <c r="K297" s="78">
        <v>14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f t="shared" si="16"/>
        <v>28</v>
      </c>
    </row>
    <row r="298" spans="1:17" ht="15" x14ac:dyDescent="0.2">
      <c r="A298" s="3">
        <v>3</v>
      </c>
      <c r="B298" s="79">
        <v>9</v>
      </c>
      <c r="C298" s="10">
        <v>0</v>
      </c>
      <c r="D298" s="10">
        <v>13</v>
      </c>
      <c r="E298" s="10">
        <v>2</v>
      </c>
      <c r="F298" s="10">
        <v>0</v>
      </c>
      <c r="G298" s="10">
        <v>0</v>
      </c>
      <c r="H298" s="10">
        <f t="shared" si="15"/>
        <v>24</v>
      </c>
      <c r="J298" s="10">
        <v>11</v>
      </c>
      <c r="K298" s="78">
        <v>16</v>
      </c>
      <c r="L298" s="10">
        <v>0</v>
      </c>
      <c r="M298" s="10">
        <v>21</v>
      </c>
      <c r="N298" s="10">
        <v>21</v>
      </c>
      <c r="O298" s="10">
        <v>0</v>
      </c>
      <c r="P298" s="10">
        <v>0</v>
      </c>
      <c r="Q298" s="10">
        <f t="shared" si="16"/>
        <v>69</v>
      </c>
    </row>
    <row r="299" spans="1:17" ht="15" x14ac:dyDescent="0.2">
      <c r="A299" s="3">
        <v>4</v>
      </c>
      <c r="B299" s="79">
        <v>0</v>
      </c>
      <c r="C299" s="10">
        <v>0</v>
      </c>
      <c r="D299" s="10">
        <v>6</v>
      </c>
      <c r="E299" s="10">
        <v>5</v>
      </c>
      <c r="F299" s="10">
        <v>0</v>
      </c>
      <c r="G299" s="10">
        <v>0</v>
      </c>
      <c r="H299" s="10">
        <f t="shared" si="15"/>
        <v>11</v>
      </c>
      <c r="J299" s="10">
        <v>0</v>
      </c>
      <c r="K299" s="78">
        <v>0</v>
      </c>
      <c r="L299" s="10">
        <v>0</v>
      </c>
      <c r="M299" s="10">
        <v>24</v>
      </c>
      <c r="N299" s="10">
        <v>35</v>
      </c>
      <c r="O299" s="10">
        <v>0</v>
      </c>
      <c r="P299" s="10">
        <v>20</v>
      </c>
      <c r="Q299" s="10">
        <f t="shared" si="16"/>
        <v>79</v>
      </c>
    </row>
    <row r="300" spans="1:17" ht="15" x14ac:dyDescent="0.2">
      <c r="A300" s="76">
        <v>5</v>
      </c>
      <c r="B300" s="79">
        <v>6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f t="shared" si="15"/>
        <v>6</v>
      </c>
      <c r="J300" s="10">
        <v>17</v>
      </c>
      <c r="K300" s="78">
        <v>34</v>
      </c>
      <c r="L300" s="10">
        <v>0</v>
      </c>
      <c r="M300" s="10">
        <v>65</v>
      </c>
      <c r="N300" s="10">
        <f>78+126</f>
        <v>204</v>
      </c>
      <c r="O300" s="10">
        <v>19</v>
      </c>
      <c r="P300" s="10">
        <v>146</v>
      </c>
      <c r="Q300" s="10">
        <f t="shared" si="16"/>
        <v>485</v>
      </c>
    </row>
    <row r="301" spans="1:17" ht="15" x14ac:dyDescent="0.2">
      <c r="A301" s="76">
        <v>6</v>
      </c>
      <c r="B301" s="79">
        <v>6</v>
      </c>
      <c r="C301" s="10">
        <v>0</v>
      </c>
      <c r="D301" s="10">
        <v>14</v>
      </c>
      <c r="E301" s="10">
        <v>2</v>
      </c>
      <c r="F301" s="10">
        <v>0</v>
      </c>
      <c r="G301" s="10">
        <v>0</v>
      </c>
      <c r="H301" s="10">
        <f t="shared" si="15"/>
        <v>22</v>
      </c>
      <c r="J301" s="10">
        <v>61</v>
      </c>
      <c r="K301" s="78">
        <v>37</v>
      </c>
      <c r="L301" s="10">
        <v>6</v>
      </c>
      <c r="M301" s="10">
        <v>139</v>
      </c>
      <c r="N301" s="10">
        <v>84</v>
      </c>
      <c r="O301" s="10">
        <v>13</v>
      </c>
      <c r="P301" s="10">
        <v>152</v>
      </c>
      <c r="Q301" s="10">
        <f t="shared" si="16"/>
        <v>492</v>
      </c>
    </row>
    <row r="302" spans="1:17" ht="15" x14ac:dyDescent="0.2">
      <c r="A302" s="76">
        <v>7</v>
      </c>
      <c r="B302" s="79">
        <v>3</v>
      </c>
      <c r="C302" s="10">
        <v>0</v>
      </c>
      <c r="D302" s="10">
        <v>3</v>
      </c>
      <c r="E302" s="10">
        <v>2</v>
      </c>
      <c r="F302" s="10">
        <v>0</v>
      </c>
      <c r="G302" s="10">
        <v>0</v>
      </c>
      <c r="H302" s="10">
        <f t="shared" si="15"/>
        <v>8</v>
      </c>
      <c r="J302" s="10">
        <v>46</v>
      </c>
      <c r="K302" s="78">
        <v>90</v>
      </c>
      <c r="L302" s="10">
        <v>16</v>
      </c>
      <c r="M302" s="10">
        <v>73</v>
      </c>
      <c r="N302" s="10">
        <v>143</v>
      </c>
      <c r="O302" s="10">
        <v>25</v>
      </c>
      <c r="P302" s="10">
        <v>82</v>
      </c>
      <c r="Q302" s="10">
        <f>SUM(J302:P302)</f>
        <v>475</v>
      </c>
    </row>
    <row r="303" spans="1:17" ht="15" x14ac:dyDescent="0.2">
      <c r="A303" s="3">
        <v>8</v>
      </c>
      <c r="B303" s="79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f t="shared" si="15"/>
        <v>0</v>
      </c>
      <c r="J303" s="10">
        <v>37</v>
      </c>
      <c r="K303" s="78">
        <v>28</v>
      </c>
      <c r="L303" s="10">
        <v>0</v>
      </c>
      <c r="M303" s="10">
        <v>45</v>
      </c>
      <c r="N303" s="10">
        <v>33</v>
      </c>
      <c r="O303" s="10">
        <v>0</v>
      </c>
      <c r="P303" s="10">
        <v>32</v>
      </c>
      <c r="Q303" s="10">
        <f t="shared" si="16"/>
        <v>175</v>
      </c>
    </row>
    <row r="304" spans="1:17" ht="15" x14ac:dyDescent="0.2">
      <c r="A304" s="3">
        <v>9</v>
      </c>
      <c r="B304" s="79">
        <v>0</v>
      </c>
      <c r="C304" s="10">
        <v>0</v>
      </c>
      <c r="D304" s="10">
        <v>4</v>
      </c>
      <c r="E304" s="10">
        <v>2</v>
      </c>
      <c r="F304" s="10">
        <v>0</v>
      </c>
      <c r="G304" s="10">
        <v>0</v>
      </c>
      <c r="H304" s="10">
        <f t="shared" si="15"/>
        <v>6</v>
      </c>
      <c r="J304" s="10">
        <v>0</v>
      </c>
      <c r="K304" s="78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f t="shared" si="16"/>
        <v>0</v>
      </c>
    </row>
    <row r="305" spans="1:18" ht="15" x14ac:dyDescent="0.2">
      <c r="A305" s="3">
        <v>10</v>
      </c>
      <c r="B305" s="79">
        <v>0</v>
      </c>
      <c r="C305" s="10">
        <v>0</v>
      </c>
      <c r="D305" s="10"/>
      <c r="E305" s="10"/>
      <c r="F305" s="10">
        <v>0</v>
      </c>
      <c r="G305" s="10">
        <v>0</v>
      </c>
      <c r="H305" s="10">
        <f t="shared" si="15"/>
        <v>0</v>
      </c>
      <c r="J305" s="10">
        <v>13</v>
      </c>
      <c r="K305" s="78">
        <v>18</v>
      </c>
      <c r="L305" s="10">
        <v>0</v>
      </c>
      <c r="M305" s="10">
        <v>19</v>
      </c>
      <c r="N305" s="10">
        <v>27</v>
      </c>
      <c r="O305" s="10">
        <v>0</v>
      </c>
      <c r="P305" s="10">
        <v>0</v>
      </c>
      <c r="Q305" s="10">
        <f t="shared" si="16"/>
        <v>77</v>
      </c>
    </row>
    <row r="306" spans="1:18" ht="15" x14ac:dyDescent="0.2">
      <c r="A306" s="3">
        <v>11</v>
      </c>
      <c r="B306" s="10">
        <v>2</v>
      </c>
      <c r="C306" s="10">
        <v>0</v>
      </c>
      <c r="D306" s="10"/>
      <c r="E306" s="10"/>
      <c r="F306" s="10">
        <v>0</v>
      </c>
      <c r="G306" s="10">
        <v>0</v>
      </c>
      <c r="H306" s="10">
        <f t="shared" si="15"/>
        <v>2</v>
      </c>
      <c r="J306" s="10">
        <v>0</v>
      </c>
      <c r="K306" s="78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f t="shared" si="16"/>
        <v>0</v>
      </c>
    </row>
    <row r="307" spans="1:18" ht="15" x14ac:dyDescent="0.2">
      <c r="A307" s="3" t="s">
        <v>4</v>
      </c>
      <c r="B307" s="10">
        <v>0</v>
      </c>
      <c r="C307" s="10">
        <v>0</v>
      </c>
      <c r="D307" s="10"/>
      <c r="E307" s="10"/>
      <c r="F307" s="10">
        <v>0</v>
      </c>
      <c r="G307" s="10">
        <v>0</v>
      </c>
      <c r="H307" s="10">
        <f t="shared" si="15"/>
        <v>0</v>
      </c>
      <c r="J307" s="10">
        <v>10</v>
      </c>
      <c r="K307" s="78">
        <v>14</v>
      </c>
      <c r="L307" s="10">
        <v>0</v>
      </c>
      <c r="M307" s="10">
        <v>4</v>
      </c>
      <c r="N307" s="10">
        <v>6</v>
      </c>
      <c r="O307" s="10">
        <v>0</v>
      </c>
      <c r="P307" s="10">
        <v>0</v>
      </c>
      <c r="Q307" s="10">
        <f t="shared" si="16"/>
        <v>34</v>
      </c>
    </row>
    <row r="308" spans="1:18" ht="10.5" customHeight="1" x14ac:dyDescent="0.2">
      <c r="B308" s="10">
        <f t="shared" ref="B308:H308" si="17">SUM(B284:B307)</f>
        <v>223</v>
      </c>
      <c r="C308" s="10">
        <f t="shared" si="17"/>
        <v>319</v>
      </c>
      <c r="D308" s="10">
        <f t="shared" si="17"/>
        <v>252</v>
      </c>
      <c r="E308" s="10">
        <f t="shared" si="17"/>
        <v>582</v>
      </c>
      <c r="F308" s="80">
        <f t="shared" si="17"/>
        <v>245</v>
      </c>
      <c r="G308" s="80">
        <f t="shared" si="17"/>
        <v>475</v>
      </c>
      <c r="H308" s="10">
        <f t="shared" si="17"/>
        <v>2096</v>
      </c>
      <c r="I308" s="10">
        <f>SUM(B308:G308)</f>
        <v>2096</v>
      </c>
      <c r="J308" s="10">
        <f t="shared" ref="J308:Q308" si="18">SUM(J284:J307)</f>
        <v>215</v>
      </c>
      <c r="K308" s="80">
        <f t="shared" si="18"/>
        <v>259</v>
      </c>
      <c r="L308" s="80">
        <f t="shared" si="18"/>
        <v>22</v>
      </c>
      <c r="M308" s="80">
        <f t="shared" si="18"/>
        <v>390</v>
      </c>
      <c r="N308" s="80">
        <f t="shared" si="18"/>
        <v>578</v>
      </c>
      <c r="O308" s="80">
        <f t="shared" si="18"/>
        <v>57</v>
      </c>
      <c r="P308" s="80">
        <f t="shared" si="18"/>
        <v>433</v>
      </c>
      <c r="Q308" s="10">
        <f t="shared" si="18"/>
        <v>1954</v>
      </c>
      <c r="R308" s="10">
        <f>SUM(K308:P308)</f>
        <v>1739</v>
      </c>
    </row>
    <row r="310" spans="1:18" ht="10.5" customHeight="1" x14ac:dyDescent="0.2">
      <c r="Q310" s="10">
        <f>SUM(Q308,H308)</f>
        <v>4050</v>
      </c>
    </row>
  </sheetData>
  <mergeCells count="4">
    <mergeCell ref="B97:E97"/>
    <mergeCell ref="F97:I97"/>
    <mergeCell ref="B123:E123"/>
    <mergeCell ref="G161:G162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III-0</vt:lpstr>
      <vt:lpstr>Ferry-Inbound</vt:lpstr>
      <vt:lpstr>Ferry-Outbound</vt:lpstr>
      <vt:lpstr>wk sh 05</vt:lpstr>
      <vt:lpstr>'Ferry-Inbound'!Print_Area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Lee, Joomee (DOT)</cp:lastModifiedBy>
  <cp:lastPrinted>2012-11-16T19:14:51Z</cp:lastPrinted>
  <dcterms:created xsi:type="dcterms:W3CDTF">2006-07-25T14:43:26Z</dcterms:created>
  <dcterms:modified xsi:type="dcterms:W3CDTF">2023-02-09T16:13:16Z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F</vt:lpwstr>
  </property>
  <property fmtid="{D5CDD505-2E9C-101B-9397-08002B2CF9AE}" pid="4" name="Modal">
    <vt:lpwstr>Ferry/Tramway</vt:lpwstr>
  </property>
</Properties>
</file>