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William\Documents\World Generator Maps\CavemanWorld\ReadmePics\"/>
    </mc:Choice>
  </mc:AlternateContent>
  <bookViews>
    <workbookView xWindow="0" yWindow="0" windowWidth="24000" windowHeight="9135"/>
  </bookViews>
  <sheets>
    <sheet name="Weather Model" sheetId="1" r:id="rId1"/>
    <sheet name="Maps" sheetId="2" r:id="rId2"/>
    <sheet name="Fixed Map" sheetId="4" r:id="rId3"/>
    <sheet name="Tile Lists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0" i="1" l="1"/>
  <c r="BA121" i="2" l="1"/>
  <c r="BB121" i="2" s="1"/>
  <c r="BA61" i="2"/>
  <c r="BB61" i="2" s="1"/>
  <c r="BA62" i="2" l="1"/>
  <c r="BB62" i="2" s="1"/>
  <c r="AQ22" i="1"/>
  <c r="AR22" i="1"/>
  <c r="AS22" i="1"/>
  <c r="AT22" i="1"/>
  <c r="AQ23" i="1"/>
  <c r="AR23" i="1"/>
  <c r="AS23" i="1"/>
  <c r="AT23" i="1" s="1"/>
  <c r="AQ24" i="1"/>
  <c r="AR24" i="1"/>
  <c r="AS24" i="1" s="1"/>
  <c r="AQ25" i="1"/>
  <c r="AT25" i="1" s="1"/>
  <c r="AR25" i="1"/>
  <c r="AS25" i="1" s="1"/>
  <c r="AQ26" i="1"/>
  <c r="AR26" i="1"/>
  <c r="AS26" i="1"/>
  <c r="AT26" i="1"/>
  <c r="AQ27" i="1"/>
  <c r="AT27" i="1" s="1"/>
  <c r="AR27" i="1"/>
  <c r="AS27" i="1"/>
  <c r="AQ28" i="1"/>
  <c r="AT28" i="1" s="1"/>
  <c r="AR28" i="1"/>
  <c r="AS28" i="1" s="1"/>
  <c r="AQ29" i="1"/>
  <c r="AR29" i="1"/>
  <c r="AS29" i="1" s="1"/>
  <c r="AQ30" i="1"/>
  <c r="AR30" i="1"/>
  <c r="AS30" i="1"/>
  <c r="AT30" i="1"/>
  <c r="AQ31" i="1"/>
  <c r="AT31" i="1" s="1"/>
  <c r="AR31" i="1"/>
  <c r="AS31" i="1"/>
  <c r="AQ32" i="1"/>
  <c r="AT32" i="1" s="1"/>
  <c r="AR32" i="1"/>
  <c r="AS32" i="1" s="1"/>
  <c r="AQ33" i="1"/>
  <c r="AR33" i="1"/>
  <c r="AS33" i="1" s="1"/>
  <c r="AQ34" i="1"/>
  <c r="AR34" i="1"/>
  <c r="AS34" i="1" s="1"/>
  <c r="AT34" i="1" s="1"/>
  <c r="AQ35" i="1"/>
  <c r="AT35" i="1" s="1"/>
  <c r="AR35" i="1"/>
  <c r="AS35" i="1"/>
  <c r="AQ36" i="1"/>
  <c r="AR36" i="1"/>
  <c r="AS36" i="1" s="1"/>
  <c r="AT36" i="1" s="1"/>
  <c r="AQ37" i="1"/>
  <c r="AR37" i="1"/>
  <c r="AS37" i="1" s="1"/>
  <c r="AQ38" i="1"/>
  <c r="AR38" i="1"/>
  <c r="AS38" i="1"/>
  <c r="AT38" i="1"/>
  <c r="AQ39" i="1"/>
  <c r="AR39" i="1"/>
  <c r="AS39" i="1"/>
  <c r="AT39" i="1" s="1"/>
  <c r="AQ40" i="1"/>
  <c r="AR40" i="1"/>
  <c r="AS40" i="1" s="1"/>
  <c r="AQ41" i="1"/>
  <c r="AT41" i="1" s="1"/>
  <c r="AR41" i="1"/>
  <c r="AS41" i="1" s="1"/>
  <c r="AQ42" i="1"/>
  <c r="AR42" i="1"/>
  <c r="AS42" i="1"/>
  <c r="AT42" i="1"/>
  <c r="AQ43" i="1"/>
  <c r="AR43" i="1"/>
  <c r="AS43" i="1"/>
  <c r="AQ44" i="1"/>
  <c r="AR44" i="1"/>
  <c r="AS44" i="1" s="1"/>
  <c r="AQ45" i="1"/>
  <c r="AT45" i="1" s="1"/>
  <c r="AR45" i="1"/>
  <c r="AS45" i="1" s="1"/>
  <c r="AQ46" i="1"/>
  <c r="AR46" i="1"/>
  <c r="AS46" i="1"/>
  <c r="AT46" i="1"/>
  <c r="AQ47" i="1"/>
  <c r="AR47" i="1"/>
  <c r="AS47" i="1" s="1"/>
  <c r="AT47" i="1" s="1"/>
  <c r="AQ48" i="1"/>
  <c r="AT48" i="1" s="1"/>
  <c r="AR48" i="1"/>
  <c r="AS48" i="1" s="1"/>
  <c r="AQ49" i="1"/>
  <c r="AR49" i="1"/>
  <c r="AS49" i="1" s="1"/>
  <c r="AT49" i="1" s="1"/>
  <c r="AQ50" i="1"/>
  <c r="AR50" i="1"/>
  <c r="AS50" i="1" s="1"/>
  <c r="AT50" i="1"/>
  <c r="AQ51" i="1"/>
  <c r="AR51" i="1"/>
  <c r="AS51" i="1"/>
  <c r="AQ52" i="1"/>
  <c r="AR52" i="1"/>
  <c r="AS52" i="1" s="1"/>
  <c r="AT52" i="1" s="1"/>
  <c r="AQ53" i="1"/>
  <c r="AT53" i="1" s="1"/>
  <c r="AR53" i="1"/>
  <c r="AS53" i="1"/>
  <c r="AQ54" i="1"/>
  <c r="AR54" i="1"/>
  <c r="AS54" i="1" s="1"/>
  <c r="AT54" i="1"/>
  <c r="AQ55" i="1"/>
  <c r="AR55" i="1"/>
  <c r="AS55" i="1"/>
  <c r="AQ56" i="1"/>
  <c r="AR56" i="1"/>
  <c r="AS56" i="1" s="1"/>
  <c r="AT56" i="1" s="1"/>
  <c r="AQ57" i="1"/>
  <c r="AT57" i="1" s="1"/>
  <c r="AR57" i="1"/>
  <c r="AS57" i="1"/>
  <c r="AQ58" i="1"/>
  <c r="AR58" i="1"/>
  <c r="AS58" i="1" s="1"/>
  <c r="AT58" i="1" s="1"/>
  <c r="AQ59" i="1"/>
  <c r="AT59" i="1" s="1"/>
  <c r="AR59" i="1"/>
  <c r="AS59" i="1"/>
  <c r="AQ60" i="1"/>
  <c r="AR60" i="1"/>
  <c r="AS60" i="1" s="1"/>
  <c r="AT60" i="1"/>
  <c r="AQ61" i="1"/>
  <c r="AR61" i="1"/>
  <c r="AS61" i="1" s="1"/>
  <c r="AQ62" i="1"/>
  <c r="AR62" i="1"/>
  <c r="AS62" i="1" s="1"/>
  <c r="AT62" i="1"/>
  <c r="AQ63" i="1"/>
  <c r="AR63" i="1"/>
  <c r="AS63" i="1"/>
  <c r="AT63" i="1"/>
  <c r="AQ64" i="1"/>
  <c r="AR64" i="1"/>
  <c r="AS64" i="1" s="1"/>
  <c r="AT64" i="1" s="1"/>
  <c r="AQ65" i="1"/>
  <c r="AR65" i="1"/>
  <c r="AS65" i="1" s="1"/>
  <c r="AQ66" i="1"/>
  <c r="AR66" i="1"/>
  <c r="AS66" i="1" s="1"/>
  <c r="AT66" i="1" s="1"/>
  <c r="AQ67" i="1"/>
  <c r="AR67" i="1"/>
  <c r="AS67" i="1"/>
  <c r="AQ68" i="1"/>
  <c r="AR68" i="1"/>
  <c r="AS68" i="1" s="1"/>
  <c r="AT68" i="1" s="1"/>
  <c r="AQ69" i="1"/>
  <c r="AR69" i="1"/>
  <c r="AS69" i="1" s="1"/>
  <c r="AQ70" i="1"/>
  <c r="AR70" i="1"/>
  <c r="AS70" i="1" s="1"/>
  <c r="AT70" i="1" s="1"/>
  <c r="AQ71" i="1"/>
  <c r="AT71" i="1" s="1"/>
  <c r="AR71" i="1"/>
  <c r="AS71" i="1"/>
  <c r="AQ72" i="1"/>
  <c r="AR72" i="1"/>
  <c r="AS72" i="1" s="1"/>
  <c r="AT72" i="1" s="1"/>
  <c r="AQ73" i="1"/>
  <c r="AR73" i="1"/>
  <c r="AS73" i="1"/>
  <c r="AQ74" i="1"/>
  <c r="AT74" i="1" s="1"/>
  <c r="AR74" i="1"/>
  <c r="AS74" i="1" s="1"/>
  <c r="AQ75" i="1"/>
  <c r="AT75" i="1" s="1"/>
  <c r="AR75" i="1"/>
  <c r="AS75" i="1"/>
  <c r="AQ76" i="1"/>
  <c r="AR76" i="1"/>
  <c r="AS76" i="1" s="1"/>
  <c r="AT76" i="1" s="1"/>
  <c r="AQ77" i="1"/>
  <c r="AR77" i="1"/>
  <c r="AS77" i="1"/>
  <c r="AQ78" i="1"/>
  <c r="AR78" i="1"/>
  <c r="AS78" i="1" s="1"/>
  <c r="AT78" i="1"/>
  <c r="AQ79" i="1"/>
  <c r="AT79" i="1" s="1"/>
  <c r="AR79" i="1"/>
  <c r="AS79" i="1"/>
  <c r="AQ80" i="1"/>
  <c r="AR80" i="1"/>
  <c r="AS80" i="1" s="1"/>
  <c r="AT80" i="1" s="1"/>
  <c r="AQ81" i="1"/>
  <c r="AR81" i="1"/>
  <c r="AS81" i="1" s="1"/>
  <c r="AQ82" i="1"/>
  <c r="AR82" i="1"/>
  <c r="AS82" i="1" s="1"/>
  <c r="AT82" i="1"/>
  <c r="AQ83" i="1"/>
  <c r="AR83" i="1"/>
  <c r="AS83" i="1"/>
  <c r="AT83" i="1"/>
  <c r="AQ84" i="1"/>
  <c r="AR84" i="1"/>
  <c r="AS84" i="1"/>
  <c r="AT84" i="1"/>
  <c r="AQ85" i="1"/>
  <c r="AR85" i="1"/>
  <c r="AS85" i="1"/>
  <c r="AT85" i="1"/>
  <c r="AQ86" i="1"/>
  <c r="AR86" i="1"/>
  <c r="AS86" i="1"/>
  <c r="AT86" i="1" s="1"/>
  <c r="AQ87" i="1"/>
  <c r="AT87" i="1" s="1"/>
  <c r="AR87" i="1"/>
  <c r="AS87" i="1" s="1"/>
  <c r="AQ88" i="1"/>
  <c r="AR88" i="1"/>
  <c r="AS88" i="1" s="1"/>
  <c r="AQ89" i="1"/>
  <c r="AR89" i="1"/>
  <c r="AS89" i="1"/>
  <c r="AT89" i="1"/>
  <c r="AQ90" i="1"/>
  <c r="AR90" i="1"/>
  <c r="AS90" i="1"/>
  <c r="AT90" i="1" s="1"/>
  <c r="AQ91" i="1"/>
  <c r="AR91" i="1"/>
  <c r="AS91" i="1" s="1"/>
  <c r="AQ92" i="1"/>
  <c r="AR92" i="1"/>
  <c r="AS92" i="1" s="1"/>
  <c r="AT92" i="1"/>
  <c r="AQ93" i="1"/>
  <c r="AR93" i="1"/>
  <c r="AS93" i="1"/>
  <c r="AT93" i="1" s="1"/>
  <c r="AQ94" i="1"/>
  <c r="AR94" i="1"/>
  <c r="AS94" i="1"/>
  <c r="AT94" i="1" s="1"/>
  <c r="AQ95" i="1"/>
  <c r="AR95" i="1"/>
  <c r="AS95" i="1" s="1"/>
  <c r="AQ96" i="1"/>
  <c r="AT96" i="1" s="1"/>
  <c r="AR96" i="1"/>
  <c r="AS96" i="1" s="1"/>
  <c r="AQ97" i="1"/>
  <c r="AR97" i="1"/>
  <c r="AS97" i="1"/>
  <c r="AT97" i="1" s="1"/>
  <c r="AQ98" i="1"/>
  <c r="AR98" i="1"/>
  <c r="AS98" i="1"/>
  <c r="AT98" i="1" s="1"/>
  <c r="AQ99" i="1"/>
  <c r="AR99" i="1"/>
  <c r="AS99" i="1" s="1"/>
  <c r="AQ100" i="1"/>
  <c r="AR100" i="1"/>
  <c r="AS100" i="1" s="1"/>
  <c r="AT100" i="1"/>
  <c r="AQ101" i="1"/>
  <c r="AR101" i="1"/>
  <c r="AS101" i="1"/>
  <c r="AT101" i="1"/>
  <c r="AQ102" i="1"/>
  <c r="AR102" i="1"/>
  <c r="AS102" i="1" s="1"/>
  <c r="AT102" i="1" s="1"/>
  <c r="AQ103" i="1"/>
  <c r="AT103" i="1" s="1"/>
  <c r="AR103" i="1"/>
  <c r="AS103" i="1"/>
  <c r="AQ104" i="1"/>
  <c r="AR104" i="1"/>
  <c r="AS104" i="1" s="1"/>
  <c r="AT104" i="1" s="1"/>
  <c r="AQ105" i="1"/>
  <c r="AT105" i="1" s="1"/>
  <c r="AR105" i="1"/>
  <c r="AS105" i="1"/>
  <c r="AQ106" i="1"/>
  <c r="AR106" i="1"/>
  <c r="AS106" i="1" s="1"/>
  <c r="AT106" i="1"/>
  <c r="AQ107" i="1"/>
  <c r="AR107" i="1"/>
  <c r="AS107" i="1"/>
  <c r="AQ108" i="1"/>
  <c r="AR108" i="1"/>
  <c r="AS108" i="1" s="1"/>
  <c r="AT108" i="1"/>
  <c r="AQ109" i="1"/>
  <c r="AR109" i="1"/>
  <c r="AS109" i="1"/>
  <c r="AT109" i="1"/>
  <c r="AQ110" i="1"/>
  <c r="AR110" i="1"/>
  <c r="AS110" i="1" s="1"/>
  <c r="AT110" i="1"/>
  <c r="AQ111" i="1"/>
  <c r="AR111" i="1"/>
  <c r="AS111" i="1" s="1"/>
  <c r="AQ112" i="1"/>
  <c r="AR112" i="1"/>
  <c r="AS112" i="1" s="1"/>
  <c r="AT112" i="1" s="1"/>
  <c r="AQ113" i="1"/>
  <c r="AT113" i="1" s="1"/>
  <c r="AR113" i="1"/>
  <c r="AS113" i="1"/>
  <c r="AQ114" i="1"/>
  <c r="AR114" i="1"/>
  <c r="AS114" i="1"/>
  <c r="AT114" i="1" s="1"/>
  <c r="AQ115" i="1"/>
  <c r="AR115" i="1"/>
  <c r="AS115" i="1" s="1"/>
  <c r="AQ116" i="1"/>
  <c r="AT116" i="1" s="1"/>
  <c r="AR116" i="1"/>
  <c r="AS116" i="1" s="1"/>
  <c r="AQ117" i="1"/>
  <c r="AR117" i="1"/>
  <c r="AS117" i="1"/>
  <c r="AT117" i="1" s="1"/>
  <c r="AQ118" i="1"/>
  <c r="AR118" i="1"/>
  <c r="AS118" i="1" s="1"/>
  <c r="AT118" i="1" s="1"/>
  <c r="AQ119" i="1"/>
  <c r="AR119" i="1"/>
  <c r="AS119" i="1"/>
  <c r="AQ120" i="1"/>
  <c r="AT120" i="1" s="1"/>
  <c r="AR120" i="1"/>
  <c r="AS120" i="1" s="1"/>
  <c r="AQ121" i="1"/>
  <c r="AT121" i="1" s="1"/>
  <c r="AR121" i="1"/>
  <c r="AS121" i="1"/>
  <c r="AQ122" i="1"/>
  <c r="AR122" i="1"/>
  <c r="AS122" i="1" s="1"/>
  <c r="AT122" i="1" s="1"/>
  <c r="AQ123" i="1"/>
  <c r="AR123" i="1"/>
  <c r="AS123" i="1" s="1"/>
  <c r="AQ124" i="1"/>
  <c r="AR124" i="1"/>
  <c r="AS124" i="1" s="1"/>
  <c r="AT124" i="1" s="1"/>
  <c r="AQ125" i="1"/>
  <c r="AT125" i="1" s="1"/>
  <c r="AR125" i="1"/>
  <c r="AS125" i="1" s="1"/>
  <c r="AQ126" i="1"/>
  <c r="AR126" i="1"/>
  <c r="AS126" i="1" s="1"/>
  <c r="AT126" i="1"/>
  <c r="AQ127" i="1"/>
  <c r="AR127" i="1"/>
  <c r="AS127" i="1"/>
  <c r="AT127" i="1" s="1"/>
  <c r="AQ128" i="1"/>
  <c r="AR128" i="1"/>
  <c r="AS128" i="1" s="1"/>
  <c r="AT128" i="1" s="1"/>
  <c r="AQ129" i="1"/>
  <c r="AT129" i="1" s="1"/>
  <c r="AR129" i="1"/>
  <c r="AS129" i="1" s="1"/>
  <c r="AQ130" i="1"/>
  <c r="AR130" i="1"/>
  <c r="AS130" i="1" s="1"/>
  <c r="AT130" i="1" s="1"/>
  <c r="AQ131" i="1"/>
  <c r="AR131" i="1"/>
  <c r="AS131" i="1"/>
  <c r="AT131" i="1" s="1"/>
  <c r="AQ132" i="1"/>
  <c r="AR132" i="1"/>
  <c r="AS132" i="1" s="1"/>
  <c r="AT132" i="1" s="1"/>
  <c r="AQ133" i="1"/>
  <c r="AR133" i="1"/>
  <c r="AS133" i="1" s="1"/>
  <c r="AQ134" i="1"/>
  <c r="AR134" i="1"/>
  <c r="AS134" i="1" s="1"/>
  <c r="AT134" i="1" s="1"/>
  <c r="AQ135" i="1"/>
  <c r="AT135" i="1" s="1"/>
  <c r="AR135" i="1"/>
  <c r="AS135" i="1"/>
  <c r="AQ136" i="1"/>
  <c r="AR136" i="1"/>
  <c r="AS136" i="1" s="1"/>
  <c r="AT136" i="1" s="1"/>
  <c r="AQ137" i="1"/>
  <c r="AR137" i="1"/>
  <c r="AS137" i="1"/>
  <c r="AQ138" i="1"/>
  <c r="AT138" i="1" s="1"/>
  <c r="AR138" i="1"/>
  <c r="AS138" i="1" s="1"/>
  <c r="AQ139" i="1"/>
  <c r="AT139" i="1" s="1"/>
  <c r="AR139" i="1"/>
  <c r="AS139" i="1"/>
  <c r="AQ21" i="1"/>
  <c r="AT21" i="1" s="1"/>
  <c r="AR21" i="1"/>
  <c r="AS21" i="1"/>
  <c r="AS20" i="1"/>
  <c r="AR20" i="1"/>
  <c r="AQ20" i="1"/>
  <c r="AT20" i="1" s="1"/>
  <c r="AC16" i="1"/>
  <c r="K2" i="1"/>
  <c r="J2" i="1"/>
  <c r="O8" i="1"/>
  <c r="O2" i="1"/>
  <c r="AF13" i="1"/>
  <c r="AE16" i="1"/>
  <c r="AD104" i="1" l="1"/>
  <c r="AD20" i="1"/>
  <c r="AT133" i="1"/>
  <c r="AT137" i="1"/>
  <c r="AT111" i="1"/>
  <c r="AT123" i="1"/>
  <c r="AT107" i="1"/>
  <c r="AT119" i="1"/>
  <c r="AT115" i="1"/>
  <c r="AT95" i="1"/>
  <c r="AT88" i="1"/>
  <c r="AT99" i="1"/>
  <c r="AT91" i="1"/>
  <c r="AT77" i="1"/>
  <c r="AT73" i="1"/>
  <c r="AT67" i="1"/>
  <c r="AT65" i="1"/>
  <c r="AT81" i="1"/>
  <c r="AT69" i="1"/>
  <c r="AT61" i="1"/>
  <c r="AT55" i="1"/>
  <c r="AT51" i="1"/>
  <c r="AT44" i="1"/>
  <c r="AT43" i="1"/>
  <c r="AT40" i="1"/>
  <c r="AT37" i="1"/>
  <c r="AT24" i="1"/>
  <c r="AT33" i="1"/>
  <c r="AT29" i="1"/>
  <c r="AC410" i="3"/>
  <c r="AC409" i="3"/>
  <c r="AC408" i="3"/>
  <c r="AC407" i="3"/>
  <c r="AC406" i="3"/>
  <c r="AC405" i="3"/>
  <c r="AC404" i="3"/>
  <c r="AC124" i="1"/>
  <c r="AC81" i="1"/>
  <c r="AC31" i="1"/>
  <c r="AC108" i="1"/>
  <c r="AC75" i="1"/>
  <c r="AC90" i="1"/>
  <c r="AC25" i="1"/>
  <c r="AC132" i="1"/>
  <c r="AC106" i="1"/>
  <c r="AC60" i="1"/>
  <c r="AC139" i="1"/>
  <c r="AC29" i="1"/>
  <c r="AC24" i="1"/>
  <c r="AC30" i="1"/>
  <c r="AC69" i="1"/>
  <c r="AC78" i="1"/>
  <c r="AC62" i="1"/>
  <c r="AC89" i="1"/>
  <c r="AC53" i="1"/>
  <c r="AC80" i="1"/>
  <c r="AC110" i="1"/>
  <c r="AC22" i="1"/>
  <c r="AC67" i="1"/>
  <c r="AC99" i="1"/>
  <c r="AC123" i="1"/>
  <c r="AC98" i="1"/>
  <c r="AC44" i="1"/>
  <c r="AC23" i="1"/>
  <c r="AC136" i="1"/>
  <c r="AC128" i="1"/>
  <c r="AC94" i="1"/>
  <c r="AC129" i="1"/>
  <c r="AC103" i="1"/>
  <c r="AC117" i="1"/>
  <c r="AC56" i="1"/>
  <c r="AC61" i="1"/>
  <c r="AC68" i="1"/>
  <c r="AC74" i="1"/>
  <c r="AC21" i="1"/>
  <c r="AC137" i="1"/>
  <c r="AC107" i="1"/>
  <c r="AC88" i="1"/>
  <c r="AC20" i="1"/>
  <c r="AC37" i="1"/>
  <c r="AC46" i="1"/>
  <c r="AC127" i="1"/>
  <c r="AC66" i="1"/>
  <c r="AC120" i="1"/>
  <c r="AC79" i="1"/>
  <c r="AC49" i="1"/>
  <c r="AC76" i="1"/>
  <c r="AC47" i="1"/>
  <c r="AC95" i="1"/>
  <c r="AC27" i="1"/>
  <c r="AC55" i="1"/>
  <c r="AC63" i="1"/>
  <c r="AC35" i="1"/>
  <c r="AC64" i="1"/>
  <c r="AC84" i="1"/>
  <c r="AC33" i="1"/>
  <c r="AC41" i="1"/>
  <c r="AC131" i="1"/>
  <c r="AC122" i="1"/>
  <c r="AC73" i="1"/>
  <c r="AC113" i="1"/>
  <c r="AC134" i="1"/>
  <c r="AC92" i="1"/>
  <c r="AC72" i="1"/>
  <c r="AC96" i="1"/>
  <c r="AC54" i="1"/>
  <c r="AC121" i="1"/>
  <c r="AC70" i="1"/>
  <c r="AC65" i="1"/>
  <c r="AC57" i="1"/>
  <c r="AC40" i="1"/>
  <c r="AC100" i="1"/>
  <c r="AC59" i="1"/>
  <c r="AC39" i="1"/>
  <c r="AC97" i="1"/>
  <c r="AC34" i="1"/>
  <c r="AC77" i="1"/>
  <c r="AC135" i="1"/>
  <c r="AC51" i="1"/>
  <c r="AC87" i="1"/>
  <c r="AC109" i="1"/>
  <c r="AC102" i="1"/>
  <c r="AC32" i="1"/>
  <c r="AC125" i="1"/>
  <c r="AC36" i="1"/>
  <c r="AC138" i="1"/>
  <c r="AC116" i="1"/>
  <c r="AC111" i="1"/>
  <c r="AC91" i="1"/>
  <c r="AC104" i="1"/>
  <c r="AC126" i="1"/>
  <c r="AC28" i="1"/>
  <c r="AC26" i="1"/>
  <c r="AC118" i="1"/>
  <c r="AC45" i="1"/>
  <c r="AC42" i="1"/>
  <c r="AC58" i="1"/>
  <c r="AC85" i="1"/>
  <c r="AC82" i="1"/>
  <c r="AC71" i="1"/>
  <c r="AC133" i="1"/>
  <c r="AC50" i="1"/>
  <c r="AC119" i="1"/>
  <c r="AC130" i="1"/>
  <c r="AC52" i="1"/>
  <c r="AC115" i="1"/>
  <c r="AC105" i="1"/>
  <c r="AC48" i="1"/>
  <c r="AC93" i="1"/>
  <c r="AC101" i="1"/>
  <c r="AC83" i="1"/>
  <c r="AC114" i="1"/>
  <c r="AC38" i="1"/>
  <c r="AC86" i="1"/>
  <c r="AC43" i="1"/>
  <c r="AC112" i="1"/>
  <c r="I35" i="1" l="1"/>
  <c r="I36" i="1"/>
  <c r="I37" i="1"/>
  <c r="I38" i="1"/>
  <c r="I39" i="1"/>
  <c r="I40" i="1"/>
  <c r="I41" i="1"/>
  <c r="I42" i="1"/>
  <c r="I43" i="1"/>
  <c r="I44" i="1"/>
  <c r="I45" i="1"/>
  <c r="I46" i="1"/>
  <c r="I34" i="1"/>
  <c r="L2" i="1"/>
  <c r="O10" i="1"/>
  <c r="M2" i="1"/>
  <c r="N2" i="1"/>
  <c r="J13" i="1" l="1"/>
  <c r="L13" i="1"/>
  <c r="C20" i="1"/>
  <c r="K13" i="1" l="1"/>
  <c r="M13" i="1" s="1"/>
  <c r="Y16" i="1" s="1"/>
  <c r="BA122" i="2"/>
  <c r="BB122" i="2" s="1"/>
  <c r="O16" i="1"/>
  <c r="L15" i="1" s="1"/>
  <c r="C35" i="1" s="1"/>
  <c r="E35" i="1" l="1"/>
  <c r="D35" i="1"/>
  <c r="G35" i="1" s="1"/>
  <c r="BA91" i="2"/>
  <c r="AA1" i="2"/>
  <c r="BA123" i="2"/>
  <c r="A31" i="2"/>
  <c r="A1" i="2"/>
  <c r="AA31" i="2" l="1"/>
  <c r="AB31" i="2" s="1"/>
  <c r="AB1" i="2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2" i="2"/>
  <c r="B31" i="2"/>
  <c r="C31" i="2" s="1"/>
  <c r="D31" i="2" s="1"/>
  <c r="E31" i="2" s="1"/>
  <c r="F31" i="2" s="1"/>
  <c r="G31" i="2" s="1"/>
  <c r="H31" i="2" s="1"/>
  <c r="I31" i="2" s="1"/>
  <c r="J31" i="2" s="1"/>
  <c r="K31" i="2" s="1"/>
  <c r="L31" i="2" s="1"/>
  <c r="M31" i="2" s="1"/>
  <c r="N31" i="2" s="1"/>
  <c r="O31" i="2" s="1"/>
  <c r="P31" i="2" s="1"/>
  <c r="Q31" i="2" s="1"/>
  <c r="R31" i="2" s="1"/>
  <c r="S31" i="2" s="1"/>
  <c r="T31" i="2" s="1"/>
  <c r="J15" i="1"/>
  <c r="C37" i="1" s="1"/>
  <c r="BA92" i="2"/>
  <c r="BA93" i="2" s="1"/>
  <c r="BA94" i="2" s="1"/>
  <c r="BA63" i="2"/>
  <c r="BA64" i="2" s="1"/>
  <c r="BB91" i="2"/>
  <c r="BC91" i="2" s="1"/>
  <c r="BD91" i="2" s="1"/>
  <c r="BE91" i="2" s="1"/>
  <c r="BF91" i="2" s="1"/>
  <c r="BG91" i="2" s="1"/>
  <c r="BH91" i="2" s="1"/>
  <c r="BI91" i="2" s="1"/>
  <c r="BJ91" i="2" s="1"/>
  <c r="BK91" i="2" s="1"/>
  <c r="BL91" i="2" s="1"/>
  <c r="BM91" i="2" s="1"/>
  <c r="BN91" i="2" s="1"/>
  <c r="BO91" i="2" s="1"/>
  <c r="BP91" i="2" s="1"/>
  <c r="BQ91" i="2" s="1"/>
  <c r="BR91" i="2" s="1"/>
  <c r="BS91" i="2" s="1"/>
  <c r="BT91" i="2" s="1"/>
  <c r="BC61" i="2"/>
  <c r="BD61" i="2" s="1"/>
  <c r="BE61" i="2" s="1"/>
  <c r="BF61" i="2" s="1"/>
  <c r="BG61" i="2" s="1"/>
  <c r="BH61" i="2" s="1"/>
  <c r="BI61" i="2" s="1"/>
  <c r="BJ61" i="2" s="1"/>
  <c r="BK61" i="2" s="1"/>
  <c r="BL61" i="2" s="1"/>
  <c r="BM61" i="2" s="1"/>
  <c r="BN61" i="2" s="1"/>
  <c r="BO61" i="2" s="1"/>
  <c r="BP61" i="2" s="1"/>
  <c r="BQ61" i="2" s="1"/>
  <c r="BR61" i="2" s="1"/>
  <c r="BS61" i="2" s="1"/>
  <c r="BT61" i="2" s="1"/>
  <c r="BA124" i="2"/>
  <c r="A32" i="2"/>
  <c r="AA2" i="2"/>
  <c r="B1" i="2"/>
  <c r="AB2" i="2" l="1"/>
  <c r="AC2" i="2" s="1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AS2" i="2" s="1"/>
  <c r="AT2" i="2" s="1"/>
  <c r="E37" i="1"/>
  <c r="D37" i="1"/>
  <c r="G37" i="1" s="1"/>
  <c r="A3" i="2"/>
  <c r="AA32" i="2"/>
  <c r="A61" i="2"/>
  <c r="BA95" i="2"/>
  <c r="BB92" i="2"/>
  <c r="BA65" i="2"/>
  <c r="BA125" i="2"/>
  <c r="BC121" i="2"/>
  <c r="BD121" i="2" s="1"/>
  <c r="BE121" i="2" s="1"/>
  <c r="BF121" i="2" s="1"/>
  <c r="BG121" i="2" s="1"/>
  <c r="BH121" i="2" s="1"/>
  <c r="BI121" i="2" s="1"/>
  <c r="BJ121" i="2" s="1"/>
  <c r="BK121" i="2" s="1"/>
  <c r="BL121" i="2" s="1"/>
  <c r="BM121" i="2" s="1"/>
  <c r="BN121" i="2" s="1"/>
  <c r="BO121" i="2" s="1"/>
  <c r="BP121" i="2" s="1"/>
  <c r="BQ121" i="2" s="1"/>
  <c r="BR121" i="2" s="1"/>
  <c r="BS121" i="2" s="1"/>
  <c r="BT121" i="2" s="1"/>
  <c r="B32" i="2"/>
  <c r="C32" i="2" s="1"/>
  <c r="D32" i="2" s="1"/>
  <c r="E32" i="2" s="1"/>
  <c r="F32" i="2" s="1"/>
  <c r="G32" i="2" s="1"/>
  <c r="H32" i="2" s="1"/>
  <c r="I32" i="2" s="1"/>
  <c r="J32" i="2" s="1"/>
  <c r="K32" i="2" s="1"/>
  <c r="L32" i="2" s="1"/>
  <c r="M32" i="2" s="1"/>
  <c r="N32" i="2" s="1"/>
  <c r="O32" i="2" s="1"/>
  <c r="P32" i="2" s="1"/>
  <c r="Q32" i="2" s="1"/>
  <c r="R32" i="2" s="1"/>
  <c r="S32" i="2" s="1"/>
  <c r="T32" i="2" s="1"/>
  <c r="A33" i="2"/>
  <c r="AA3" i="2"/>
  <c r="C1" i="2"/>
  <c r="V4" i="2"/>
  <c r="B2" i="2"/>
  <c r="BA1" i="2"/>
  <c r="A62" i="2" l="1"/>
  <c r="AB32" i="2"/>
  <c r="B62" i="2" s="1"/>
  <c r="A4" i="2"/>
  <c r="A5" i="2" s="1"/>
  <c r="AA33" i="2"/>
  <c r="AA34" i="2" s="1"/>
  <c r="AA35" i="2" s="1"/>
  <c r="B61" i="2"/>
  <c r="BC92" i="2"/>
  <c r="BD92" i="2" s="1"/>
  <c r="BE92" i="2" s="1"/>
  <c r="BF92" i="2" s="1"/>
  <c r="BG92" i="2" s="1"/>
  <c r="BH92" i="2" s="1"/>
  <c r="BI92" i="2" s="1"/>
  <c r="BJ92" i="2" s="1"/>
  <c r="BK92" i="2" s="1"/>
  <c r="BL92" i="2" s="1"/>
  <c r="BM92" i="2" s="1"/>
  <c r="BN92" i="2" s="1"/>
  <c r="BO92" i="2" s="1"/>
  <c r="BP92" i="2" s="1"/>
  <c r="BQ92" i="2" s="1"/>
  <c r="BR92" i="2" s="1"/>
  <c r="BS92" i="2" s="1"/>
  <c r="BT92" i="2" s="1"/>
  <c r="BB93" i="2"/>
  <c r="BA96" i="2"/>
  <c r="BA97" i="2" s="1"/>
  <c r="BA66" i="2"/>
  <c r="BC62" i="2"/>
  <c r="BD62" i="2" s="1"/>
  <c r="BE62" i="2" s="1"/>
  <c r="BF62" i="2" s="1"/>
  <c r="BG62" i="2" s="1"/>
  <c r="BH62" i="2" s="1"/>
  <c r="BI62" i="2" s="1"/>
  <c r="BJ62" i="2" s="1"/>
  <c r="BK62" i="2" s="1"/>
  <c r="BL62" i="2" s="1"/>
  <c r="BM62" i="2" s="1"/>
  <c r="BN62" i="2" s="1"/>
  <c r="BO62" i="2" s="1"/>
  <c r="BP62" i="2" s="1"/>
  <c r="BQ62" i="2" s="1"/>
  <c r="BR62" i="2" s="1"/>
  <c r="BS62" i="2" s="1"/>
  <c r="BT62" i="2" s="1"/>
  <c r="BB63" i="2"/>
  <c r="AC31" i="2"/>
  <c r="BC122" i="2"/>
  <c r="BD122" i="2" s="1"/>
  <c r="BE122" i="2" s="1"/>
  <c r="BF122" i="2" s="1"/>
  <c r="BG122" i="2" s="1"/>
  <c r="BH122" i="2" s="1"/>
  <c r="BI122" i="2" s="1"/>
  <c r="BJ122" i="2" s="1"/>
  <c r="BK122" i="2" s="1"/>
  <c r="BL122" i="2" s="1"/>
  <c r="BM122" i="2" s="1"/>
  <c r="BN122" i="2" s="1"/>
  <c r="BO122" i="2" s="1"/>
  <c r="BP122" i="2" s="1"/>
  <c r="BQ122" i="2" s="1"/>
  <c r="BR122" i="2" s="1"/>
  <c r="BS122" i="2" s="1"/>
  <c r="BT122" i="2" s="1"/>
  <c r="BB123" i="2"/>
  <c r="BA126" i="2"/>
  <c r="B33" i="2"/>
  <c r="C33" i="2" s="1"/>
  <c r="D33" i="2" s="1"/>
  <c r="E33" i="2" s="1"/>
  <c r="F33" i="2" s="1"/>
  <c r="G33" i="2" s="1"/>
  <c r="H33" i="2" s="1"/>
  <c r="I33" i="2" s="1"/>
  <c r="J33" i="2" s="1"/>
  <c r="K33" i="2" s="1"/>
  <c r="L33" i="2" s="1"/>
  <c r="M33" i="2" s="1"/>
  <c r="N33" i="2" s="1"/>
  <c r="O33" i="2" s="1"/>
  <c r="P33" i="2" s="1"/>
  <c r="Q33" i="2" s="1"/>
  <c r="R33" i="2" s="1"/>
  <c r="S33" i="2" s="1"/>
  <c r="T33" i="2" s="1"/>
  <c r="A34" i="2"/>
  <c r="AB3" i="2"/>
  <c r="AC3" i="2" s="1"/>
  <c r="AD3" i="2" s="1"/>
  <c r="AE3" i="2" s="1"/>
  <c r="AF3" i="2" s="1"/>
  <c r="AG3" i="2" s="1"/>
  <c r="AH3" i="2" s="1"/>
  <c r="AI3" i="2" s="1"/>
  <c r="AJ3" i="2" s="1"/>
  <c r="AK3" i="2" s="1"/>
  <c r="AL3" i="2" s="1"/>
  <c r="AM3" i="2" s="1"/>
  <c r="AN3" i="2" s="1"/>
  <c r="AO3" i="2" s="1"/>
  <c r="AP3" i="2" s="1"/>
  <c r="AQ3" i="2" s="1"/>
  <c r="AR3" i="2" s="1"/>
  <c r="AS3" i="2" s="1"/>
  <c r="AT3" i="2" s="1"/>
  <c r="AA4" i="2"/>
  <c r="D1" i="2"/>
  <c r="A63" i="2" l="1"/>
  <c r="A64" i="2"/>
  <c r="E1" i="2"/>
  <c r="AB33" i="2"/>
  <c r="B63" i="2" s="1"/>
  <c r="AC32" i="2"/>
  <c r="C61" i="2"/>
  <c r="BC93" i="2"/>
  <c r="BD93" i="2" s="1"/>
  <c r="BE93" i="2" s="1"/>
  <c r="BF93" i="2" s="1"/>
  <c r="BG93" i="2" s="1"/>
  <c r="BH93" i="2" s="1"/>
  <c r="BI93" i="2" s="1"/>
  <c r="BJ93" i="2" s="1"/>
  <c r="BK93" i="2" s="1"/>
  <c r="BL93" i="2" s="1"/>
  <c r="BM93" i="2" s="1"/>
  <c r="BN93" i="2" s="1"/>
  <c r="BO93" i="2" s="1"/>
  <c r="BP93" i="2" s="1"/>
  <c r="BQ93" i="2" s="1"/>
  <c r="BR93" i="2" s="1"/>
  <c r="BS93" i="2" s="1"/>
  <c r="BT93" i="2" s="1"/>
  <c r="BB94" i="2"/>
  <c r="BC63" i="2"/>
  <c r="BD63" i="2" s="1"/>
  <c r="BE63" i="2" s="1"/>
  <c r="BF63" i="2" s="1"/>
  <c r="BG63" i="2" s="1"/>
  <c r="BH63" i="2" s="1"/>
  <c r="BI63" i="2" s="1"/>
  <c r="BJ63" i="2" s="1"/>
  <c r="BK63" i="2" s="1"/>
  <c r="BL63" i="2" s="1"/>
  <c r="BM63" i="2" s="1"/>
  <c r="BN63" i="2" s="1"/>
  <c r="BO63" i="2" s="1"/>
  <c r="BP63" i="2" s="1"/>
  <c r="BQ63" i="2" s="1"/>
  <c r="BR63" i="2" s="1"/>
  <c r="BS63" i="2" s="1"/>
  <c r="BT63" i="2" s="1"/>
  <c r="BB64" i="2"/>
  <c r="BA67" i="2"/>
  <c r="AD31" i="2"/>
  <c r="BA127" i="2"/>
  <c r="BC123" i="2"/>
  <c r="BD123" i="2" s="1"/>
  <c r="BE123" i="2" s="1"/>
  <c r="BF123" i="2" s="1"/>
  <c r="BG123" i="2" s="1"/>
  <c r="BH123" i="2" s="1"/>
  <c r="BI123" i="2" s="1"/>
  <c r="BJ123" i="2" s="1"/>
  <c r="BK123" i="2" s="1"/>
  <c r="BL123" i="2" s="1"/>
  <c r="BM123" i="2" s="1"/>
  <c r="BN123" i="2" s="1"/>
  <c r="BO123" i="2" s="1"/>
  <c r="BP123" i="2" s="1"/>
  <c r="BQ123" i="2" s="1"/>
  <c r="BR123" i="2" s="1"/>
  <c r="BS123" i="2" s="1"/>
  <c r="BT123" i="2" s="1"/>
  <c r="BB124" i="2"/>
  <c r="B34" i="2"/>
  <c r="C34" i="2" s="1"/>
  <c r="D34" i="2" s="1"/>
  <c r="E34" i="2" s="1"/>
  <c r="F34" i="2" s="1"/>
  <c r="G34" i="2" s="1"/>
  <c r="H34" i="2" s="1"/>
  <c r="I34" i="2" s="1"/>
  <c r="J34" i="2" s="1"/>
  <c r="K34" i="2" s="1"/>
  <c r="L34" i="2" s="1"/>
  <c r="M34" i="2" s="1"/>
  <c r="N34" i="2" s="1"/>
  <c r="O34" i="2" s="1"/>
  <c r="P34" i="2" s="1"/>
  <c r="Q34" i="2" s="1"/>
  <c r="R34" i="2" s="1"/>
  <c r="S34" i="2" s="1"/>
  <c r="T34" i="2" s="1"/>
  <c r="A35" i="2"/>
  <c r="AB4" i="2"/>
  <c r="AC4" i="2" s="1"/>
  <c r="AD4" i="2" s="1"/>
  <c r="AE4" i="2" s="1"/>
  <c r="AF4" i="2" s="1"/>
  <c r="AG4" i="2" s="1"/>
  <c r="AH4" i="2" s="1"/>
  <c r="AI4" i="2" s="1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A5" i="2"/>
  <c r="A65" i="2" s="1"/>
  <c r="AA36" i="2"/>
  <c r="A6" i="2"/>
  <c r="F1" i="2" l="1"/>
  <c r="AB34" i="2"/>
  <c r="AB35" i="2" s="1"/>
  <c r="AB36" i="2" s="1"/>
  <c r="AC33" i="2"/>
  <c r="C63" i="2" s="1"/>
  <c r="C62" i="2"/>
  <c r="AE31" i="2"/>
  <c r="E61" i="2" s="1"/>
  <c r="D61" i="2"/>
  <c r="BC94" i="2"/>
  <c r="BD94" i="2" s="1"/>
  <c r="BE94" i="2" s="1"/>
  <c r="BF94" i="2" s="1"/>
  <c r="BG94" i="2" s="1"/>
  <c r="BH94" i="2" s="1"/>
  <c r="BI94" i="2" s="1"/>
  <c r="BJ94" i="2" s="1"/>
  <c r="BK94" i="2" s="1"/>
  <c r="BL94" i="2" s="1"/>
  <c r="BM94" i="2" s="1"/>
  <c r="BN94" i="2" s="1"/>
  <c r="BO94" i="2" s="1"/>
  <c r="BP94" i="2" s="1"/>
  <c r="BQ94" i="2" s="1"/>
  <c r="BR94" i="2" s="1"/>
  <c r="BS94" i="2" s="1"/>
  <c r="BT94" i="2" s="1"/>
  <c r="BB95" i="2"/>
  <c r="BA98" i="2"/>
  <c r="AD32" i="2"/>
  <c r="BA68" i="2"/>
  <c r="BC64" i="2"/>
  <c r="BD64" i="2" s="1"/>
  <c r="BE64" i="2" s="1"/>
  <c r="BF64" i="2" s="1"/>
  <c r="BG64" i="2" s="1"/>
  <c r="BH64" i="2" s="1"/>
  <c r="BI64" i="2" s="1"/>
  <c r="BJ64" i="2" s="1"/>
  <c r="BK64" i="2" s="1"/>
  <c r="BL64" i="2" s="1"/>
  <c r="BM64" i="2" s="1"/>
  <c r="BN64" i="2" s="1"/>
  <c r="BO64" i="2" s="1"/>
  <c r="BP64" i="2" s="1"/>
  <c r="BQ64" i="2" s="1"/>
  <c r="BR64" i="2" s="1"/>
  <c r="BS64" i="2" s="1"/>
  <c r="BT64" i="2" s="1"/>
  <c r="BB65" i="2"/>
  <c r="BC124" i="2"/>
  <c r="BD124" i="2" s="1"/>
  <c r="BE124" i="2" s="1"/>
  <c r="BF124" i="2" s="1"/>
  <c r="BG124" i="2" s="1"/>
  <c r="BH124" i="2" s="1"/>
  <c r="BI124" i="2" s="1"/>
  <c r="BJ124" i="2" s="1"/>
  <c r="BK124" i="2" s="1"/>
  <c r="BL124" i="2" s="1"/>
  <c r="BM124" i="2" s="1"/>
  <c r="BN124" i="2" s="1"/>
  <c r="BO124" i="2" s="1"/>
  <c r="BP124" i="2" s="1"/>
  <c r="BQ124" i="2" s="1"/>
  <c r="BR124" i="2" s="1"/>
  <c r="BS124" i="2" s="1"/>
  <c r="BT124" i="2" s="1"/>
  <c r="BB125" i="2"/>
  <c r="BA128" i="2"/>
  <c r="B35" i="2"/>
  <c r="C35" i="2" s="1"/>
  <c r="D35" i="2" s="1"/>
  <c r="E35" i="2" s="1"/>
  <c r="F35" i="2" s="1"/>
  <c r="G35" i="2" s="1"/>
  <c r="H35" i="2" s="1"/>
  <c r="I35" i="2" s="1"/>
  <c r="J35" i="2" s="1"/>
  <c r="K35" i="2" s="1"/>
  <c r="L35" i="2" s="1"/>
  <c r="M35" i="2" s="1"/>
  <c r="N35" i="2" s="1"/>
  <c r="O35" i="2" s="1"/>
  <c r="P35" i="2" s="1"/>
  <c r="Q35" i="2" s="1"/>
  <c r="R35" i="2" s="1"/>
  <c r="S35" i="2" s="1"/>
  <c r="T35" i="2" s="1"/>
  <c r="A36" i="2"/>
  <c r="AA37" i="2"/>
  <c r="AB5" i="2"/>
  <c r="AC5" i="2" s="1"/>
  <c r="AD5" i="2" s="1"/>
  <c r="AE5" i="2" s="1"/>
  <c r="AF5" i="2" s="1"/>
  <c r="AG5" i="2" s="1"/>
  <c r="AH5" i="2" s="1"/>
  <c r="AI5" i="2" s="1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A6" i="2"/>
  <c r="A66" i="2" s="1"/>
  <c r="A7" i="2"/>
  <c r="G1" i="2" l="1"/>
  <c r="AF31" i="2"/>
  <c r="F61" i="2" s="1"/>
  <c r="B64" i="2"/>
  <c r="AC34" i="2"/>
  <c r="AC35" i="2" s="1"/>
  <c r="AC36" i="2" s="1"/>
  <c r="AD33" i="2"/>
  <c r="D63" i="2" s="1"/>
  <c r="D62" i="2"/>
  <c r="B65" i="2"/>
  <c r="BA99" i="2"/>
  <c r="BC95" i="2"/>
  <c r="BD95" i="2" s="1"/>
  <c r="BE95" i="2" s="1"/>
  <c r="BF95" i="2" s="1"/>
  <c r="BG95" i="2" s="1"/>
  <c r="BH95" i="2" s="1"/>
  <c r="BI95" i="2" s="1"/>
  <c r="BJ95" i="2" s="1"/>
  <c r="BK95" i="2" s="1"/>
  <c r="BL95" i="2" s="1"/>
  <c r="BM95" i="2" s="1"/>
  <c r="BN95" i="2" s="1"/>
  <c r="BO95" i="2" s="1"/>
  <c r="BP95" i="2" s="1"/>
  <c r="BQ95" i="2" s="1"/>
  <c r="BR95" i="2" s="1"/>
  <c r="BS95" i="2" s="1"/>
  <c r="BT95" i="2" s="1"/>
  <c r="BB96" i="2"/>
  <c r="AE32" i="2"/>
  <c r="E62" i="2" s="1"/>
  <c r="BC65" i="2"/>
  <c r="BD65" i="2" s="1"/>
  <c r="BE65" i="2" s="1"/>
  <c r="BF65" i="2" s="1"/>
  <c r="BG65" i="2" s="1"/>
  <c r="BH65" i="2" s="1"/>
  <c r="BI65" i="2" s="1"/>
  <c r="BJ65" i="2" s="1"/>
  <c r="BK65" i="2" s="1"/>
  <c r="BL65" i="2" s="1"/>
  <c r="BM65" i="2" s="1"/>
  <c r="BN65" i="2" s="1"/>
  <c r="BO65" i="2" s="1"/>
  <c r="BP65" i="2" s="1"/>
  <c r="BQ65" i="2" s="1"/>
  <c r="BR65" i="2" s="1"/>
  <c r="BS65" i="2" s="1"/>
  <c r="BT65" i="2" s="1"/>
  <c r="BB66" i="2"/>
  <c r="BA69" i="2"/>
  <c r="BA129" i="2"/>
  <c r="BC125" i="2"/>
  <c r="BD125" i="2" s="1"/>
  <c r="BE125" i="2" s="1"/>
  <c r="BF125" i="2" s="1"/>
  <c r="BG125" i="2" s="1"/>
  <c r="BH125" i="2" s="1"/>
  <c r="BI125" i="2" s="1"/>
  <c r="BJ125" i="2" s="1"/>
  <c r="BK125" i="2" s="1"/>
  <c r="BL125" i="2" s="1"/>
  <c r="BM125" i="2" s="1"/>
  <c r="BN125" i="2" s="1"/>
  <c r="BO125" i="2" s="1"/>
  <c r="BP125" i="2" s="1"/>
  <c r="BQ125" i="2" s="1"/>
  <c r="BR125" i="2" s="1"/>
  <c r="BS125" i="2" s="1"/>
  <c r="BT125" i="2" s="1"/>
  <c r="BB126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O36" i="2" s="1"/>
  <c r="P36" i="2" s="1"/>
  <c r="Q36" i="2" s="1"/>
  <c r="R36" i="2" s="1"/>
  <c r="S36" i="2" s="1"/>
  <c r="T36" i="2" s="1"/>
  <c r="A37" i="2"/>
  <c r="AB37" i="2"/>
  <c r="AA38" i="2"/>
  <c r="AB6" i="2"/>
  <c r="AC6" i="2" s="1"/>
  <c r="AD6" i="2" s="1"/>
  <c r="AE6" i="2" s="1"/>
  <c r="AF6" i="2" s="1"/>
  <c r="AG6" i="2" s="1"/>
  <c r="AH6" i="2" s="1"/>
  <c r="AI6" i="2" s="1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A7" i="2"/>
  <c r="A67" i="2" s="1"/>
  <c r="A8" i="2"/>
  <c r="H1" i="2" l="1"/>
  <c r="AG31" i="2"/>
  <c r="G61" i="2" s="1"/>
  <c r="C64" i="2"/>
  <c r="AD34" i="2"/>
  <c r="AD35" i="2" s="1"/>
  <c r="B66" i="2"/>
  <c r="C65" i="2"/>
  <c r="BC96" i="2"/>
  <c r="BD96" i="2" s="1"/>
  <c r="BE96" i="2" s="1"/>
  <c r="BF96" i="2" s="1"/>
  <c r="BG96" i="2" s="1"/>
  <c r="BH96" i="2" s="1"/>
  <c r="BI96" i="2" s="1"/>
  <c r="BJ96" i="2" s="1"/>
  <c r="BK96" i="2" s="1"/>
  <c r="BL96" i="2" s="1"/>
  <c r="BM96" i="2" s="1"/>
  <c r="BN96" i="2" s="1"/>
  <c r="BO96" i="2" s="1"/>
  <c r="BP96" i="2" s="1"/>
  <c r="BQ96" i="2" s="1"/>
  <c r="BR96" i="2" s="1"/>
  <c r="BS96" i="2" s="1"/>
  <c r="BT96" i="2" s="1"/>
  <c r="BB97" i="2"/>
  <c r="BA100" i="2"/>
  <c r="AF32" i="2"/>
  <c r="F62" i="2" s="1"/>
  <c r="AE33" i="2"/>
  <c r="E63" i="2" s="1"/>
  <c r="BA70" i="2"/>
  <c r="BC66" i="2"/>
  <c r="BD66" i="2" s="1"/>
  <c r="BE66" i="2" s="1"/>
  <c r="BF66" i="2" s="1"/>
  <c r="BG66" i="2" s="1"/>
  <c r="BH66" i="2" s="1"/>
  <c r="BI66" i="2" s="1"/>
  <c r="BJ66" i="2" s="1"/>
  <c r="BK66" i="2" s="1"/>
  <c r="BL66" i="2" s="1"/>
  <c r="BM66" i="2" s="1"/>
  <c r="BN66" i="2" s="1"/>
  <c r="BO66" i="2" s="1"/>
  <c r="BP66" i="2" s="1"/>
  <c r="BQ66" i="2" s="1"/>
  <c r="BR66" i="2" s="1"/>
  <c r="BS66" i="2" s="1"/>
  <c r="BT66" i="2" s="1"/>
  <c r="BB67" i="2"/>
  <c r="BC126" i="2"/>
  <c r="BD126" i="2" s="1"/>
  <c r="BE126" i="2" s="1"/>
  <c r="BF126" i="2" s="1"/>
  <c r="BG126" i="2" s="1"/>
  <c r="BH126" i="2" s="1"/>
  <c r="BI126" i="2" s="1"/>
  <c r="BJ126" i="2" s="1"/>
  <c r="BK126" i="2" s="1"/>
  <c r="BL126" i="2" s="1"/>
  <c r="BM126" i="2" s="1"/>
  <c r="BN126" i="2" s="1"/>
  <c r="BO126" i="2" s="1"/>
  <c r="BP126" i="2" s="1"/>
  <c r="BQ126" i="2" s="1"/>
  <c r="BR126" i="2" s="1"/>
  <c r="BS126" i="2" s="1"/>
  <c r="BT126" i="2" s="1"/>
  <c r="BB127" i="2"/>
  <c r="BA130" i="2"/>
  <c r="A38" i="2"/>
  <c r="B37" i="2"/>
  <c r="C37" i="2" s="1"/>
  <c r="D37" i="2" s="1"/>
  <c r="E37" i="2" s="1"/>
  <c r="F37" i="2" s="1"/>
  <c r="G37" i="2" s="1"/>
  <c r="H37" i="2" s="1"/>
  <c r="I37" i="2" s="1"/>
  <c r="J37" i="2" s="1"/>
  <c r="K37" i="2" s="1"/>
  <c r="L37" i="2" s="1"/>
  <c r="M37" i="2" s="1"/>
  <c r="N37" i="2" s="1"/>
  <c r="O37" i="2" s="1"/>
  <c r="P37" i="2" s="1"/>
  <c r="Q37" i="2" s="1"/>
  <c r="R37" i="2" s="1"/>
  <c r="S37" i="2" s="1"/>
  <c r="T37" i="2" s="1"/>
  <c r="AC37" i="2"/>
  <c r="AA8" i="2"/>
  <c r="A68" i="2" s="1"/>
  <c r="AB7" i="2"/>
  <c r="AC7" i="2" s="1"/>
  <c r="AD7" i="2" s="1"/>
  <c r="AE7" i="2" s="1"/>
  <c r="AF7" i="2" s="1"/>
  <c r="AG7" i="2" s="1"/>
  <c r="AH7" i="2" s="1"/>
  <c r="AI7" i="2" s="1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B38" i="2"/>
  <c r="AA39" i="2"/>
  <c r="A9" i="2"/>
  <c r="I1" i="2" l="1"/>
  <c r="AH31" i="2"/>
  <c r="H61" i="2" s="1"/>
  <c r="D64" i="2"/>
  <c r="D65" i="2"/>
  <c r="AD36" i="2"/>
  <c r="D66" i="2" s="1"/>
  <c r="AE34" i="2"/>
  <c r="AE35" i="2" s="1"/>
  <c r="E65" i="2" s="1"/>
  <c r="AG32" i="2"/>
  <c r="G62" i="2" s="1"/>
  <c r="B67" i="2"/>
  <c r="AF33" i="2"/>
  <c r="F63" i="2" s="1"/>
  <c r="C66" i="2"/>
  <c r="BA101" i="2"/>
  <c r="BC97" i="2"/>
  <c r="BD97" i="2" s="1"/>
  <c r="BE97" i="2" s="1"/>
  <c r="BF97" i="2" s="1"/>
  <c r="BG97" i="2" s="1"/>
  <c r="BH97" i="2" s="1"/>
  <c r="BI97" i="2" s="1"/>
  <c r="BJ97" i="2" s="1"/>
  <c r="BK97" i="2" s="1"/>
  <c r="BL97" i="2" s="1"/>
  <c r="BM97" i="2" s="1"/>
  <c r="BN97" i="2" s="1"/>
  <c r="BO97" i="2" s="1"/>
  <c r="BP97" i="2" s="1"/>
  <c r="BQ97" i="2" s="1"/>
  <c r="BR97" i="2" s="1"/>
  <c r="BS97" i="2" s="1"/>
  <c r="BT97" i="2" s="1"/>
  <c r="BB98" i="2"/>
  <c r="BC67" i="2"/>
  <c r="BD67" i="2" s="1"/>
  <c r="BE67" i="2" s="1"/>
  <c r="BF67" i="2" s="1"/>
  <c r="BG67" i="2" s="1"/>
  <c r="BH67" i="2" s="1"/>
  <c r="BI67" i="2" s="1"/>
  <c r="BJ67" i="2" s="1"/>
  <c r="BK67" i="2" s="1"/>
  <c r="BL67" i="2" s="1"/>
  <c r="BM67" i="2" s="1"/>
  <c r="BN67" i="2" s="1"/>
  <c r="BO67" i="2" s="1"/>
  <c r="BP67" i="2" s="1"/>
  <c r="BQ67" i="2" s="1"/>
  <c r="BR67" i="2" s="1"/>
  <c r="BS67" i="2" s="1"/>
  <c r="BT67" i="2" s="1"/>
  <c r="BB68" i="2"/>
  <c r="BA71" i="2"/>
  <c r="BA131" i="2"/>
  <c r="BC127" i="2"/>
  <c r="BD127" i="2" s="1"/>
  <c r="BE127" i="2" s="1"/>
  <c r="BF127" i="2" s="1"/>
  <c r="BG127" i="2" s="1"/>
  <c r="BH127" i="2" s="1"/>
  <c r="BI127" i="2" s="1"/>
  <c r="BJ127" i="2" s="1"/>
  <c r="BK127" i="2" s="1"/>
  <c r="BL127" i="2" s="1"/>
  <c r="BM127" i="2" s="1"/>
  <c r="BN127" i="2" s="1"/>
  <c r="BO127" i="2" s="1"/>
  <c r="BP127" i="2" s="1"/>
  <c r="BQ127" i="2" s="1"/>
  <c r="BR127" i="2" s="1"/>
  <c r="BS127" i="2" s="1"/>
  <c r="BT127" i="2" s="1"/>
  <c r="BB128" i="2"/>
  <c r="AC38" i="2"/>
  <c r="A39" i="2"/>
  <c r="B38" i="2"/>
  <c r="C38" i="2" s="1"/>
  <c r="D38" i="2" s="1"/>
  <c r="E38" i="2" s="1"/>
  <c r="F38" i="2" s="1"/>
  <c r="G38" i="2" s="1"/>
  <c r="H38" i="2" s="1"/>
  <c r="I38" i="2" s="1"/>
  <c r="J38" i="2" s="1"/>
  <c r="K38" i="2" s="1"/>
  <c r="L38" i="2" s="1"/>
  <c r="M38" i="2" s="1"/>
  <c r="N38" i="2" s="1"/>
  <c r="O38" i="2" s="1"/>
  <c r="P38" i="2" s="1"/>
  <c r="Q38" i="2" s="1"/>
  <c r="R38" i="2" s="1"/>
  <c r="S38" i="2" s="1"/>
  <c r="T38" i="2" s="1"/>
  <c r="AB39" i="2"/>
  <c r="AA40" i="2"/>
  <c r="AA9" i="2"/>
  <c r="A69" i="2" s="1"/>
  <c r="AB8" i="2"/>
  <c r="AC8" i="2" s="1"/>
  <c r="AD8" i="2" s="1"/>
  <c r="AE8" i="2" s="1"/>
  <c r="AF8" i="2" s="1"/>
  <c r="AG8" i="2" s="1"/>
  <c r="AH8" i="2" s="1"/>
  <c r="AI8" i="2" s="1"/>
  <c r="AJ8" i="2" s="1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10" i="2"/>
  <c r="J1" i="2" l="1"/>
  <c r="AI31" i="2"/>
  <c r="I61" i="2" s="1"/>
  <c r="E64" i="2"/>
  <c r="AE36" i="2"/>
  <c r="E66" i="2" s="1"/>
  <c r="AD37" i="2"/>
  <c r="D67" i="2" s="1"/>
  <c r="AF34" i="2"/>
  <c r="AF35" i="2" s="1"/>
  <c r="F65" i="2" s="1"/>
  <c r="AH32" i="2"/>
  <c r="H62" i="2" s="1"/>
  <c r="AG33" i="2"/>
  <c r="G63" i="2" s="1"/>
  <c r="B68" i="2"/>
  <c r="C67" i="2"/>
  <c r="BC98" i="2"/>
  <c r="BD98" i="2" s="1"/>
  <c r="BE98" i="2" s="1"/>
  <c r="BF98" i="2" s="1"/>
  <c r="BG98" i="2" s="1"/>
  <c r="BH98" i="2" s="1"/>
  <c r="BI98" i="2" s="1"/>
  <c r="BJ98" i="2" s="1"/>
  <c r="BK98" i="2" s="1"/>
  <c r="BL98" i="2" s="1"/>
  <c r="BM98" i="2" s="1"/>
  <c r="BN98" i="2" s="1"/>
  <c r="BO98" i="2" s="1"/>
  <c r="BP98" i="2" s="1"/>
  <c r="BQ98" i="2" s="1"/>
  <c r="BR98" i="2" s="1"/>
  <c r="BS98" i="2" s="1"/>
  <c r="BT98" i="2" s="1"/>
  <c r="BB99" i="2"/>
  <c r="BA102" i="2"/>
  <c r="BA72" i="2"/>
  <c r="BC68" i="2"/>
  <c r="BD68" i="2" s="1"/>
  <c r="BE68" i="2" s="1"/>
  <c r="BF68" i="2" s="1"/>
  <c r="BG68" i="2" s="1"/>
  <c r="BH68" i="2" s="1"/>
  <c r="BI68" i="2" s="1"/>
  <c r="BJ68" i="2" s="1"/>
  <c r="BK68" i="2" s="1"/>
  <c r="BL68" i="2" s="1"/>
  <c r="BM68" i="2" s="1"/>
  <c r="BN68" i="2" s="1"/>
  <c r="BO68" i="2" s="1"/>
  <c r="BP68" i="2" s="1"/>
  <c r="BQ68" i="2" s="1"/>
  <c r="BR68" i="2" s="1"/>
  <c r="BS68" i="2" s="1"/>
  <c r="BT68" i="2" s="1"/>
  <c r="BB69" i="2"/>
  <c r="BC128" i="2"/>
  <c r="BD128" i="2" s="1"/>
  <c r="BE128" i="2" s="1"/>
  <c r="BF128" i="2" s="1"/>
  <c r="BG128" i="2" s="1"/>
  <c r="BH128" i="2" s="1"/>
  <c r="BI128" i="2" s="1"/>
  <c r="BJ128" i="2" s="1"/>
  <c r="BK128" i="2" s="1"/>
  <c r="BL128" i="2" s="1"/>
  <c r="BM128" i="2" s="1"/>
  <c r="BN128" i="2" s="1"/>
  <c r="BO128" i="2" s="1"/>
  <c r="BP128" i="2" s="1"/>
  <c r="BQ128" i="2" s="1"/>
  <c r="BR128" i="2" s="1"/>
  <c r="BS128" i="2" s="1"/>
  <c r="BT128" i="2" s="1"/>
  <c r="BB129" i="2"/>
  <c r="BA132" i="2"/>
  <c r="A40" i="2"/>
  <c r="B39" i="2"/>
  <c r="C39" i="2" s="1"/>
  <c r="D39" i="2" s="1"/>
  <c r="E39" i="2" s="1"/>
  <c r="F39" i="2" s="1"/>
  <c r="G39" i="2" s="1"/>
  <c r="H39" i="2" s="1"/>
  <c r="I39" i="2" s="1"/>
  <c r="J39" i="2" s="1"/>
  <c r="K39" i="2" s="1"/>
  <c r="L39" i="2" s="1"/>
  <c r="M39" i="2" s="1"/>
  <c r="N39" i="2" s="1"/>
  <c r="O39" i="2" s="1"/>
  <c r="P39" i="2" s="1"/>
  <c r="Q39" i="2" s="1"/>
  <c r="R39" i="2" s="1"/>
  <c r="S39" i="2" s="1"/>
  <c r="T39" i="2" s="1"/>
  <c r="AC39" i="2"/>
  <c r="AA10" i="2"/>
  <c r="A70" i="2" s="1"/>
  <c r="AB9" i="2"/>
  <c r="AC9" i="2" s="1"/>
  <c r="AD9" i="2" s="1"/>
  <c r="AE9" i="2" s="1"/>
  <c r="AF9" i="2" s="1"/>
  <c r="AG9" i="2" s="1"/>
  <c r="AH9" i="2" s="1"/>
  <c r="AI9" i="2" s="1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B40" i="2"/>
  <c r="AA41" i="2"/>
  <c r="A11" i="2"/>
  <c r="K1" i="2" l="1"/>
  <c r="L1" i="2" s="1"/>
  <c r="AJ31" i="2"/>
  <c r="J61" i="2" s="1"/>
  <c r="AE37" i="2"/>
  <c r="E67" i="2" s="1"/>
  <c r="AD38" i="2"/>
  <c r="D68" i="2" s="1"/>
  <c r="AG34" i="2"/>
  <c r="AG35" i="2" s="1"/>
  <c r="G65" i="2" s="1"/>
  <c r="F64" i="2"/>
  <c r="AH33" i="2"/>
  <c r="H63" i="2" s="1"/>
  <c r="AI32" i="2"/>
  <c r="I62" i="2" s="1"/>
  <c r="B69" i="2"/>
  <c r="AF36" i="2"/>
  <c r="F66" i="2" s="1"/>
  <c r="C68" i="2"/>
  <c r="BC99" i="2"/>
  <c r="BD99" i="2" s="1"/>
  <c r="BE99" i="2" s="1"/>
  <c r="BF99" i="2" s="1"/>
  <c r="BG99" i="2" s="1"/>
  <c r="BH99" i="2" s="1"/>
  <c r="BI99" i="2" s="1"/>
  <c r="BJ99" i="2" s="1"/>
  <c r="BK99" i="2" s="1"/>
  <c r="BL99" i="2" s="1"/>
  <c r="BM99" i="2" s="1"/>
  <c r="BN99" i="2" s="1"/>
  <c r="BO99" i="2" s="1"/>
  <c r="BP99" i="2" s="1"/>
  <c r="BQ99" i="2" s="1"/>
  <c r="BR99" i="2" s="1"/>
  <c r="BS99" i="2" s="1"/>
  <c r="BT99" i="2" s="1"/>
  <c r="BB100" i="2"/>
  <c r="BA103" i="2"/>
  <c r="BC69" i="2"/>
  <c r="BD69" i="2" s="1"/>
  <c r="BE69" i="2" s="1"/>
  <c r="BF69" i="2" s="1"/>
  <c r="BG69" i="2" s="1"/>
  <c r="BH69" i="2" s="1"/>
  <c r="BI69" i="2" s="1"/>
  <c r="BJ69" i="2" s="1"/>
  <c r="BK69" i="2" s="1"/>
  <c r="BL69" i="2" s="1"/>
  <c r="BM69" i="2" s="1"/>
  <c r="BN69" i="2" s="1"/>
  <c r="BO69" i="2" s="1"/>
  <c r="BP69" i="2" s="1"/>
  <c r="BQ69" i="2" s="1"/>
  <c r="BR69" i="2" s="1"/>
  <c r="BS69" i="2" s="1"/>
  <c r="BT69" i="2" s="1"/>
  <c r="BB70" i="2"/>
  <c r="BA73" i="2"/>
  <c r="BA133" i="2"/>
  <c r="BC129" i="2"/>
  <c r="BD129" i="2" s="1"/>
  <c r="BE129" i="2" s="1"/>
  <c r="BF129" i="2" s="1"/>
  <c r="BG129" i="2" s="1"/>
  <c r="BH129" i="2" s="1"/>
  <c r="BI129" i="2" s="1"/>
  <c r="BJ129" i="2" s="1"/>
  <c r="BK129" i="2" s="1"/>
  <c r="BL129" i="2" s="1"/>
  <c r="BM129" i="2" s="1"/>
  <c r="BN129" i="2" s="1"/>
  <c r="BO129" i="2" s="1"/>
  <c r="BP129" i="2" s="1"/>
  <c r="BQ129" i="2" s="1"/>
  <c r="BR129" i="2" s="1"/>
  <c r="BS129" i="2" s="1"/>
  <c r="BT129" i="2" s="1"/>
  <c r="BB130" i="2"/>
  <c r="A41" i="2"/>
  <c r="B40" i="2"/>
  <c r="C40" i="2" s="1"/>
  <c r="D40" i="2" s="1"/>
  <c r="E40" i="2" s="1"/>
  <c r="F40" i="2" s="1"/>
  <c r="G40" i="2" s="1"/>
  <c r="H40" i="2" s="1"/>
  <c r="I40" i="2" s="1"/>
  <c r="J40" i="2" s="1"/>
  <c r="K40" i="2" s="1"/>
  <c r="L40" i="2" s="1"/>
  <c r="M40" i="2" s="1"/>
  <c r="N40" i="2" s="1"/>
  <c r="O40" i="2" s="1"/>
  <c r="P40" i="2" s="1"/>
  <c r="Q40" i="2" s="1"/>
  <c r="R40" i="2" s="1"/>
  <c r="S40" i="2" s="1"/>
  <c r="T40" i="2" s="1"/>
  <c r="AC40" i="2"/>
  <c r="AB41" i="2"/>
  <c r="AA42" i="2"/>
  <c r="AA11" i="2"/>
  <c r="A71" i="2" s="1"/>
  <c r="AB10" i="2"/>
  <c r="AC10" i="2" s="1"/>
  <c r="AD10" i="2" s="1"/>
  <c r="AE10" i="2" s="1"/>
  <c r="AF10" i="2" s="1"/>
  <c r="AG10" i="2" s="1"/>
  <c r="AH10" i="2" s="1"/>
  <c r="AI10" i="2" s="1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12" i="2"/>
  <c r="AK31" i="2" l="1"/>
  <c r="K61" i="2" s="1"/>
  <c r="AE38" i="2"/>
  <c r="E68" i="2" s="1"/>
  <c r="AD39" i="2"/>
  <c r="D69" i="2" s="1"/>
  <c r="AH34" i="2"/>
  <c r="H64" i="2" s="1"/>
  <c r="G64" i="2"/>
  <c r="AI33" i="2"/>
  <c r="I63" i="2" s="1"/>
  <c r="AJ32" i="2"/>
  <c r="J62" i="2" s="1"/>
  <c r="B70" i="2"/>
  <c r="C69" i="2"/>
  <c r="AG36" i="2"/>
  <c r="G66" i="2" s="1"/>
  <c r="AF37" i="2"/>
  <c r="F67" i="2" s="1"/>
  <c r="BA104" i="2"/>
  <c r="BC100" i="2"/>
  <c r="BD100" i="2" s="1"/>
  <c r="BE100" i="2" s="1"/>
  <c r="BF100" i="2" s="1"/>
  <c r="BG100" i="2" s="1"/>
  <c r="BH100" i="2" s="1"/>
  <c r="BI100" i="2" s="1"/>
  <c r="BJ100" i="2" s="1"/>
  <c r="BK100" i="2" s="1"/>
  <c r="BL100" i="2" s="1"/>
  <c r="BM100" i="2" s="1"/>
  <c r="BN100" i="2" s="1"/>
  <c r="BO100" i="2" s="1"/>
  <c r="BP100" i="2" s="1"/>
  <c r="BQ100" i="2" s="1"/>
  <c r="BR100" i="2" s="1"/>
  <c r="BS100" i="2" s="1"/>
  <c r="BT100" i="2" s="1"/>
  <c r="BB101" i="2"/>
  <c r="BA74" i="2"/>
  <c r="BC70" i="2"/>
  <c r="BD70" i="2" s="1"/>
  <c r="BE70" i="2" s="1"/>
  <c r="BF70" i="2" s="1"/>
  <c r="BG70" i="2" s="1"/>
  <c r="BH70" i="2" s="1"/>
  <c r="BI70" i="2" s="1"/>
  <c r="BJ70" i="2" s="1"/>
  <c r="BK70" i="2" s="1"/>
  <c r="BL70" i="2" s="1"/>
  <c r="BM70" i="2" s="1"/>
  <c r="BN70" i="2" s="1"/>
  <c r="BO70" i="2" s="1"/>
  <c r="BP70" i="2" s="1"/>
  <c r="BQ70" i="2" s="1"/>
  <c r="BR70" i="2" s="1"/>
  <c r="BS70" i="2" s="1"/>
  <c r="BT70" i="2" s="1"/>
  <c r="BB71" i="2"/>
  <c r="BC130" i="2"/>
  <c r="BD130" i="2" s="1"/>
  <c r="BE130" i="2" s="1"/>
  <c r="BF130" i="2" s="1"/>
  <c r="BG130" i="2" s="1"/>
  <c r="BH130" i="2" s="1"/>
  <c r="BI130" i="2" s="1"/>
  <c r="BJ130" i="2" s="1"/>
  <c r="BK130" i="2" s="1"/>
  <c r="BL130" i="2" s="1"/>
  <c r="BM130" i="2" s="1"/>
  <c r="BN130" i="2" s="1"/>
  <c r="BO130" i="2" s="1"/>
  <c r="BP130" i="2" s="1"/>
  <c r="BQ130" i="2" s="1"/>
  <c r="BR130" i="2" s="1"/>
  <c r="BS130" i="2" s="1"/>
  <c r="BT130" i="2" s="1"/>
  <c r="BB131" i="2"/>
  <c r="BA134" i="2"/>
  <c r="AC41" i="2"/>
  <c r="A42" i="2"/>
  <c r="B41" i="2"/>
  <c r="C41" i="2" s="1"/>
  <c r="D41" i="2" s="1"/>
  <c r="E41" i="2" s="1"/>
  <c r="F41" i="2" s="1"/>
  <c r="G41" i="2" s="1"/>
  <c r="H41" i="2" s="1"/>
  <c r="I41" i="2" s="1"/>
  <c r="J41" i="2" s="1"/>
  <c r="K41" i="2" s="1"/>
  <c r="L41" i="2" s="1"/>
  <c r="M41" i="2" s="1"/>
  <c r="N41" i="2" s="1"/>
  <c r="O41" i="2" s="1"/>
  <c r="P41" i="2" s="1"/>
  <c r="Q41" i="2" s="1"/>
  <c r="R41" i="2" s="1"/>
  <c r="S41" i="2" s="1"/>
  <c r="T41" i="2" s="1"/>
  <c r="AA12" i="2"/>
  <c r="A72" i="2" s="1"/>
  <c r="AB11" i="2"/>
  <c r="AC11" i="2" s="1"/>
  <c r="AD11" i="2" s="1"/>
  <c r="AE11" i="2" s="1"/>
  <c r="AF11" i="2" s="1"/>
  <c r="AG11" i="2" s="1"/>
  <c r="AH11" i="2" s="1"/>
  <c r="AI11" i="2" s="1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B42" i="2"/>
  <c r="AA43" i="2"/>
  <c r="M1" i="2"/>
  <c r="A13" i="2"/>
  <c r="AL31" i="2" l="1"/>
  <c r="L61" i="2" s="1"/>
  <c r="AE39" i="2"/>
  <c r="E69" i="2" s="1"/>
  <c r="AD40" i="2"/>
  <c r="D70" i="2" s="1"/>
  <c r="AH35" i="2"/>
  <c r="H65" i="2" s="1"/>
  <c r="AI34" i="2"/>
  <c r="I64" i="2" s="1"/>
  <c r="AK32" i="2"/>
  <c r="K62" i="2" s="1"/>
  <c r="AJ33" i="2"/>
  <c r="J63" i="2" s="1"/>
  <c r="AG37" i="2"/>
  <c r="G67" i="2" s="1"/>
  <c r="AF38" i="2"/>
  <c r="F68" i="2" s="1"/>
  <c r="B71" i="2"/>
  <c r="C70" i="2"/>
  <c r="BC101" i="2"/>
  <c r="BD101" i="2" s="1"/>
  <c r="BE101" i="2" s="1"/>
  <c r="BF101" i="2" s="1"/>
  <c r="BG101" i="2" s="1"/>
  <c r="BH101" i="2" s="1"/>
  <c r="BI101" i="2" s="1"/>
  <c r="BJ101" i="2" s="1"/>
  <c r="BK101" i="2" s="1"/>
  <c r="BL101" i="2" s="1"/>
  <c r="BM101" i="2" s="1"/>
  <c r="BN101" i="2" s="1"/>
  <c r="BO101" i="2" s="1"/>
  <c r="BP101" i="2" s="1"/>
  <c r="BQ101" i="2" s="1"/>
  <c r="BR101" i="2" s="1"/>
  <c r="BS101" i="2" s="1"/>
  <c r="BT101" i="2" s="1"/>
  <c r="BB102" i="2"/>
  <c r="BA105" i="2"/>
  <c r="BC71" i="2"/>
  <c r="BD71" i="2" s="1"/>
  <c r="BE71" i="2" s="1"/>
  <c r="BF71" i="2" s="1"/>
  <c r="BG71" i="2" s="1"/>
  <c r="BH71" i="2" s="1"/>
  <c r="BI71" i="2" s="1"/>
  <c r="BJ71" i="2" s="1"/>
  <c r="BK71" i="2" s="1"/>
  <c r="BL71" i="2" s="1"/>
  <c r="BM71" i="2" s="1"/>
  <c r="BN71" i="2" s="1"/>
  <c r="BO71" i="2" s="1"/>
  <c r="BP71" i="2" s="1"/>
  <c r="BQ71" i="2" s="1"/>
  <c r="BR71" i="2" s="1"/>
  <c r="BS71" i="2" s="1"/>
  <c r="BT71" i="2" s="1"/>
  <c r="BB72" i="2"/>
  <c r="BA75" i="2"/>
  <c r="BA135" i="2"/>
  <c r="BC131" i="2"/>
  <c r="BD131" i="2" s="1"/>
  <c r="BE131" i="2" s="1"/>
  <c r="BF131" i="2" s="1"/>
  <c r="BG131" i="2" s="1"/>
  <c r="BH131" i="2" s="1"/>
  <c r="BI131" i="2" s="1"/>
  <c r="BJ131" i="2" s="1"/>
  <c r="BK131" i="2" s="1"/>
  <c r="BL131" i="2" s="1"/>
  <c r="BM131" i="2" s="1"/>
  <c r="BN131" i="2" s="1"/>
  <c r="BO131" i="2" s="1"/>
  <c r="BP131" i="2" s="1"/>
  <c r="BQ131" i="2" s="1"/>
  <c r="BR131" i="2" s="1"/>
  <c r="BS131" i="2" s="1"/>
  <c r="BT131" i="2" s="1"/>
  <c r="BB132" i="2"/>
  <c r="A43" i="2"/>
  <c r="B42" i="2"/>
  <c r="C42" i="2" s="1"/>
  <c r="D42" i="2" s="1"/>
  <c r="E42" i="2" s="1"/>
  <c r="F42" i="2" s="1"/>
  <c r="G42" i="2" s="1"/>
  <c r="H42" i="2" s="1"/>
  <c r="I42" i="2" s="1"/>
  <c r="J42" i="2" s="1"/>
  <c r="K42" i="2" s="1"/>
  <c r="L42" i="2" s="1"/>
  <c r="M42" i="2" s="1"/>
  <c r="N42" i="2" s="1"/>
  <c r="O42" i="2" s="1"/>
  <c r="P42" i="2" s="1"/>
  <c r="Q42" i="2" s="1"/>
  <c r="R42" i="2" s="1"/>
  <c r="S42" i="2" s="1"/>
  <c r="T42" i="2" s="1"/>
  <c r="AC42" i="2"/>
  <c r="AA13" i="2"/>
  <c r="A73" i="2" s="1"/>
  <c r="AB12" i="2"/>
  <c r="AC12" i="2" s="1"/>
  <c r="AD12" i="2" s="1"/>
  <c r="AE12" i="2" s="1"/>
  <c r="AF12" i="2" s="1"/>
  <c r="AG12" i="2" s="1"/>
  <c r="AH12" i="2" s="1"/>
  <c r="AI12" i="2" s="1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B43" i="2"/>
  <c r="AA44" i="2"/>
  <c r="N1" i="2"/>
  <c r="A14" i="2"/>
  <c r="AM31" i="2" l="1"/>
  <c r="M61" i="2" s="1"/>
  <c r="AH36" i="2"/>
  <c r="H66" i="2" s="1"/>
  <c r="AE40" i="2"/>
  <c r="E70" i="2" s="1"/>
  <c r="AD41" i="2"/>
  <c r="D71" i="2" s="1"/>
  <c r="AI35" i="2"/>
  <c r="I65" i="2" s="1"/>
  <c r="AL32" i="2"/>
  <c r="L62" i="2" s="1"/>
  <c r="AJ34" i="2"/>
  <c r="J64" i="2" s="1"/>
  <c r="AK33" i="2"/>
  <c r="K63" i="2" s="1"/>
  <c r="AF39" i="2"/>
  <c r="F69" i="2" s="1"/>
  <c r="AG38" i="2"/>
  <c r="G68" i="2" s="1"/>
  <c r="B72" i="2"/>
  <c r="C71" i="2"/>
  <c r="BA106" i="2"/>
  <c r="BC102" i="2"/>
  <c r="BD102" i="2" s="1"/>
  <c r="BE102" i="2" s="1"/>
  <c r="BF102" i="2" s="1"/>
  <c r="BG102" i="2" s="1"/>
  <c r="BH102" i="2" s="1"/>
  <c r="BI102" i="2" s="1"/>
  <c r="BJ102" i="2" s="1"/>
  <c r="BK102" i="2" s="1"/>
  <c r="BL102" i="2" s="1"/>
  <c r="BM102" i="2" s="1"/>
  <c r="BN102" i="2" s="1"/>
  <c r="BO102" i="2" s="1"/>
  <c r="BP102" i="2" s="1"/>
  <c r="BQ102" i="2" s="1"/>
  <c r="BR102" i="2" s="1"/>
  <c r="BS102" i="2" s="1"/>
  <c r="BT102" i="2" s="1"/>
  <c r="BB103" i="2"/>
  <c r="BA76" i="2"/>
  <c r="BC72" i="2"/>
  <c r="BD72" i="2" s="1"/>
  <c r="BE72" i="2" s="1"/>
  <c r="BF72" i="2" s="1"/>
  <c r="BG72" i="2" s="1"/>
  <c r="BH72" i="2" s="1"/>
  <c r="BI72" i="2" s="1"/>
  <c r="BJ72" i="2" s="1"/>
  <c r="BK72" i="2" s="1"/>
  <c r="BL72" i="2" s="1"/>
  <c r="BM72" i="2" s="1"/>
  <c r="BN72" i="2" s="1"/>
  <c r="BO72" i="2" s="1"/>
  <c r="BP72" i="2" s="1"/>
  <c r="BQ72" i="2" s="1"/>
  <c r="BR72" i="2" s="1"/>
  <c r="BS72" i="2" s="1"/>
  <c r="BT72" i="2" s="1"/>
  <c r="BB73" i="2"/>
  <c r="BC132" i="2"/>
  <c r="BD132" i="2" s="1"/>
  <c r="BE132" i="2" s="1"/>
  <c r="BF132" i="2" s="1"/>
  <c r="BG132" i="2" s="1"/>
  <c r="BH132" i="2" s="1"/>
  <c r="BI132" i="2" s="1"/>
  <c r="BJ132" i="2" s="1"/>
  <c r="BK132" i="2" s="1"/>
  <c r="BL132" i="2" s="1"/>
  <c r="BM132" i="2" s="1"/>
  <c r="BN132" i="2" s="1"/>
  <c r="BO132" i="2" s="1"/>
  <c r="BP132" i="2" s="1"/>
  <c r="BQ132" i="2" s="1"/>
  <c r="BR132" i="2" s="1"/>
  <c r="BS132" i="2" s="1"/>
  <c r="BT132" i="2" s="1"/>
  <c r="BB133" i="2"/>
  <c r="BA136" i="2"/>
  <c r="AC43" i="2"/>
  <c r="A44" i="2"/>
  <c r="B43" i="2"/>
  <c r="C43" i="2" s="1"/>
  <c r="D43" i="2" s="1"/>
  <c r="E43" i="2" s="1"/>
  <c r="F43" i="2" s="1"/>
  <c r="G43" i="2" s="1"/>
  <c r="H43" i="2" s="1"/>
  <c r="I43" i="2" s="1"/>
  <c r="J43" i="2" s="1"/>
  <c r="K43" i="2" s="1"/>
  <c r="L43" i="2" s="1"/>
  <c r="M43" i="2" s="1"/>
  <c r="N43" i="2" s="1"/>
  <c r="O43" i="2" s="1"/>
  <c r="P43" i="2" s="1"/>
  <c r="Q43" i="2" s="1"/>
  <c r="R43" i="2" s="1"/>
  <c r="S43" i="2" s="1"/>
  <c r="T43" i="2" s="1"/>
  <c r="AB44" i="2"/>
  <c r="AA45" i="2"/>
  <c r="AA14" i="2"/>
  <c r="A74" i="2" s="1"/>
  <c r="AB13" i="2"/>
  <c r="AC13" i="2" s="1"/>
  <c r="AD13" i="2" s="1"/>
  <c r="AE13" i="2" s="1"/>
  <c r="AF13" i="2" s="1"/>
  <c r="AG13" i="2" s="1"/>
  <c r="AH13" i="2" s="1"/>
  <c r="AI13" i="2" s="1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O1" i="2"/>
  <c r="A15" i="2"/>
  <c r="AN31" i="2" l="1"/>
  <c r="N61" i="2" s="1"/>
  <c r="AH37" i="2"/>
  <c r="H67" i="2" s="1"/>
  <c r="AM32" i="2"/>
  <c r="M62" i="2" s="1"/>
  <c r="AD42" i="2"/>
  <c r="AD43" i="2" s="1"/>
  <c r="AE41" i="2"/>
  <c r="E71" i="2" s="1"/>
  <c r="AI36" i="2"/>
  <c r="I66" i="2" s="1"/>
  <c r="AL33" i="2"/>
  <c r="L63" i="2" s="1"/>
  <c r="AJ35" i="2"/>
  <c r="J65" i="2" s="1"/>
  <c r="AF40" i="2"/>
  <c r="F70" i="2" s="1"/>
  <c r="AG39" i="2"/>
  <c r="G69" i="2" s="1"/>
  <c r="AK34" i="2"/>
  <c r="K64" i="2" s="1"/>
  <c r="B73" i="2"/>
  <c r="C72" i="2"/>
  <c r="BC103" i="2"/>
  <c r="BD103" i="2" s="1"/>
  <c r="BE103" i="2" s="1"/>
  <c r="BF103" i="2" s="1"/>
  <c r="BG103" i="2" s="1"/>
  <c r="BH103" i="2" s="1"/>
  <c r="BI103" i="2" s="1"/>
  <c r="BJ103" i="2" s="1"/>
  <c r="BK103" i="2" s="1"/>
  <c r="BL103" i="2" s="1"/>
  <c r="BM103" i="2" s="1"/>
  <c r="BN103" i="2" s="1"/>
  <c r="BO103" i="2" s="1"/>
  <c r="BP103" i="2" s="1"/>
  <c r="BQ103" i="2" s="1"/>
  <c r="BR103" i="2" s="1"/>
  <c r="BS103" i="2" s="1"/>
  <c r="BT103" i="2" s="1"/>
  <c r="BB104" i="2"/>
  <c r="BA107" i="2"/>
  <c r="BC73" i="2"/>
  <c r="BD73" i="2" s="1"/>
  <c r="BE73" i="2" s="1"/>
  <c r="BF73" i="2" s="1"/>
  <c r="BG73" i="2" s="1"/>
  <c r="BH73" i="2" s="1"/>
  <c r="BI73" i="2" s="1"/>
  <c r="BJ73" i="2" s="1"/>
  <c r="BK73" i="2" s="1"/>
  <c r="BL73" i="2" s="1"/>
  <c r="BM73" i="2" s="1"/>
  <c r="BN73" i="2" s="1"/>
  <c r="BO73" i="2" s="1"/>
  <c r="BP73" i="2" s="1"/>
  <c r="BQ73" i="2" s="1"/>
  <c r="BR73" i="2" s="1"/>
  <c r="BS73" i="2" s="1"/>
  <c r="BT73" i="2" s="1"/>
  <c r="BB74" i="2"/>
  <c r="BA77" i="2"/>
  <c r="BA137" i="2"/>
  <c r="BC133" i="2"/>
  <c r="BD133" i="2" s="1"/>
  <c r="BE133" i="2" s="1"/>
  <c r="BF133" i="2" s="1"/>
  <c r="BG133" i="2" s="1"/>
  <c r="BH133" i="2" s="1"/>
  <c r="BI133" i="2" s="1"/>
  <c r="BJ133" i="2" s="1"/>
  <c r="BK133" i="2" s="1"/>
  <c r="BL133" i="2" s="1"/>
  <c r="BM133" i="2" s="1"/>
  <c r="BN133" i="2" s="1"/>
  <c r="BO133" i="2" s="1"/>
  <c r="BP133" i="2" s="1"/>
  <c r="BQ133" i="2" s="1"/>
  <c r="BR133" i="2" s="1"/>
  <c r="BS133" i="2" s="1"/>
  <c r="BT133" i="2" s="1"/>
  <c r="BB134" i="2"/>
  <c r="AC44" i="2"/>
  <c r="A45" i="2"/>
  <c r="B44" i="2"/>
  <c r="C44" i="2" s="1"/>
  <c r="D44" i="2" s="1"/>
  <c r="E44" i="2" s="1"/>
  <c r="F44" i="2" s="1"/>
  <c r="G44" i="2" s="1"/>
  <c r="H44" i="2" s="1"/>
  <c r="I44" i="2" s="1"/>
  <c r="J44" i="2" s="1"/>
  <c r="K44" i="2" s="1"/>
  <c r="L44" i="2" s="1"/>
  <c r="M44" i="2" s="1"/>
  <c r="N44" i="2" s="1"/>
  <c r="O44" i="2" s="1"/>
  <c r="P44" i="2" s="1"/>
  <c r="Q44" i="2" s="1"/>
  <c r="R44" i="2" s="1"/>
  <c r="S44" i="2" s="1"/>
  <c r="T44" i="2" s="1"/>
  <c r="AB45" i="2"/>
  <c r="AA46" i="2"/>
  <c r="AA15" i="2"/>
  <c r="A75" i="2" s="1"/>
  <c r="AB14" i="2"/>
  <c r="AC14" i="2" s="1"/>
  <c r="AD14" i="2" s="1"/>
  <c r="AE14" i="2" s="1"/>
  <c r="AF14" i="2" s="1"/>
  <c r="AG14" i="2" s="1"/>
  <c r="AH14" i="2" s="1"/>
  <c r="AI14" i="2" s="1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P1" i="2"/>
  <c r="A16" i="2"/>
  <c r="AO31" i="2" l="1"/>
  <c r="O61" i="2" s="1"/>
  <c r="AH38" i="2"/>
  <c r="H68" i="2" s="1"/>
  <c r="AN32" i="2"/>
  <c r="N62" i="2" s="1"/>
  <c r="D72" i="2"/>
  <c r="AE42" i="2"/>
  <c r="E72" i="2" s="1"/>
  <c r="AI37" i="2"/>
  <c r="I67" i="2" s="1"/>
  <c r="AJ36" i="2"/>
  <c r="J66" i="2" s="1"/>
  <c r="AM33" i="2"/>
  <c r="M63" i="2" s="1"/>
  <c r="AG40" i="2"/>
  <c r="G70" i="2" s="1"/>
  <c r="AK35" i="2"/>
  <c r="K65" i="2" s="1"/>
  <c r="AF41" i="2"/>
  <c r="F71" i="2" s="1"/>
  <c r="AL34" i="2"/>
  <c r="L64" i="2" s="1"/>
  <c r="D73" i="2"/>
  <c r="B74" i="2"/>
  <c r="C73" i="2"/>
  <c r="BA108" i="2"/>
  <c r="BC104" i="2"/>
  <c r="BD104" i="2" s="1"/>
  <c r="BE104" i="2" s="1"/>
  <c r="BF104" i="2" s="1"/>
  <c r="BG104" i="2" s="1"/>
  <c r="BH104" i="2" s="1"/>
  <c r="BI104" i="2" s="1"/>
  <c r="BJ104" i="2" s="1"/>
  <c r="BK104" i="2" s="1"/>
  <c r="BL104" i="2" s="1"/>
  <c r="BM104" i="2" s="1"/>
  <c r="BN104" i="2" s="1"/>
  <c r="BO104" i="2" s="1"/>
  <c r="BP104" i="2" s="1"/>
  <c r="BQ104" i="2" s="1"/>
  <c r="BR104" i="2" s="1"/>
  <c r="BS104" i="2" s="1"/>
  <c r="BT104" i="2" s="1"/>
  <c r="BB105" i="2"/>
  <c r="BC74" i="2"/>
  <c r="BD74" i="2" s="1"/>
  <c r="BE74" i="2" s="1"/>
  <c r="BF74" i="2" s="1"/>
  <c r="BG74" i="2" s="1"/>
  <c r="BH74" i="2" s="1"/>
  <c r="BI74" i="2" s="1"/>
  <c r="BJ74" i="2" s="1"/>
  <c r="BK74" i="2" s="1"/>
  <c r="BL74" i="2" s="1"/>
  <c r="BM74" i="2" s="1"/>
  <c r="BN74" i="2" s="1"/>
  <c r="BO74" i="2" s="1"/>
  <c r="BP74" i="2" s="1"/>
  <c r="BQ74" i="2" s="1"/>
  <c r="BR74" i="2" s="1"/>
  <c r="BS74" i="2" s="1"/>
  <c r="BT74" i="2" s="1"/>
  <c r="BB75" i="2"/>
  <c r="BA78" i="2"/>
  <c r="BC134" i="2"/>
  <c r="BD134" i="2" s="1"/>
  <c r="BE134" i="2" s="1"/>
  <c r="BF134" i="2" s="1"/>
  <c r="BG134" i="2" s="1"/>
  <c r="BH134" i="2" s="1"/>
  <c r="BI134" i="2" s="1"/>
  <c r="BJ134" i="2" s="1"/>
  <c r="BK134" i="2" s="1"/>
  <c r="BL134" i="2" s="1"/>
  <c r="BM134" i="2" s="1"/>
  <c r="BN134" i="2" s="1"/>
  <c r="BO134" i="2" s="1"/>
  <c r="BP134" i="2" s="1"/>
  <c r="BQ134" i="2" s="1"/>
  <c r="BR134" i="2" s="1"/>
  <c r="BS134" i="2" s="1"/>
  <c r="BT134" i="2" s="1"/>
  <c r="BB135" i="2"/>
  <c r="BA138" i="2"/>
  <c r="A46" i="2"/>
  <c r="B45" i="2"/>
  <c r="C45" i="2" s="1"/>
  <c r="D45" i="2" s="1"/>
  <c r="E45" i="2" s="1"/>
  <c r="F45" i="2" s="1"/>
  <c r="G45" i="2" s="1"/>
  <c r="H45" i="2" s="1"/>
  <c r="I45" i="2" s="1"/>
  <c r="J45" i="2" s="1"/>
  <c r="K45" i="2" s="1"/>
  <c r="L45" i="2" s="1"/>
  <c r="M45" i="2" s="1"/>
  <c r="N45" i="2" s="1"/>
  <c r="O45" i="2" s="1"/>
  <c r="P45" i="2" s="1"/>
  <c r="Q45" i="2" s="1"/>
  <c r="R45" i="2" s="1"/>
  <c r="S45" i="2" s="1"/>
  <c r="T45" i="2" s="1"/>
  <c r="AD44" i="2"/>
  <c r="AC45" i="2"/>
  <c r="AA16" i="2"/>
  <c r="A76" i="2" s="1"/>
  <c r="AB15" i="2"/>
  <c r="AC15" i="2" s="1"/>
  <c r="AD15" i="2" s="1"/>
  <c r="AE15" i="2" s="1"/>
  <c r="AF15" i="2" s="1"/>
  <c r="AG15" i="2" s="1"/>
  <c r="AH15" i="2" s="1"/>
  <c r="AI15" i="2" s="1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B46" i="2"/>
  <c r="AA47" i="2"/>
  <c r="Q1" i="2"/>
  <c r="A17" i="2"/>
  <c r="AP31" i="2" l="1"/>
  <c r="P61" i="2" s="1"/>
  <c r="AH39" i="2"/>
  <c r="H69" i="2" s="1"/>
  <c r="AI38" i="2"/>
  <c r="I68" i="2" s="1"/>
  <c r="AO32" i="2"/>
  <c r="O62" i="2" s="1"/>
  <c r="AE43" i="2"/>
  <c r="E73" i="2" s="1"/>
  <c r="AK36" i="2"/>
  <c r="K66" i="2" s="1"/>
  <c r="AJ37" i="2"/>
  <c r="AN33" i="2"/>
  <c r="N63" i="2" s="1"/>
  <c r="AF42" i="2"/>
  <c r="F72" i="2" s="1"/>
  <c r="AG41" i="2"/>
  <c r="G71" i="2" s="1"/>
  <c r="AM34" i="2"/>
  <c r="M64" i="2" s="1"/>
  <c r="AL35" i="2"/>
  <c r="L65" i="2" s="1"/>
  <c r="D74" i="2"/>
  <c r="C74" i="2"/>
  <c r="B75" i="2"/>
  <c r="BC105" i="2"/>
  <c r="BD105" i="2" s="1"/>
  <c r="BE105" i="2" s="1"/>
  <c r="BF105" i="2" s="1"/>
  <c r="BG105" i="2" s="1"/>
  <c r="BH105" i="2" s="1"/>
  <c r="BI105" i="2" s="1"/>
  <c r="BJ105" i="2" s="1"/>
  <c r="BK105" i="2" s="1"/>
  <c r="BL105" i="2" s="1"/>
  <c r="BM105" i="2" s="1"/>
  <c r="BN105" i="2" s="1"/>
  <c r="BO105" i="2" s="1"/>
  <c r="BP105" i="2" s="1"/>
  <c r="BQ105" i="2" s="1"/>
  <c r="BR105" i="2" s="1"/>
  <c r="BS105" i="2" s="1"/>
  <c r="BT105" i="2" s="1"/>
  <c r="BB106" i="2"/>
  <c r="BA109" i="2"/>
  <c r="BA110" i="2" s="1"/>
  <c r="BA79" i="2"/>
  <c r="BC75" i="2"/>
  <c r="BD75" i="2" s="1"/>
  <c r="BE75" i="2" s="1"/>
  <c r="BF75" i="2" s="1"/>
  <c r="BG75" i="2" s="1"/>
  <c r="BH75" i="2" s="1"/>
  <c r="BI75" i="2" s="1"/>
  <c r="BJ75" i="2" s="1"/>
  <c r="BK75" i="2" s="1"/>
  <c r="BL75" i="2" s="1"/>
  <c r="BM75" i="2" s="1"/>
  <c r="BN75" i="2" s="1"/>
  <c r="BO75" i="2" s="1"/>
  <c r="BP75" i="2" s="1"/>
  <c r="BQ75" i="2" s="1"/>
  <c r="BR75" i="2" s="1"/>
  <c r="BS75" i="2" s="1"/>
  <c r="BT75" i="2" s="1"/>
  <c r="BB76" i="2"/>
  <c r="BA139" i="2"/>
  <c r="BC135" i="2"/>
  <c r="BD135" i="2" s="1"/>
  <c r="BE135" i="2" s="1"/>
  <c r="BF135" i="2" s="1"/>
  <c r="BG135" i="2" s="1"/>
  <c r="BH135" i="2" s="1"/>
  <c r="BI135" i="2" s="1"/>
  <c r="BJ135" i="2" s="1"/>
  <c r="BK135" i="2" s="1"/>
  <c r="BL135" i="2" s="1"/>
  <c r="BM135" i="2" s="1"/>
  <c r="BN135" i="2" s="1"/>
  <c r="BO135" i="2" s="1"/>
  <c r="BP135" i="2" s="1"/>
  <c r="BQ135" i="2" s="1"/>
  <c r="BR135" i="2" s="1"/>
  <c r="BS135" i="2" s="1"/>
  <c r="BT135" i="2" s="1"/>
  <c r="BB136" i="2"/>
  <c r="A47" i="2"/>
  <c r="B46" i="2"/>
  <c r="C46" i="2" s="1"/>
  <c r="D46" i="2" s="1"/>
  <c r="E46" i="2" s="1"/>
  <c r="F46" i="2" s="1"/>
  <c r="G46" i="2" s="1"/>
  <c r="H46" i="2" s="1"/>
  <c r="I46" i="2" s="1"/>
  <c r="J46" i="2" s="1"/>
  <c r="K46" i="2" s="1"/>
  <c r="L46" i="2" s="1"/>
  <c r="M46" i="2" s="1"/>
  <c r="N46" i="2" s="1"/>
  <c r="O46" i="2" s="1"/>
  <c r="P46" i="2" s="1"/>
  <c r="Q46" i="2" s="1"/>
  <c r="R46" i="2" s="1"/>
  <c r="S46" i="2" s="1"/>
  <c r="T46" i="2" s="1"/>
  <c r="AC46" i="2"/>
  <c r="AD45" i="2"/>
  <c r="AB47" i="2"/>
  <c r="AA48" i="2"/>
  <c r="AA17" i="2"/>
  <c r="A77" i="2" s="1"/>
  <c r="AB16" i="2"/>
  <c r="AC16" i="2" s="1"/>
  <c r="AD16" i="2" s="1"/>
  <c r="AE16" i="2" s="1"/>
  <c r="AF16" i="2" s="1"/>
  <c r="AG16" i="2" s="1"/>
  <c r="AH16" i="2" s="1"/>
  <c r="AI16" i="2" s="1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18" i="2"/>
  <c r="R1" i="2"/>
  <c r="AQ31" i="2" l="1"/>
  <c r="Q61" i="2" s="1"/>
  <c r="AH40" i="2"/>
  <c r="H70" i="2" s="1"/>
  <c r="AJ38" i="2"/>
  <c r="J68" i="2" s="1"/>
  <c r="AI39" i="2"/>
  <c r="I69" i="2" s="1"/>
  <c r="AP32" i="2"/>
  <c r="P62" i="2" s="1"/>
  <c r="AE44" i="2"/>
  <c r="E74" i="2" s="1"/>
  <c r="AF43" i="2"/>
  <c r="F73" i="2" s="1"/>
  <c r="AO33" i="2"/>
  <c r="O63" i="2" s="1"/>
  <c r="AK37" i="2"/>
  <c r="K67" i="2" s="1"/>
  <c r="J67" i="2"/>
  <c r="AG42" i="2"/>
  <c r="G72" i="2" s="1"/>
  <c r="AN34" i="2"/>
  <c r="N64" i="2" s="1"/>
  <c r="D75" i="2"/>
  <c r="AL36" i="2"/>
  <c r="L66" i="2" s="1"/>
  <c r="AM35" i="2"/>
  <c r="M65" i="2" s="1"/>
  <c r="B76" i="2"/>
  <c r="C75" i="2"/>
  <c r="BC106" i="2"/>
  <c r="BD106" i="2" s="1"/>
  <c r="BE106" i="2" s="1"/>
  <c r="BF106" i="2" s="1"/>
  <c r="BG106" i="2" s="1"/>
  <c r="BH106" i="2" s="1"/>
  <c r="BI106" i="2" s="1"/>
  <c r="BJ106" i="2" s="1"/>
  <c r="BK106" i="2" s="1"/>
  <c r="BL106" i="2" s="1"/>
  <c r="BM106" i="2" s="1"/>
  <c r="BN106" i="2" s="1"/>
  <c r="BO106" i="2" s="1"/>
  <c r="BP106" i="2" s="1"/>
  <c r="BQ106" i="2" s="1"/>
  <c r="BR106" i="2" s="1"/>
  <c r="BS106" i="2" s="1"/>
  <c r="BT106" i="2" s="1"/>
  <c r="BB107" i="2"/>
  <c r="BC76" i="2"/>
  <c r="BD76" i="2" s="1"/>
  <c r="BE76" i="2" s="1"/>
  <c r="BF76" i="2" s="1"/>
  <c r="BG76" i="2" s="1"/>
  <c r="BH76" i="2" s="1"/>
  <c r="BI76" i="2" s="1"/>
  <c r="BJ76" i="2" s="1"/>
  <c r="BK76" i="2" s="1"/>
  <c r="BL76" i="2" s="1"/>
  <c r="BM76" i="2" s="1"/>
  <c r="BN76" i="2" s="1"/>
  <c r="BO76" i="2" s="1"/>
  <c r="BP76" i="2" s="1"/>
  <c r="BQ76" i="2" s="1"/>
  <c r="BR76" i="2" s="1"/>
  <c r="BS76" i="2" s="1"/>
  <c r="BT76" i="2" s="1"/>
  <c r="BB77" i="2"/>
  <c r="BA80" i="2"/>
  <c r="BC136" i="2"/>
  <c r="BD136" i="2" s="1"/>
  <c r="BE136" i="2" s="1"/>
  <c r="BF136" i="2" s="1"/>
  <c r="BG136" i="2" s="1"/>
  <c r="BH136" i="2" s="1"/>
  <c r="BI136" i="2" s="1"/>
  <c r="BJ136" i="2" s="1"/>
  <c r="BK136" i="2" s="1"/>
  <c r="BL136" i="2" s="1"/>
  <c r="BM136" i="2" s="1"/>
  <c r="BN136" i="2" s="1"/>
  <c r="BO136" i="2" s="1"/>
  <c r="BP136" i="2" s="1"/>
  <c r="BQ136" i="2" s="1"/>
  <c r="BR136" i="2" s="1"/>
  <c r="BS136" i="2" s="1"/>
  <c r="BT136" i="2" s="1"/>
  <c r="BB137" i="2"/>
  <c r="BA140" i="2"/>
  <c r="A48" i="2"/>
  <c r="B47" i="2"/>
  <c r="C47" i="2" s="1"/>
  <c r="D47" i="2" s="1"/>
  <c r="E47" i="2" s="1"/>
  <c r="F47" i="2" s="1"/>
  <c r="G47" i="2" s="1"/>
  <c r="H47" i="2" s="1"/>
  <c r="I47" i="2" s="1"/>
  <c r="J47" i="2" s="1"/>
  <c r="K47" i="2" s="1"/>
  <c r="L47" i="2" s="1"/>
  <c r="M47" i="2" s="1"/>
  <c r="N47" i="2" s="1"/>
  <c r="O47" i="2" s="1"/>
  <c r="P47" i="2" s="1"/>
  <c r="Q47" i="2" s="1"/>
  <c r="R47" i="2" s="1"/>
  <c r="S47" i="2" s="1"/>
  <c r="T47" i="2" s="1"/>
  <c r="AC47" i="2"/>
  <c r="AD46" i="2"/>
  <c r="AA18" i="2"/>
  <c r="A78" i="2" s="1"/>
  <c r="AB17" i="2"/>
  <c r="AC17" i="2" s="1"/>
  <c r="AD17" i="2" s="1"/>
  <c r="AE17" i="2" s="1"/>
  <c r="AF17" i="2" s="1"/>
  <c r="AG17" i="2" s="1"/>
  <c r="AH17" i="2" s="1"/>
  <c r="AI17" i="2" s="1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B48" i="2"/>
  <c r="AA49" i="2"/>
  <c r="S1" i="2"/>
  <c r="A19" i="2"/>
  <c r="AR31" i="2" l="1"/>
  <c r="R61" i="2" s="1"/>
  <c r="AH41" i="2"/>
  <c r="H71" i="2" s="1"/>
  <c r="AJ39" i="2"/>
  <c r="J69" i="2" s="1"/>
  <c r="AI40" i="2"/>
  <c r="I70" i="2" s="1"/>
  <c r="AE45" i="2"/>
  <c r="E75" i="2" s="1"/>
  <c r="AQ32" i="2"/>
  <c r="Q62" i="2" s="1"/>
  <c r="AN35" i="2"/>
  <c r="N65" i="2" s="1"/>
  <c r="AF44" i="2"/>
  <c r="F74" i="2" s="1"/>
  <c r="AK38" i="2"/>
  <c r="AP33" i="2"/>
  <c r="P63" i="2" s="1"/>
  <c r="AG43" i="2"/>
  <c r="G73" i="2" s="1"/>
  <c r="AO34" i="2"/>
  <c r="O64" i="2" s="1"/>
  <c r="AM36" i="2"/>
  <c r="M66" i="2" s="1"/>
  <c r="AL37" i="2"/>
  <c r="L67" i="2" s="1"/>
  <c r="D76" i="2"/>
  <c r="B77" i="2"/>
  <c r="C76" i="2"/>
  <c r="BC107" i="2"/>
  <c r="BD107" i="2" s="1"/>
  <c r="BE107" i="2" s="1"/>
  <c r="BF107" i="2" s="1"/>
  <c r="BG107" i="2" s="1"/>
  <c r="BH107" i="2" s="1"/>
  <c r="BI107" i="2" s="1"/>
  <c r="BJ107" i="2" s="1"/>
  <c r="BK107" i="2" s="1"/>
  <c r="BL107" i="2" s="1"/>
  <c r="BM107" i="2" s="1"/>
  <c r="BN107" i="2" s="1"/>
  <c r="BO107" i="2" s="1"/>
  <c r="BP107" i="2" s="1"/>
  <c r="BQ107" i="2" s="1"/>
  <c r="BR107" i="2" s="1"/>
  <c r="BS107" i="2" s="1"/>
  <c r="BT107" i="2" s="1"/>
  <c r="BB108" i="2"/>
  <c r="BC77" i="2"/>
  <c r="BD77" i="2" s="1"/>
  <c r="BE77" i="2" s="1"/>
  <c r="BF77" i="2" s="1"/>
  <c r="BG77" i="2" s="1"/>
  <c r="BH77" i="2" s="1"/>
  <c r="BI77" i="2" s="1"/>
  <c r="BJ77" i="2" s="1"/>
  <c r="BK77" i="2" s="1"/>
  <c r="BL77" i="2" s="1"/>
  <c r="BM77" i="2" s="1"/>
  <c r="BN77" i="2" s="1"/>
  <c r="BO77" i="2" s="1"/>
  <c r="BP77" i="2" s="1"/>
  <c r="BQ77" i="2" s="1"/>
  <c r="BR77" i="2" s="1"/>
  <c r="BS77" i="2" s="1"/>
  <c r="BT77" i="2" s="1"/>
  <c r="BB78" i="2"/>
  <c r="BC137" i="2"/>
  <c r="BD137" i="2" s="1"/>
  <c r="BE137" i="2" s="1"/>
  <c r="BF137" i="2" s="1"/>
  <c r="BG137" i="2" s="1"/>
  <c r="BH137" i="2" s="1"/>
  <c r="BI137" i="2" s="1"/>
  <c r="BJ137" i="2" s="1"/>
  <c r="BK137" i="2" s="1"/>
  <c r="BL137" i="2" s="1"/>
  <c r="BM137" i="2" s="1"/>
  <c r="BN137" i="2" s="1"/>
  <c r="BO137" i="2" s="1"/>
  <c r="BP137" i="2" s="1"/>
  <c r="BQ137" i="2" s="1"/>
  <c r="BR137" i="2" s="1"/>
  <c r="BS137" i="2" s="1"/>
  <c r="BT137" i="2" s="1"/>
  <c r="BB138" i="2"/>
  <c r="AD47" i="2"/>
  <c r="A49" i="2"/>
  <c r="B48" i="2"/>
  <c r="C48" i="2" s="1"/>
  <c r="D48" i="2" s="1"/>
  <c r="E48" i="2" s="1"/>
  <c r="F48" i="2" s="1"/>
  <c r="G48" i="2" s="1"/>
  <c r="H48" i="2" s="1"/>
  <c r="I48" i="2" s="1"/>
  <c r="J48" i="2" s="1"/>
  <c r="K48" i="2" s="1"/>
  <c r="L48" i="2" s="1"/>
  <c r="M48" i="2" s="1"/>
  <c r="N48" i="2" s="1"/>
  <c r="O48" i="2" s="1"/>
  <c r="P48" i="2" s="1"/>
  <c r="Q48" i="2" s="1"/>
  <c r="R48" i="2" s="1"/>
  <c r="S48" i="2" s="1"/>
  <c r="T48" i="2" s="1"/>
  <c r="AC48" i="2"/>
  <c r="AB49" i="2"/>
  <c r="AA50" i="2"/>
  <c r="AA19" i="2"/>
  <c r="A79" i="2" s="1"/>
  <c r="AB18" i="2"/>
  <c r="AC18" i="2" s="1"/>
  <c r="AD18" i="2" s="1"/>
  <c r="AE18" i="2" s="1"/>
  <c r="AF18" i="2" s="1"/>
  <c r="AG18" i="2" s="1"/>
  <c r="AH18" i="2" s="1"/>
  <c r="AI18" i="2" s="1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20" i="2"/>
  <c r="T1" i="2"/>
  <c r="AS31" i="2" l="1"/>
  <c r="S61" i="2" s="1"/>
  <c r="AH42" i="2"/>
  <c r="H72" i="2" s="1"/>
  <c r="AJ40" i="2"/>
  <c r="J70" i="2" s="1"/>
  <c r="AI41" i="2"/>
  <c r="I71" i="2" s="1"/>
  <c r="AK39" i="2"/>
  <c r="K69" i="2" s="1"/>
  <c r="AR32" i="2"/>
  <c r="R62" i="2" s="1"/>
  <c r="AE46" i="2"/>
  <c r="E76" i="2" s="1"/>
  <c r="AF45" i="2"/>
  <c r="F75" i="2" s="1"/>
  <c r="K68" i="2"/>
  <c r="AG44" i="2"/>
  <c r="G74" i="2" s="1"/>
  <c r="AQ33" i="2"/>
  <c r="Q63" i="2" s="1"/>
  <c r="AL38" i="2"/>
  <c r="AO35" i="2"/>
  <c r="O65" i="2" s="1"/>
  <c r="AP34" i="2"/>
  <c r="P64" i="2" s="1"/>
  <c r="D77" i="2"/>
  <c r="AN36" i="2"/>
  <c r="N66" i="2" s="1"/>
  <c r="AM37" i="2"/>
  <c r="M67" i="2" s="1"/>
  <c r="C77" i="2"/>
  <c r="B78" i="2"/>
  <c r="BC108" i="2"/>
  <c r="BD108" i="2" s="1"/>
  <c r="BE108" i="2" s="1"/>
  <c r="BF108" i="2" s="1"/>
  <c r="BG108" i="2" s="1"/>
  <c r="BH108" i="2" s="1"/>
  <c r="BI108" i="2" s="1"/>
  <c r="BJ108" i="2" s="1"/>
  <c r="BK108" i="2" s="1"/>
  <c r="BL108" i="2" s="1"/>
  <c r="BM108" i="2" s="1"/>
  <c r="BN108" i="2" s="1"/>
  <c r="BO108" i="2" s="1"/>
  <c r="BP108" i="2" s="1"/>
  <c r="BQ108" i="2" s="1"/>
  <c r="BR108" i="2" s="1"/>
  <c r="BS108" i="2" s="1"/>
  <c r="BT108" i="2" s="1"/>
  <c r="BB109" i="2"/>
  <c r="BC78" i="2"/>
  <c r="BD78" i="2" s="1"/>
  <c r="BE78" i="2" s="1"/>
  <c r="BF78" i="2" s="1"/>
  <c r="BG78" i="2" s="1"/>
  <c r="BH78" i="2" s="1"/>
  <c r="BI78" i="2" s="1"/>
  <c r="BJ78" i="2" s="1"/>
  <c r="BK78" i="2" s="1"/>
  <c r="BL78" i="2" s="1"/>
  <c r="BM78" i="2" s="1"/>
  <c r="BN78" i="2" s="1"/>
  <c r="BO78" i="2" s="1"/>
  <c r="BP78" i="2" s="1"/>
  <c r="BQ78" i="2" s="1"/>
  <c r="BR78" i="2" s="1"/>
  <c r="BS78" i="2" s="1"/>
  <c r="BT78" i="2" s="1"/>
  <c r="BB79" i="2"/>
  <c r="BC138" i="2"/>
  <c r="BD138" i="2" s="1"/>
  <c r="BE138" i="2" s="1"/>
  <c r="BF138" i="2" s="1"/>
  <c r="BG138" i="2" s="1"/>
  <c r="BH138" i="2" s="1"/>
  <c r="BI138" i="2" s="1"/>
  <c r="BJ138" i="2" s="1"/>
  <c r="BK138" i="2" s="1"/>
  <c r="BL138" i="2" s="1"/>
  <c r="BM138" i="2" s="1"/>
  <c r="BN138" i="2" s="1"/>
  <c r="BO138" i="2" s="1"/>
  <c r="BP138" i="2" s="1"/>
  <c r="BQ138" i="2" s="1"/>
  <c r="BR138" i="2" s="1"/>
  <c r="BS138" i="2" s="1"/>
  <c r="BT138" i="2" s="1"/>
  <c r="BB139" i="2"/>
  <c r="AC49" i="2"/>
  <c r="AD48" i="2"/>
  <c r="A50" i="2"/>
  <c r="B49" i="2"/>
  <c r="C49" i="2" s="1"/>
  <c r="D49" i="2" s="1"/>
  <c r="E49" i="2" s="1"/>
  <c r="F49" i="2" s="1"/>
  <c r="G49" i="2" s="1"/>
  <c r="H49" i="2" s="1"/>
  <c r="I49" i="2" s="1"/>
  <c r="J49" i="2" s="1"/>
  <c r="K49" i="2" s="1"/>
  <c r="L49" i="2" s="1"/>
  <c r="M49" i="2" s="1"/>
  <c r="N49" i="2" s="1"/>
  <c r="O49" i="2" s="1"/>
  <c r="P49" i="2" s="1"/>
  <c r="Q49" i="2" s="1"/>
  <c r="R49" i="2" s="1"/>
  <c r="S49" i="2" s="1"/>
  <c r="T49" i="2" s="1"/>
  <c r="AB50" i="2"/>
  <c r="AA20" i="2"/>
  <c r="A80" i="2" s="1"/>
  <c r="AB19" i="2"/>
  <c r="AC19" i="2" s="1"/>
  <c r="AD19" i="2" s="1"/>
  <c r="AE19" i="2" s="1"/>
  <c r="AF19" i="2" s="1"/>
  <c r="AG19" i="2" s="1"/>
  <c r="AH19" i="2" s="1"/>
  <c r="AI19" i="2" s="1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T31" i="2" l="1"/>
  <c r="T61" i="2" s="1"/>
  <c r="AH43" i="2"/>
  <c r="H73" i="2" s="1"/>
  <c r="AJ41" i="2"/>
  <c r="J71" i="2" s="1"/>
  <c r="AI42" i="2"/>
  <c r="I72" i="2" s="1"/>
  <c r="AK40" i="2"/>
  <c r="K70" i="2" s="1"/>
  <c r="AL39" i="2"/>
  <c r="L69" i="2" s="1"/>
  <c r="AS32" i="2"/>
  <c r="S62" i="2" s="1"/>
  <c r="AE47" i="2"/>
  <c r="E77" i="2" s="1"/>
  <c r="AF46" i="2"/>
  <c r="F76" i="2" s="1"/>
  <c r="L68" i="2"/>
  <c r="AR33" i="2"/>
  <c r="R63" i="2" s="1"/>
  <c r="AG45" i="2"/>
  <c r="G75" i="2" s="1"/>
  <c r="AQ34" i="2"/>
  <c r="Q64" i="2" s="1"/>
  <c r="AP35" i="2"/>
  <c r="P65" i="2" s="1"/>
  <c r="AO36" i="2"/>
  <c r="O66" i="2" s="1"/>
  <c r="AN37" i="2"/>
  <c r="N67" i="2" s="1"/>
  <c r="AM38" i="2"/>
  <c r="D78" i="2"/>
  <c r="B79" i="2"/>
  <c r="C78" i="2"/>
  <c r="BC109" i="2"/>
  <c r="BD109" i="2" s="1"/>
  <c r="BE109" i="2" s="1"/>
  <c r="BF109" i="2" s="1"/>
  <c r="BG109" i="2" s="1"/>
  <c r="BH109" i="2" s="1"/>
  <c r="BI109" i="2" s="1"/>
  <c r="BJ109" i="2" s="1"/>
  <c r="BK109" i="2" s="1"/>
  <c r="BL109" i="2" s="1"/>
  <c r="BM109" i="2" s="1"/>
  <c r="BN109" i="2" s="1"/>
  <c r="BO109" i="2" s="1"/>
  <c r="BP109" i="2" s="1"/>
  <c r="BQ109" i="2" s="1"/>
  <c r="BR109" i="2" s="1"/>
  <c r="BS109" i="2" s="1"/>
  <c r="BT109" i="2" s="1"/>
  <c r="BB110" i="2"/>
  <c r="BC79" i="2"/>
  <c r="BD79" i="2" s="1"/>
  <c r="BE79" i="2" s="1"/>
  <c r="BF79" i="2" s="1"/>
  <c r="BG79" i="2" s="1"/>
  <c r="BH79" i="2" s="1"/>
  <c r="BI79" i="2" s="1"/>
  <c r="BJ79" i="2" s="1"/>
  <c r="BK79" i="2" s="1"/>
  <c r="BL79" i="2" s="1"/>
  <c r="BM79" i="2" s="1"/>
  <c r="BN79" i="2" s="1"/>
  <c r="BO79" i="2" s="1"/>
  <c r="BP79" i="2" s="1"/>
  <c r="BQ79" i="2" s="1"/>
  <c r="BR79" i="2" s="1"/>
  <c r="BS79" i="2" s="1"/>
  <c r="BT79" i="2" s="1"/>
  <c r="BB80" i="2"/>
  <c r="BC139" i="2"/>
  <c r="BD139" i="2" s="1"/>
  <c r="BE139" i="2" s="1"/>
  <c r="BF139" i="2" s="1"/>
  <c r="BG139" i="2" s="1"/>
  <c r="BH139" i="2" s="1"/>
  <c r="BI139" i="2" s="1"/>
  <c r="BJ139" i="2" s="1"/>
  <c r="BK139" i="2" s="1"/>
  <c r="BL139" i="2" s="1"/>
  <c r="BM139" i="2" s="1"/>
  <c r="BN139" i="2" s="1"/>
  <c r="BO139" i="2" s="1"/>
  <c r="BP139" i="2" s="1"/>
  <c r="BQ139" i="2" s="1"/>
  <c r="BR139" i="2" s="1"/>
  <c r="BS139" i="2" s="1"/>
  <c r="BT139" i="2" s="1"/>
  <c r="BB140" i="2"/>
  <c r="B50" i="2"/>
  <c r="C50" i="2" s="1"/>
  <c r="D50" i="2" s="1"/>
  <c r="E50" i="2" s="1"/>
  <c r="F50" i="2" s="1"/>
  <c r="G50" i="2" s="1"/>
  <c r="H50" i="2" s="1"/>
  <c r="I50" i="2" s="1"/>
  <c r="J50" i="2" s="1"/>
  <c r="K50" i="2" s="1"/>
  <c r="L50" i="2" s="1"/>
  <c r="M50" i="2" s="1"/>
  <c r="N50" i="2" s="1"/>
  <c r="O50" i="2" s="1"/>
  <c r="P50" i="2" s="1"/>
  <c r="Q50" i="2" s="1"/>
  <c r="R50" i="2" s="1"/>
  <c r="S50" i="2" s="1"/>
  <c r="T50" i="2" s="1"/>
  <c r="AD49" i="2"/>
  <c r="AC50" i="2"/>
  <c r="AB20" i="2"/>
  <c r="AC20" i="2" s="1"/>
  <c r="AD20" i="2" s="1"/>
  <c r="AE20" i="2" s="1"/>
  <c r="AF20" i="2" s="1"/>
  <c r="AG20" i="2" s="1"/>
  <c r="AH20" i="2" s="1"/>
  <c r="AI20" i="2" s="1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H44" i="2" l="1"/>
  <c r="H74" i="2" s="1"/>
  <c r="AI43" i="2"/>
  <c r="I73" i="2" s="1"/>
  <c r="AM39" i="2"/>
  <c r="M69" i="2" s="1"/>
  <c r="AJ42" i="2"/>
  <c r="J72" i="2" s="1"/>
  <c r="AE48" i="2"/>
  <c r="E78" i="2" s="1"/>
  <c r="AK41" i="2"/>
  <c r="K71" i="2" s="1"/>
  <c r="AL40" i="2"/>
  <c r="L70" i="2" s="1"/>
  <c r="AT32" i="2"/>
  <c r="T62" i="2" s="1"/>
  <c r="AF47" i="2"/>
  <c r="F77" i="2" s="1"/>
  <c r="AS33" i="2"/>
  <c r="S63" i="2" s="1"/>
  <c r="AR34" i="2"/>
  <c r="R64" i="2" s="1"/>
  <c r="AG46" i="2"/>
  <c r="G76" i="2" s="1"/>
  <c r="AQ35" i="2"/>
  <c r="Q65" i="2" s="1"/>
  <c r="AP36" i="2"/>
  <c r="P66" i="2" s="1"/>
  <c r="AO37" i="2"/>
  <c r="O67" i="2" s="1"/>
  <c r="M68" i="2"/>
  <c r="AN38" i="2"/>
  <c r="N68" i="2" s="1"/>
  <c r="B80" i="2"/>
  <c r="D79" i="2"/>
  <c r="C79" i="2"/>
  <c r="BC110" i="2"/>
  <c r="BD110" i="2" s="1"/>
  <c r="BE110" i="2" s="1"/>
  <c r="BF110" i="2" s="1"/>
  <c r="BG110" i="2" s="1"/>
  <c r="BH110" i="2" s="1"/>
  <c r="BI110" i="2" s="1"/>
  <c r="BJ110" i="2" s="1"/>
  <c r="BK110" i="2" s="1"/>
  <c r="BL110" i="2" s="1"/>
  <c r="BM110" i="2" s="1"/>
  <c r="BN110" i="2" s="1"/>
  <c r="BO110" i="2" s="1"/>
  <c r="BP110" i="2" s="1"/>
  <c r="BQ110" i="2" s="1"/>
  <c r="BR110" i="2" s="1"/>
  <c r="BS110" i="2" s="1"/>
  <c r="BT110" i="2" s="1"/>
  <c r="BC80" i="2"/>
  <c r="BD80" i="2" s="1"/>
  <c r="BE80" i="2" s="1"/>
  <c r="BF80" i="2" s="1"/>
  <c r="BG80" i="2" s="1"/>
  <c r="BH80" i="2" s="1"/>
  <c r="BI80" i="2" s="1"/>
  <c r="BJ80" i="2" s="1"/>
  <c r="BK80" i="2" s="1"/>
  <c r="BL80" i="2" s="1"/>
  <c r="BM80" i="2" s="1"/>
  <c r="BN80" i="2" s="1"/>
  <c r="BO80" i="2" s="1"/>
  <c r="BP80" i="2" s="1"/>
  <c r="BQ80" i="2" s="1"/>
  <c r="BR80" i="2" s="1"/>
  <c r="BS80" i="2" s="1"/>
  <c r="BT80" i="2" s="1"/>
  <c r="BC140" i="2"/>
  <c r="BD140" i="2" s="1"/>
  <c r="BE140" i="2" s="1"/>
  <c r="BF140" i="2" s="1"/>
  <c r="BG140" i="2" s="1"/>
  <c r="BH140" i="2" s="1"/>
  <c r="BI140" i="2" s="1"/>
  <c r="BJ140" i="2" s="1"/>
  <c r="BK140" i="2" s="1"/>
  <c r="BL140" i="2" s="1"/>
  <c r="BM140" i="2" s="1"/>
  <c r="BN140" i="2" s="1"/>
  <c r="BO140" i="2" s="1"/>
  <c r="BP140" i="2" s="1"/>
  <c r="BQ140" i="2" s="1"/>
  <c r="BR140" i="2" s="1"/>
  <c r="BS140" i="2" s="1"/>
  <c r="BT140" i="2" s="1"/>
  <c r="AD50" i="2"/>
  <c r="AH45" i="2" l="1"/>
  <c r="H75" i="2" s="1"/>
  <c r="AI44" i="2"/>
  <c r="I74" i="2" s="1"/>
  <c r="AE49" i="2"/>
  <c r="E79" i="2" s="1"/>
  <c r="AJ43" i="2"/>
  <c r="J73" i="2" s="1"/>
  <c r="AL41" i="2"/>
  <c r="L71" i="2" s="1"/>
  <c r="AK42" i="2"/>
  <c r="K72" i="2" s="1"/>
  <c r="AM40" i="2"/>
  <c r="M70" i="2" s="1"/>
  <c r="AF48" i="2"/>
  <c r="F78" i="2" s="1"/>
  <c r="AT33" i="2"/>
  <c r="T63" i="2" s="1"/>
  <c r="AS34" i="2"/>
  <c r="S64" i="2" s="1"/>
  <c r="AG47" i="2"/>
  <c r="G77" i="2" s="1"/>
  <c r="AR35" i="2"/>
  <c r="R65" i="2" s="1"/>
  <c r="AQ36" i="2"/>
  <c r="Q66" i="2" s="1"/>
  <c r="AP37" i="2"/>
  <c r="P67" i="2" s="1"/>
  <c r="AN39" i="2"/>
  <c r="N69" i="2" s="1"/>
  <c r="AO38" i="2"/>
  <c r="O68" i="2" s="1"/>
  <c r="D80" i="2"/>
  <c r="C80" i="2"/>
  <c r="AH46" i="2" l="1"/>
  <c r="H76" i="2" s="1"/>
  <c r="AE50" i="2"/>
  <c r="E80" i="2" s="1"/>
  <c r="AI45" i="2"/>
  <c r="I75" i="2" s="1"/>
  <c r="AJ44" i="2"/>
  <c r="J74" i="2" s="1"/>
  <c r="AL42" i="2"/>
  <c r="L72" i="2" s="1"/>
  <c r="AM41" i="2"/>
  <c r="M71" i="2" s="1"/>
  <c r="AK43" i="2"/>
  <c r="K73" i="2" s="1"/>
  <c r="AF49" i="2"/>
  <c r="F79" i="2" s="1"/>
  <c r="AT34" i="2"/>
  <c r="T64" i="2" s="1"/>
  <c r="AS35" i="2"/>
  <c r="S65" i="2" s="1"/>
  <c r="AG48" i="2"/>
  <c r="G78" i="2" s="1"/>
  <c r="AR36" i="2"/>
  <c r="R66" i="2" s="1"/>
  <c r="AQ37" i="2"/>
  <c r="Q67" i="2" s="1"/>
  <c r="AP38" i="2"/>
  <c r="P68" i="2" s="1"/>
  <c r="AN40" i="2"/>
  <c r="N70" i="2" s="1"/>
  <c r="AO39" i="2"/>
  <c r="O69" i="2" s="1"/>
  <c r="AH47" i="2" l="1"/>
  <c r="H77" i="2" s="1"/>
  <c r="AI46" i="2"/>
  <c r="I76" i="2" s="1"/>
  <c r="AJ45" i="2"/>
  <c r="J75" i="2" s="1"/>
  <c r="AM42" i="2"/>
  <c r="M72" i="2" s="1"/>
  <c r="AL43" i="2"/>
  <c r="L73" i="2" s="1"/>
  <c r="AK44" i="2"/>
  <c r="K74" i="2" s="1"/>
  <c r="AF50" i="2"/>
  <c r="F80" i="2" s="1"/>
  <c r="AG49" i="2"/>
  <c r="G79" i="2" s="1"/>
  <c r="AS36" i="2"/>
  <c r="S66" i="2" s="1"/>
  <c r="AT35" i="2"/>
  <c r="T65" i="2" s="1"/>
  <c r="AN41" i="2"/>
  <c r="N71" i="2" s="1"/>
  <c r="AR37" i="2"/>
  <c r="R67" i="2" s="1"/>
  <c r="AQ38" i="2"/>
  <c r="Q68" i="2" s="1"/>
  <c r="AO40" i="2"/>
  <c r="O70" i="2" s="1"/>
  <c r="AP39" i="2"/>
  <c r="P69" i="2" s="1"/>
  <c r="AH48" i="2" l="1"/>
  <c r="H78" i="2" s="1"/>
  <c r="AI47" i="2"/>
  <c r="I77" i="2" s="1"/>
  <c r="AJ46" i="2"/>
  <c r="J76" i="2" s="1"/>
  <c r="AK45" i="2"/>
  <c r="K75" i="2" s="1"/>
  <c r="AL44" i="2"/>
  <c r="L74" i="2" s="1"/>
  <c r="AM43" i="2"/>
  <c r="M73" i="2" s="1"/>
  <c r="AG50" i="2"/>
  <c r="G80" i="2" s="1"/>
  <c r="AN42" i="2"/>
  <c r="AT36" i="2"/>
  <c r="T66" i="2" s="1"/>
  <c r="AS37" i="2"/>
  <c r="S67" i="2" s="1"/>
  <c r="AR38" i="2"/>
  <c r="R68" i="2" s="1"/>
  <c r="AO41" i="2"/>
  <c r="O71" i="2" s="1"/>
  <c r="AP40" i="2"/>
  <c r="P70" i="2" s="1"/>
  <c r="AQ39" i="2"/>
  <c r="Q69" i="2" s="1"/>
  <c r="AH49" i="2" l="1"/>
  <c r="H79" i="2" s="1"/>
  <c r="AI48" i="2"/>
  <c r="I78" i="2" s="1"/>
  <c r="AJ47" i="2"/>
  <c r="J77" i="2" s="1"/>
  <c r="AK46" i="2"/>
  <c r="K76" i="2" s="1"/>
  <c r="AM44" i="2"/>
  <c r="M74" i="2" s="1"/>
  <c r="AL45" i="2"/>
  <c r="L75" i="2" s="1"/>
  <c r="AN43" i="2"/>
  <c r="N73" i="2" s="1"/>
  <c r="N72" i="2"/>
  <c r="AT37" i="2"/>
  <c r="T67" i="2" s="1"/>
  <c r="AS38" i="2"/>
  <c r="S68" i="2" s="1"/>
  <c r="AR39" i="2"/>
  <c r="R69" i="2" s="1"/>
  <c r="AP41" i="2"/>
  <c r="P71" i="2" s="1"/>
  <c r="AO42" i="2"/>
  <c r="O72" i="2" s="1"/>
  <c r="AQ40" i="2"/>
  <c r="Q70" i="2" s="1"/>
  <c r="AH50" i="2" l="1"/>
  <c r="H80" i="2" s="1"/>
  <c r="AI49" i="2"/>
  <c r="I79" i="2" s="1"/>
  <c r="AJ48" i="2"/>
  <c r="J78" i="2" s="1"/>
  <c r="AK47" i="2"/>
  <c r="K77" i="2" s="1"/>
  <c r="AM45" i="2"/>
  <c r="M75" i="2" s="1"/>
  <c r="AL46" i="2"/>
  <c r="L76" i="2" s="1"/>
  <c r="AN44" i="2"/>
  <c r="N74" i="2" s="1"/>
  <c r="AS39" i="2"/>
  <c r="S69" i="2" s="1"/>
  <c r="AT38" i="2"/>
  <c r="T68" i="2" s="1"/>
  <c r="AO43" i="2"/>
  <c r="O73" i="2" s="1"/>
  <c r="AP42" i="2"/>
  <c r="P72" i="2" s="1"/>
  <c r="AQ41" i="2"/>
  <c r="Q71" i="2" s="1"/>
  <c r="AR40" i="2"/>
  <c r="R70" i="2" s="1"/>
  <c r="AI50" i="2" l="1"/>
  <c r="I80" i="2" s="1"/>
  <c r="AJ49" i="2"/>
  <c r="J79" i="2" s="1"/>
  <c r="AK48" i="2"/>
  <c r="K78" i="2" s="1"/>
  <c r="AL47" i="2"/>
  <c r="L77" i="2" s="1"/>
  <c r="AM46" i="2"/>
  <c r="M76" i="2" s="1"/>
  <c r="AN45" i="2"/>
  <c r="N75" i="2" s="1"/>
  <c r="AO44" i="2"/>
  <c r="O74" i="2" s="1"/>
  <c r="AT39" i="2"/>
  <c r="T69" i="2" s="1"/>
  <c r="AS40" i="2"/>
  <c r="S70" i="2" s="1"/>
  <c r="AQ42" i="2"/>
  <c r="Q72" i="2" s="1"/>
  <c r="AP43" i="2"/>
  <c r="P73" i="2" s="1"/>
  <c r="AR41" i="2"/>
  <c r="R71" i="2" s="1"/>
  <c r="AJ50" i="2" l="1"/>
  <c r="J80" i="2" s="1"/>
  <c r="AK49" i="2"/>
  <c r="K79" i="2" s="1"/>
  <c r="AM47" i="2"/>
  <c r="M77" i="2" s="1"/>
  <c r="AN46" i="2"/>
  <c r="N76" i="2" s="1"/>
  <c r="AL48" i="2"/>
  <c r="L78" i="2" s="1"/>
  <c r="AO45" i="2"/>
  <c r="O75" i="2" s="1"/>
  <c r="AT40" i="2"/>
  <c r="T70" i="2" s="1"/>
  <c r="AP44" i="2"/>
  <c r="P74" i="2" s="1"/>
  <c r="AQ43" i="2"/>
  <c r="Q73" i="2" s="1"/>
  <c r="AR42" i="2"/>
  <c r="R72" i="2" s="1"/>
  <c r="AS41" i="2"/>
  <c r="S71" i="2" s="1"/>
  <c r="AK50" i="2" l="1"/>
  <c r="K80" i="2" s="1"/>
  <c r="AL49" i="2"/>
  <c r="L79" i="2" s="1"/>
  <c r="AM48" i="2"/>
  <c r="M78" i="2" s="1"/>
  <c r="AN47" i="2"/>
  <c r="N77" i="2" s="1"/>
  <c r="AO46" i="2"/>
  <c r="AT41" i="2"/>
  <c r="T71" i="2" s="1"/>
  <c r="AP45" i="2"/>
  <c r="P75" i="2" s="1"/>
  <c r="AS42" i="2"/>
  <c r="S72" i="2" s="1"/>
  <c r="AQ44" i="2"/>
  <c r="Q74" i="2" s="1"/>
  <c r="AR43" i="2"/>
  <c r="R73" i="2" s="1"/>
  <c r="AL50" i="2" l="1"/>
  <c r="L80" i="2" s="1"/>
  <c r="AN48" i="2"/>
  <c r="N78" i="2" s="1"/>
  <c r="AO47" i="2"/>
  <c r="O77" i="2" s="1"/>
  <c r="AM49" i="2"/>
  <c r="M79" i="2" s="1"/>
  <c r="O76" i="2"/>
  <c r="AP46" i="2"/>
  <c r="P76" i="2" s="1"/>
  <c r="AS43" i="2"/>
  <c r="S73" i="2" s="1"/>
  <c r="AQ45" i="2"/>
  <c r="Q75" i="2" s="1"/>
  <c r="AT42" i="2"/>
  <c r="T72" i="2" s="1"/>
  <c r="AR44" i="2"/>
  <c r="R74" i="2" s="1"/>
  <c r="AN49" i="2" l="1"/>
  <c r="N79" i="2" s="1"/>
  <c r="AM50" i="2"/>
  <c r="M80" i="2" s="1"/>
  <c r="AO48" i="2"/>
  <c r="O78" i="2" s="1"/>
  <c r="AQ46" i="2"/>
  <c r="Q76" i="2" s="1"/>
  <c r="AP47" i="2"/>
  <c r="P77" i="2" s="1"/>
  <c r="AT43" i="2"/>
  <c r="T73" i="2" s="1"/>
  <c r="AR45" i="2"/>
  <c r="R75" i="2" s="1"/>
  <c r="AS44" i="2"/>
  <c r="S74" i="2" s="1"/>
  <c r="AO49" i="2" l="1"/>
  <c r="O79" i="2" s="1"/>
  <c r="AN50" i="2"/>
  <c r="N80" i="2" s="1"/>
  <c r="AR46" i="2"/>
  <c r="R76" i="2" s="1"/>
  <c r="AP48" i="2"/>
  <c r="AS45" i="2"/>
  <c r="S75" i="2" s="1"/>
  <c r="AQ47" i="2"/>
  <c r="Q77" i="2" s="1"/>
  <c r="AT44" i="2"/>
  <c r="T74" i="2" s="1"/>
  <c r="AP49" i="2" l="1"/>
  <c r="P79" i="2" s="1"/>
  <c r="AO50" i="2"/>
  <c r="O80" i="2" s="1"/>
  <c r="P78" i="2"/>
  <c r="AQ48" i="2"/>
  <c r="AR47" i="2"/>
  <c r="R77" i="2" s="1"/>
  <c r="AS46" i="2"/>
  <c r="S76" i="2" s="1"/>
  <c r="AT45" i="2"/>
  <c r="T75" i="2" s="1"/>
  <c r="AP50" i="2" l="1"/>
  <c r="P80" i="2" s="1"/>
  <c r="AR48" i="2"/>
  <c r="R78" i="2" s="1"/>
  <c r="Q78" i="2"/>
  <c r="AQ49" i="2"/>
  <c r="Q79" i="2" s="1"/>
  <c r="AS47" i="2"/>
  <c r="S77" i="2" s="1"/>
  <c r="AT46" i="2"/>
  <c r="T76" i="2" s="1"/>
  <c r="AR49" i="2" l="1"/>
  <c r="R79" i="2" s="1"/>
  <c r="AQ50" i="2"/>
  <c r="Q80" i="2" s="1"/>
  <c r="AS48" i="2"/>
  <c r="S78" i="2" s="1"/>
  <c r="AT47" i="2"/>
  <c r="T77" i="2" s="1"/>
  <c r="AR50" i="2" l="1"/>
  <c r="R80" i="2" s="1"/>
  <c r="AS49" i="2"/>
  <c r="S79" i="2" s="1"/>
  <c r="AT48" i="2"/>
  <c r="T78" i="2" s="1"/>
  <c r="AS50" i="2" l="1"/>
  <c r="S80" i="2" s="1"/>
  <c r="AT49" i="2"/>
  <c r="T79" i="2" s="1"/>
  <c r="AT50" i="2" l="1"/>
  <c r="T80" i="2" s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29" i="1"/>
  <c r="R28" i="1"/>
  <c r="R27" i="1"/>
  <c r="R26" i="1"/>
  <c r="R25" i="1"/>
  <c r="R24" i="1"/>
  <c r="R23" i="1"/>
  <c r="R22" i="1"/>
  <c r="R21" i="1"/>
  <c r="R20" i="1"/>
  <c r="D21" i="1" l="1"/>
  <c r="D22" i="1"/>
  <c r="D23" i="1"/>
  <c r="D24" i="1"/>
  <c r="D25" i="1"/>
  <c r="D26" i="1"/>
  <c r="D27" i="1"/>
  <c r="D28" i="1"/>
  <c r="D29" i="1"/>
  <c r="D20" i="1"/>
  <c r="B21" i="1"/>
  <c r="B22" i="1"/>
  <c r="B23" i="1"/>
  <c r="B24" i="1"/>
  <c r="B25" i="1"/>
  <c r="B26" i="1"/>
  <c r="B27" i="1"/>
  <c r="B28" i="1"/>
  <c r="B29" i="1"/>
  <c r="B30" i="1"/>
  <c r="B31" i="1"/>
  <c r="B20" i="1"/>
  <c r="J17" i="1" l="1"/>
  <c r="C45" i="1" s="1"/>
  <c r="E45" i="1" l="1"/>
  <c r="D45" i="1"/>
  <c r="C21" i="1"/>
  <c r="L17" i="1"/>
  <c r="C43" i="1" s="1"/>
  <c r="K17" i="1"/>
  <c r="C42" i="1" s="1"/>
  <c r="M17" i="1"/>
  <c r="C44" i="1" s="1"/>
  <c r="M15" i="1"/>
  <c r="C36" i="1" s="1"/>
  <c r="K15" i="1"/>
  <c r="C34" i="1" s="1"/>
  <c r="O13" i="1"/>
  <c r="D42" i="1" l="1"/>
  <c r="E42" i="1"/>
  <c r="E34" i="1"/>
  <c r="D34" i="1"/>
  <c r="G34" i="1" s="1"/>
  <c r="E43" i="1"/>
  <c r="D43" i="1"/>
  <c r="E36" i="1"/>
  <c r="D36" i="1"/>
  <c r="E44" i="1"/>
  <c r="D44" i="1"/>
  <c r="G45" i="1"/>
  <c r="C22" i="1"/>
  <c r="L16" i="1"/>
  <c r="C39" i="1" s="1"/>
  <c r="K16" i="1"/>
  <c r="M16" i="1"/>
  <c r="C40" i="1" s="1"/>
  <c r="J16" i="1"/>
  <c r="C41" i="1" s="1"/>
  <c r="C38" i="1" l="1"/>
  <c r="D38" i="1" s="1"/>
  <c r="I18" i="1"/>
  <c r="E39" i="1"/>
  <c r="D39" i="1"/>
  <c r="E41" i="1"/>
  <c r="D41" i="1"/>
  <c r="E40" i="1"/>
  <c r="D40" i="1"/>
  <c r="G44" i="1"/>
  <c r="G42" i="1"/>
  <c r="G36" i="1"/>
  <c r="G43" i="1"/>
  <c r="C23" i="1"/>
  <c r="D46" i="1" l="1"/>
  <c r="C46" i="1" s="1"/>
  <c r="Z13" i="1" s="1"/>
  <c r="E38" i="1"/>
  <c r="C24" i="1"/>
  <c r="AB13" i="1" l="1"/>
  <c r="AB141" i="1"/>
  <c r="F47" i="1" a="1"/>
  <c r="F47" i="1" s="1"/>
  <c r="C25" i="1"/>
  <c r="C26" i="1" l="1"/>
  <c r="C27" i="1" l="1"/>
  <c r="C28" i="1" l="1"/>
  <c r="H6" i="1"/>
  <c r="H5" i="1"/>
  <c r="B6" i="1"/>
  <c r="B5" i="1"/>
  <c r="F4" i="1"/>
  <c r="E4" i="1"/>
  <c r="D4" i="1"/>
  <c r="C4" i="1"/>
  <c r="B4" i="1"/>
  <c r="B3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F6" i="1"/>
  <c r="E6" i="1"/>
  <c r="D6" i="1"/>
  <c r="C6" i="1"/>
  <c r="F5" i="1"/>
  <c r="E5" i="1"/>
  <c r="C5" i="1"/>
  <c r="D5" i="1"/>
  <c r="C29" i="1" l="1"/>
  <c r="B11" i="1" a="1"/>
  <c r="C11" i="1" s="1"/>
  <c r="C30" i="1" l="1"/>
  <c r="D14" i="1"/>
  <c r="B13" i="1"/>
  <c r="E11" i="1"/>
  <c r="F14" i="1"/>
  <c r="E12" i="1"/>
  <c r="F15" i="1"/>
  <c r="B12" i="1"/>
  <c r="C15" i="1"/>
  <c r="F13" i="1"/>
  <c r="D12" i="1"/>
  <c r="E15" i="1"/>
  <c r="D13" i="1"/>
  <c r="F12" i="1"/>
  <c r="D11" i="1"/>
  <c r="E14" i="1"/>
  <c r="C13" i="1"/>
  <c r="B11" i="1"/>
  <c r="C14" i="1"/>
  <c r="E13" i="1"/>
  <c r="C12" i="1"/>
  <c r="D15" i="1"/>
  <c r="B14" i="1"/>
  <c r="F11" i="1"/>
  <c r="B15" i="1"/>
  <c r="C31" i="1" l="1"/>
  <c r="H11" i="1" a="1"/>
  <c r="T20" i="1" l="1"/>
  <c r="T70" i="1"/>
  <c r="S70" i="1" s="1"/>
  <c r="T60" i="1"/>
  <c r="S60" i="1" s="1"/>
  <c r="T50" i="1"/>
  <c r="T80" i="1"/>
  <c r="S80" i="1" s="1"/>
  <c r="T110" i="1"/>
  <c r="S110" i="1" s="1"/>
  <c r="S111" i="1" s="1"/>
  <c r="S112" i="1" s="1"/>
  <c r="S113" i="1" s="1"/>
  <c r="T100" i="1"/>
  <c r="S100" i="1" s="1"/>
  <c r="T130" i="1"/>
  <c r="S130" i="1" s="1"/>
  <c r="S131" i="1" s="1"/>
  <c r="T40" i="1"/>
  <c r="S40" i="1" s="1"/>
  <c r="S41" i="1" s="1"/>
  <c r="S42" i="1" s="1"/>
  <c r="S43" i="1" s="1"/>
  <c r="T120" i="1"/>
  <c r="S120" i="1" s="1"/>
  <c r="T90" i="1"/>
  <c r="S90" i="1" s="1"/>
  <c r="H15" i="1"/>
  <c r="H13" i="1"/>
  <c r="H14" i="1"/>
  <c r="H12" i="1"/>
  <c r="H11" i="1"/>
  <c r="L20" i="1" l="1"/>
  <c r="N20" i="1" s="1"/>
  <c r="O20" i="1" s="1"/>
  <c r="P20" i="1" s="1"/>
  <c r="Q20" i="1" s="1"/>
  <c r="AF20" i="1" s="1"/>
  <c r="AG20" i="1" s="1"/>
  <c r="M20" i="1"/>
  <c r="T30" i="1"/>
  <c r="S30" i="1" s="1"/>
  <c r="S31" i="1" s="1"/>
  <c r="S101" i="1"/>
  <c r="S102" i="1" s="1"/>
  <c r="S103" i="1" s="1"/>
  <c r="S104" i="1" s="1"/>
  <c r="S71" i="1"/>
  <c r="S72" i="1" s="1"/>
  <c r="S132" i="1"/>
  <c r="S133" i="1" s="1"/>
  <c r="S134" i="1" s="1"/>
  <c r="S61" i="1"/>
  <c r="S62" i="1" s="1"/>
  <c r="S81" i="1"/>
  <c r="S82" i="1" s="1"/>
  <c r="S121" i="1"/>
  <c r="S122" i="1" s="1"/>
  <c r="S50" i="1"/>
  <c r="S91" i="1"/>
  <c r="S92" i="1" s="1"/>
  <c r="S93" i="1" s="1"/>
  <c r="E20" i="1"/>
  <c r="E21" i="1" s="1"/>
  <c r="S114" i="1"/>
  <c r="S44" i="1"/>
  <c r="M24" i="1"/>
  <c r="M28" i="1"/>
  <c r="M32" i="1"/>
  <c r="M36" i="1"/>
  <c r="M40" i="1"/>
  <c r="M44" i="1"/>
  <c r="M48" i="1"/>
  <c r="M52" i="1"/>
  <c r="M56" i="1"/>
  <c r="M60" i="1"/>
  <c r="M64" i="1"/>
  <c r="M68" i="1"/>
  <c r="M72" i="1"/>
  <c r="M76" i="1"/>
  <c r="M80" i="1"/>
  <c r="M84" i="1"/>
  <c r="M88" i="1"/>
  <c r="M92" i="1"/>
  <c r="M96" i="1"/>
  <c r="M100" i="1"/>
  <c r="M104" i="1"/>
  <c r="M108" i="1"/>
  <c r="M112" i="1"/>
  <c r="M116" i="1"/>
  <c r="M120" i="1"/>
  <c r="M124" i="1"/>
  <c r="M128" i="1"/>
  <c r="M132" i="1"/>
  <c r="M136" i="1"/>
  <c r="M21" i="1"/>
  <c r="M25" i="1"/>
  <c r="M29" i="1"/>
  <c r="M33" i="1"/>
  <c r="M37" i="1"/>
  <c r="M41" i="1"/>
  <c r="M45" i="1"/>
  <c r="M49" i="1"/>
  <c r="M53" i="1"/>
  <c r="M57" i="1"/>
  <c r="M61" i="1"/>
  <c r="M65" i="1"/>
  <c r="M69" i="1"/>
  <c r="M73" i="1"/>
  <c r="M77" i="1"/>
  <c r="M81" i="1"/>
  <c r="M85" i="1"/>
  <c r="M89" i="1"/>
  <c r="M93" i="1"/>
  <c r="M97" i="1"/>
  <c r="M101" i="1"/>
  <c r="M105" i="1"/>
  <c r="M109" i="1"/>
  <c r="M113" i="1"/>
  <c r="M117" i="1"/>
  <c r="M121" i="1"/>
  <c r="M125" i="1"/>
  <c r="M129" i="1"/>
  <c r="M133" i="1"/>
  <c r="M137" i="1"/>
  <c r="M26" i="1"/>
  <c r="M30" i="1"/>
  <c r="M34" i="1"/>
  <c r="M38" i="1"/>
  <c r="M42" i="1"/>
  <c r="M46" i="1"/>
  <c r="M50" i="1"/>
  <c r="M54" i="1"/>
  <c r="M58" i="1"/>
  <c r="M66" i="1"/>
  <c r="M70" i="1"/>
  <c r="M74" i="1"/>
  <c r="M78" i="1"/>
  <c r="M82" i="1"/>
  <c r="M86" i="1"/>
  <c r="M90" i="1"/>
  <c r="M94" i="1"/>
  <c r="M98" i="1"/>
  <c r="M102" i="1"/>
  <c r="M106" i="1"/>
  <c r="M114" i="1"/>
  <c r="M118" i="1"/>
  <c r="M122" i="1"/>
  <c r="M126" i="1"/>
  <c r="M22" i="1"/>
  <c r="M62" i="1"/>
  <c r="M110" i="1"/>
  <c r="M31" i="1"/>
  <c r="M47" i="1"/>
  <c r="M63" i="1"/>
  <c r="M79" i="1"/>
  <c r="M95" i="1"/>
  <c r="M111" i="1"/>
  <c r="M127" i="1"/>
  <c r="M135" i="1"/>
  <c r="M35" i="1"/>
  <c r="M51" i="1"/>
  <c r="M67" i="1"/>
  <c r="M83" i="1"/>
  <c r="M99" i="1"/>
  <c r="M115" i="1"/>
  <c r="M130" i="1"/>
  <c r="M138" i="1"/>
  <c r="M23" i="1"/>
  <c r="M39" i="1"/>
  <c r="M55" i="1"/>
  <c r="M71" i="1"/>
  <c r="M87" i="1"/>
  <c r="M103" i="1"/>
  <c r="M119" i="1"/>
  <c r="M131" i="1"/>
  <c r="M139" i="1"/>
  <c r="M27" i="1"/>
  <c r="M43" i="1"/>
  <c r="M59" i="1"/>
  <c r="M75" i="1"/>
  <c r="M91" i="1"/>
  <c r="M107" i="1"/>
  <c r="M123" i="1"/>
  <c r="M134" i="1"/>
  <c r="L33" i="1"/>
  <c r="L49" i="1"/>
  <c r="L65" i="1"/>
  <c r="L81" i="1"/>
  <c r="L97" i="1"/>
  <c r="L113" i="1"/>
  <c r="L129" i="1"/>
  <c r="L26" i="1"/>
  <c r="L42" i="1"/>
  <c r="L58" i="1"/>
  <c r="L74" i="1"/>
  <c r="L90" i="1"/>
  <c r="L106" i="1"/>
  <c r="L122" i="1"/>
  <c r="L138" i="1"/>
  <c r="L92" i="1"/>
  <c r="L120" i="1"/>
  <c r="L27" i="1"/>
  <c r="L43" i="1"/>
  <c r="L59" i="1"/>
  <c r="L75" i="1"/>
  <c r="L91" i="1"/>
  <c r="L107" i="1"/>
  <c r="L123" i="1"/>
  <c r="L139" i="1"/>
  <c r="L36" i="1"/>
  <c r="L52" i="1"/>
  <c r="L72" i="1"/>
  <c r="L108" i="1"/>
  <c r="L21" i="1"/>
  <c r="L37" i="1"/>
  <c r="L53" i="1"/>
  <c r="L69" i="1"/>
  <c r="L85" i="1"/>
  <c r="L101" i="1"/>
  <c r="L117" i="1"/>
  <c r="L133" i="1"/>
  <c r="L30" i="1"/>
  <c r="L46" i="1"/>
  <c r="L62" i="1"/>
  <c r="L78" i="1"/>
  <c r="L94" i="1"/>
  <c r="L110" i="1"/>
  <c r="L126" i="1"/>
  <c r="L56" i="1"/>
  <c r="L96" i="1"/>
  <c r="L128" i="1"/>
  <c r="L31" i="1"/>
  <c r="L47" i="1"/>
  <c r="L63" i="1"/>
  <c r="L79" i="1"/>
  <c r="L95" i="1"/>
  <c r="L111" i="1"/>
  <c r="L127" i="1"/>
  <c r="L24" i="1"/>
  <c r="L40" i="1"/>
  <c r="L60" i="1"/>
  <c r="L116" i="1"/>
  <c r="L25" i="1"/>
  <c r="L41" i="1"/>
  <c r="L57" i="1"/>
  <c r="L73" i="1"/>
  <c r="L89" i="1"/>
  <c r="L105" i="1"/>
  <c r="L121" i="1"/>
  <c r="L137" i="1"/>
  <c r="L34" i="1"/>
  <c r="L50" i="1"/>
  <c r="L66" i="1"/>
  <c r="L82" i="1"/>
  <c r="L98" i="1"/>
  <c r="L114" i="1"/>
  <c r="L130" i="1"/>
  <c r="L84" i="1"/>
  <c r="L104" i="1"/>
  <c r="L136" i="1"/>
  <c r="L35" i="1"/>
  <c r="L51" i="1"/>
  <c r="L67" i="1"/>
  <c r="L83" i="1"/>
  <c r="L99" i="1"/>
  <c r="L115" i="1"/>
  <c r="L131" i="1"/>
  <c r="L28" i="1"/>
  <c r="L44" i="1"/>
  <c r="L64" i="1"/>
  <c r="L80" i="1"/>
  <c r="L124" i="1"/>
  <c r="L29" i="1"/>
  <c r="L45" i="1"/>
  <c r="L61" i="1"/>
  <c r="L77" i="1"/>
  <c r="L93" i="1"/>
  <c r="L109" i="1"/>
  <c r="L125" i="1"/>
  <c r="L22" i="1"/>
  <c r="L38" i="1"/>
  <c r="L54" i="1"/>
  <c r="L70" i="1"/>
  <c r="L86" i="1"/>
  <c r="L102" i="1"/>
  <c r="L118" i="1"/>
  <c r="L134" i="1"/>
  <c r="L88" i="1"/>
  <c r="L112" i="1"/>
  <c r="L23" i="1"/>
  <c r="L39" i="1"/>
  <c r="L55" i="1"/>
  <c r="L71" i="1"/>
  <c r="L87" i="1"/>
  <c r="L103" i="1"/>
  <c r="L119" i="1"/>
  <c r="L135" i="1"/>
  <c r="L32" i="1"/>
  <c r="L48" i="1"/>
  <c r="L68" i="1"/>
  <c r="L100" i="1"/>
  <c r="L132" i="1"/>
  <c r="L76" i="1"/>
  <c r="S32" i="1" l="1"/>
  <c r="S33" i="1" s="1"/>
  <c r="S73" i="1"/>
  <c r="S74" i="1" s="1"/>
  <c r="S75" i="1" s="1"/>
  <c r="S63" i="1"/>
  <c r="S64" i="1" s="1"/>
  <c r="S83" i="1"/>
  <c r="S84" i="1" s="1"/>
  <c r="S51" i="1"/>
  <c r="S52" i="1" s="1"/>
  <c r="S53" i="1" s="1"/>
  <c r="S123" i="1"/>
  <c r="S124" i="1" s="1"/>
  <c r="S20" i="1"/>
  <c r="E22" i="1"/>
  <c r="E23" i="1" s="1"/>
  <c r="E24" i="1" s="1"/>
  <c r="S135" i="1"/>
  <c r="S136" i="1" s="1"/>
  <c r="S105" i="1"/>
  <c r="S115" i="1"/>
  <c r="S94" i="1"/>
  <c r="S45" i="1"/>
  <c r="M8" i="1"/>
  <c r="N55" i="1"/>
  <c r="O55" i="1" s="1"/>
  <c r="P55" i="1" s="1"/>
  <c r="Q55" i="1" s="1"/>
  <c r="N86" i="1"/>
  <c r="O86" i="1" s="1"/>
  <c r="P86" i="1" s="1"/>
  <c r="Q86" i="1" s="1"/>
  <c r="N48" i="1"/>
  <c r="O48" i="1" s="1"/>
  <c r="P48" i="1" s="1"/>
  <c r="Q48" i="1" s="1"/>
  <c r="N39" i="1"/>
  <c r="O39" i="1" s="1"/>
  <c r="P39" i="1" s="1"/>
  <c r="Q39" i="1" s="1"/>
  <c r="N70" i="1"/>
  <c r="O70" i="1" s="1"/>
  <c r="P70" i="1" s="1"/>
  <c r="Q70" i="1" s="1"/>
  <c r="N125" i="1"/>
  <c r="O125" i="1" s="1"/>
  <c r="P125" i="1" s="1"/>
  <c r="Q125" i="1" s="1"/>
  <c r="N80" i="1"/>
  <c r="O80" i="1" s="1"/>
  <c r="P80" i="1" s="1"/>
  <c r="Q80" i="1" s="1"/>
  <c r="N67" i="1"/>
  <c r="O67" i="1" s="1"/>
  <c r="P67" i="1" s="1"/>
  <c r="Q67" i="1" s="1"/>
  <c r="N98" i="1"/>
  <c r="O98" i="1" s="1"/>
  <c r="P98" i="1" s="1"/>
  <c r="Q98" i="1" s="1"/>
  <c r="N89" i="1"/>
  <c r="O89" i="1" s="1"/>
  <c r="P89" i="1" s="1"/>
  <c r="Q89" i="1" s="1"/>
  <c r="N128" i="1"/>
  <c r="O128" i="1" s="1"/>
  <c r="P128" i="1" s="1"/>
  <c r="Q128" i="1" s="1"/>
  <c r="N110" i="1"/>
  <c r="O110" i="1" s="1"/>
  <c r="P110" i="1" s="1"/>
  <c r="Q110" i="1" s="1"/>
  <c r="N46" i="1"/>
  <c r="O46" i="1" s="1"/>
  <c r="P46" i="1" s="1"/>
  <c r="Q46" i="1" s="1"/>
  <c r="N101" i="1"/>
  <c r="O101" i="1" s="1"/>
  <c r="P101" i="1" s="1"/>
  <c r="Q101" i="1" s="1"/>
  <c r="N37" i="1"/>
  <c r="O37" i="1" s="1"/>
  <c r="P37" i="1" s="1"/>
  <c r="Q37" i="1" s="1"/>
  <c r="N72" i="1"/>
  <c r="O72" i="1" s="1"/>
  <c r="P72" i="1" s="1"/>
  <c r="Q72" i="1" s="1"/>
  <c r="N123" i="1"/>
  <c r="O123" i="1" s="1"/>
  <c r="P123" i="1" s="1"/>
  <c r="Q123" i="1" s="1"/>
  <c r="N59" i="1"/>
  <c r="O59" i="1" s="1"/>
  <c r="P59" i="1" s="1"/>
  <c r="Q59" i="1" s="1"/>
  <c r="N92" i="1"/>
  <c r="O92" i="1" s="1"/>
  <c r="P92" i="1" s="1"/>
  <c r="Q92" i="1" s="1"/>
  <c r="N90" i="1"/>
  <c r="O90" i="1" s="1"/>
  <c r="P90" i="1" s="1"/>
  <c r="Q90" i="1" s="1"/>
  <c r="N81" i="1"/>
  <c r="O81" i="1" s="1"/>
  <c r="P81" i="1" s="1"/>
  <c r="Q81" i="1" s="1"/>
  <c r="N68" i="1"/>
  <c r="O68" i="1" s="1"/>
  <c r="P68" i="1" s="1"/>
  <c r="Q68" i="1" s="1"/>
  <c r="N76" i="1"/>
  <c r="O76" i="1" s="1"/>
  <c r="P76" i="1" s="1"/>
  <c r="Q76" i="1" s="1"/>
  <c r="N103" i="1"/>
  <c r="O103" i="1" s="1"/>
  <c r="P103" i="1" s="1"/>
  <c r="Q103" i="1" s="1"/>
  <c r="N134" i="1"/>
  <c r="O134" i="1" s="1"/>
  <c r="P134" i="1" s="1"/>
  <c r="Q134" i="1" s="1"/>
  <c r="N61" i="1"/>
  <c r="O61" i="1" s="1"/>
  <c r="P61" i="1" s="1"/>
  <c r="Q61" i="1" s="1"/>
  <c r="N131" i="1"/>
  <c r="O131" i="1" s="1"/>
  <c r="P131" i="1" s="1"/>
  <c r="Q131" i="1" s="1"/>
  <c r="N104" i="1"/>
  <c r="O104" i="1" s="1"/>
  <c r="P104" i="1" s="1"/>
  <c r="Q104" i="1" s="1"/>
  <c r="N34" i="1"/>
  <c r="O34" i="1" s="1"/>
  <c r="P34" i="1" s="1"/>
  <c r="Q34" i="1" s="1"/>
  <c r="N79" i="1"/>
  <c r="O79" i="1" s="1"/>
  <c r="P79" i="1" s="1"/>
  <c r="Q79" i="1" s="1"/>
  <c r="N132" i="1"/>
  <c r="O132" i="1" s="1"/>
  <c r="P132" i="1" s="1"/>
  <c r="Q132" i="1" s="1"/>
  <c r="N32" i="1"/>
  <c r="O32" i="1" s="1"/>
  <c r="P32" i="1" s="1"/>
  <c r="Q32" i="1" s="1"/>
  <c r="N87" i="1"/>
  <c r="O87" i="1" s="1"/>
  <c r="P87" i="1" s="1"/>
  <c r="Q87" i="1" s="1"/>
  <c r="N118" i="1"/>
  <c r="O118" i="1" s="1"/>
  <c r="P118" i="1" s="1"/>
  <c r="Q118" i="1" s="1"/>
  <c r="N54" i="1"/>
  <c r="O54" i="1" s="1"/>
  <c r="P54" i="1" s="1"/>
  <c r="Q54" i="1" s="1"/>
  <c r="N109" i="1"/>
  <c r="O109" i="1" s="1"/>
  <c r="P109" i="1" s="1"/>
  <c r="Q109" i="1" s="1"/>
  <c r="N45" i="1"/>
  <c r="O45" i="1" s="1"/>
  <c r="P45" i="1" s="1"/>
  <c r="Q45" i="1" s="1"/>
  <c r="N64" i="1"/>
  <c r="O64" i="1" s="1"/>
  <c r="P64" i="1" s="1"/>
  <c r="Q64" i="1" s="1"/>
  <c r="N115" i="1"/>
  <c r="O115" i="1" s="1"/>
  <c r="P115" i="1" s="1"/>
  <c r="Q115" i="1" s="1"/>
  <c r="N51" i="1"/>
  <c r="O51" i="1" s="1"/>
  <c r="P51" i="1" s="1"/>
  <c r="Q51" i="1" s="1"/>
  <c r="N84" i="1"/>
  <c r="O84" i="1" s="1"/>
  <c r="P84" i="1" s="1"/>
  <c r="Q84" i="1" s="1"/>
  <c r="N82" i="1"/>
  <c r="O82" i="1" s="1"/>
  <c r="P82" i="1" s="1"/>
  <c r="Q82" i="1" s="1"/>
  <c r="N137" i="1"/>
  <c r="O137" i="1" s="1"/>
  <c r="P137" i="1" s="1"/>
  <c r="Q137" i="1" s="1"/>
  <c r="N73" i="1"/>
  <c r="O73" i="1" s="1"/>
  <c r="P73" i="1" s="1"/>
  <c r="Q73" i="1" s="1"/>
  <c r="N116" i="1"/>
  <c r="O116" i="1" s="1"/>
  <c r="P116" i="1" s="1"/>
  <c r="Q116" i="1" s="1"/>
  <c r="N127" i="1"/>
  <c r="O127" i="1" s="1"/>
  <c r="P127" i="1" s="1"/>
  <c r="Q127" i="1" s="1"/>
  <c r="N63" i="1"/>
  <c r="O63" i="1" s="1"/>
  <c r="P63" i="1" s="1"/>
  <c r="Q63" i="1" s="1"/>
  <c r="N96" i="1"/>
  <c r="O96" i="1" s="1"/>
  <c r="P96" i="1" s="1"/>
  <c r="Q96" i="1" s="1"/>
  <c r="N94" i="1"/>
  <c r="O94" i="1" s="1"/>
  <c r="P94" i="1" s="1"/>
  <c r="Q94" i="1" s="1"/>
  <c r="N30" i="1"/>
  <c r="O30" i="1" s="1"/>
  <c r="P30" i="1" s="1"/>
  <c r="Q30" i="1" s="1"/>
  <c r="N85" i="1"/>
  <c r="O85" i="1" s="1"/>
  <c r="P85" i="1" s="1"/>
  <c r="Q85" i="1" s="1"/>
  <c r="N52" i="1"/>
  <c r="O52" i="1" s="1"/>
  <c r="P52" i="1" s="1"/>
  <c r="Q52" i="1" s="1"/>
  <c r="N107" i="1"/>
  <c r="O107" i="1" s="1"/>
  <c r="P107" i="1" s="1"/>
  <c r="Q107" i="1" s="1"/>
  <c r="N43" i="1"/>
  <c r="O43" i="1" s="1"/>
  <c r="P43" i="1" s="1"/>
  <c r="Q43" i="1" s="1"/>
  <c r="N138" i="1"/>
  <c r="O138" i="1" s="1"/>
  <c r="P138" i="1" s="1"/>
  <c r="Q138" i="1" s="1"/>
  <c r="N74" i="1"/>
  <c r="O74" i="1" s="1"/>
  <c r="P74" i="1" s="1"/>
  <c r="Q74" i="1" s="1"/>
  <c r="N129" i="1"/>
  <c r="O129" i="1" s="1"/>
  <c r="P129" i="1" s="1"/>
  <c r="Q129" i="1" s="1"/>
  <c r="N65" i="1"/>
  <c r="O65" i="1" s="1"/>
  <c r="P65" i="1" s="1"/>
  <c r="Q65" i="1" s="1"/>
  <c r="N135" i="1"/>
  <c r="O135" i="1" s="1"/>
  <c r="P135" i="1" s="1"/>
  <c r="Q135" i="1" s="1"/>
  <c r="N71" i="1"/>
  <c r="O71" i="1" s="1"/>
  <c r="P71" i="1" s="1"/>
  <c r="Q71" i="1" s="1"/>
  <c r="N112" i="1"/>
  <c r="O112" i="1" s="1"/>
  <c r="P112" i="1" s="1"/>
  <c r="Q112" i="1" s="1"/>
  <c r="N102" i="1"/>
  <c r="O102" i="1" s="1"/>
  <c r="P102" i="1" s="1"/>
  <c r="Q102" i="1" s="1"/>
  <c r="N38" i="1"/>
  <c r="O38" i="1" s="1"/>
  <c r="P38" i="1" s="1"/>
  <c r="Q38" i="1" s="1"/>
  <c r="N93" i="1"/>
  <c r="O93" i="1" s="1"/>
  <c r="P93" i="1" s="1"/>
  <c r="Q93" i="1" s="1"/>
  <c r="N29" i="1"/>
  <c r="O29" i="1" s="1"/>
  <c r="P29" i="1" s="1"/>
  <c r="Q29" i="1" s="1"/>
  <c r="N44" i="1"/>
  <c r="O44" i="1" s="1"/>
  <c r="P44" i="1" s="1"/>
  <c r="Q44" i="1" s="1"/>
  <c r="N99" i="1"/>
  <c r="O99" i="1" s="1"/>
  <c r="P99" i="1" s="1"/>
  <c r="Q99" i="1" s="1"/>
  <c r="N35" i="1"/>
  <c r="O35" i="1" s="1"/>
  <c r="P35" i="1" s="1"/>
  <c r="Q35" i="1" s="1"/>
  <c r="N130" i="1"/>
  <c r="O130" i="1" s="1"/>
  <c r="P130" i="1" s="1"/>
  <c r="Q130" i="1" s="1"/>
  <c r="N66" i="1"/>
  <c r="O66" i="1" s="1"/>
  <c r="P66" i="1" s="1"/>
  <c r="Q66" i="1" s="1"/>
  <c r="N121" i="1"/>
  <c r="O121" i="1" s="1"/>
  <c r="P121" i="1" s="1"/>
  <c r="Q121" i="1" s="1"/>
  <c r="N57" i="1"/>
  <c r="O57" i="1" s="1"/>
  <c r="P57" i="1" s="1"/>
  <c r="Q57" i="1" s="1"/>
  <c r="N60" i="1"/>
  <c r="O60" i="1" s="1"/>
  <c r="P60" i="1" s="1"/>
  <c r="Q60" i="1" s="1"/>
  <c r="N111" i="1"/>
  <c r="O111" i="1" s="1"/>
  <c r="P111" i="1" s="1"/>
  <c r="Q111" i="1" s="1"/>
  <c r="N47" i="1"/>
  <c r="O47" i="1" s="1"/>
  <c r="P47" i="1" s="1"/>
  <c r="Q47" i="1" s="1"/>
  <c r="N56" i="1"/>
  <c r="O56" i="1" s="1"/>
  <c r="P56" i="1" s="1"/>
  <c r="Q56" i="1" s="1"/>
  <c r="N78" i="1"/>
  <c r="O78" i="1" s="1"/>
  <c r="P78" i="1" s="1"/>
  <c r="Q78" i="1" s="1"/>
  <c r="N133" i="1"/>
  <c r="O133" i="1" s="1"/>
  <c r="P133" i="1" s="1"/>
  <c r="Q133" i="1" s="1"/>
  <c r="N69" i="1"/>
  <c r="O69" i="1" s="1"/>
  <c r="P69" i="1" s="1"/>
  <c r="Q69" i="1" s="1"/>
  <c r="N36" i="1"/>
  <c r="O36" i="1" s="1"/>
  <c r="P36" i="1" s="1"/>
  <c r="Q36" i="1" s="1"/>
  <c r="N91" i="1"/>
  <c r="O91" i="1" s="1"/>
  <c r="P91" i="1" s="1"/>
  <c r="Q91" i="1" s="1"/>
  <c r="N122" i="1"/>
  <c r="O122" i="1" s="1"/>
  <c r="P122" i="1" s="1"/>
  <c r="Q122" i="1" s="1"/>
  <c r="N58" i="1"/>
  <c r="O58" i="1" s="1"/>
  <c r="P58" i="1" s="1"/>
  <c r="Q58" i="1" s="1"/>
  <c r="N113" i="1"/>
  <c r="O113" i="1" s="1"/>
  <c r="P113" i="1" s="1"/>
  <c r="Q113" i="1" s="1"/>
  <c r="N49" i="1"/>
  <c r="O49" i="1" s="1"/>
  <c r="P49" i="1" s="1"/>
  <c r="Q49" i="1" s="1"/>
  <c r="N100" i="1"/>
  <c r="O100" i="1" s="1"/>
  <c r="P100" i="1" s="1"/>
  <c r="Q100" i="1" s="1"/>
  <c r="N119" i="1"/>
  <c r="O119" i="1" s="1"/>
  <c r="P119" i="1" s="1"/>
  <c r="Q119" i="1" s="1"/>
  <c r="N88" i="1"/>
  <c r="O88" i="1" s="1"/>
  <c r="P88" i="1" s="1"/>
  <c r="Q88" i="1" s="1"/>
  <c r="N77" i="1"/>
  <c r="O77" i="1" s="1"/>
  <c r="P77" i="1" s="1"/>
  <c r="Q77" i="1" s="1"/>
  <c r="N124" i="1"/>
  <c r="O124" i="1" s="1"/>
  <c r="P124" i="1" s="1"/>
  <c r="Q124" i="1" s="1"/>
  <c r="N83" i="1"/>
  <c r="O83" i="1" s="1"/>
  <c r="P83" i="1" s="1"/>
  <c r="Q83" i="1" s="1"/>
  <c r="N136" i="1"/>
  <c r="O136" i="1" s="1"/>
  <c r="P136" i="1" s="1"/>
  <c r="Q136" i="1" s="1"/>
  <c r="N114" i="1"/>
  <c r="O114" i="1" s="1"/>
  <c r="P114" i="1" s="1"/>
  <c r="Q114" i="1" s="1"/>
  <c r="N50" i="1"/>
  <c r="O50" i="1" s="1"/>
  <c r="P50" i="1" s="1"/>
  <c r="Q50" i="1" s="1"/>
  <c r="N105" i="1"/>
  <c r="O105" i="1" s="1"/>
  <c r="P105" i="1" s="1"/>
  <c r="Q105" i="1" s="1"/>
  <c r="N41" i="1"/>
  <c r="O41" i="1" s="1"/>
  <c r="P41" i="1" s="1"/>
  <c r="Q41" i="1" s="1"/>
  <c r="N40" i="1"/>
  <c r="O40" i="1" s="1"/>
  <c r="P40" i="1" s="1"/>
  <c r="Q40" i="1" s="1"/>
  <c r="N95" i="1"/>
  <c r="O95" i="1" s="1"/>
  <c r="P95" i="1" s="1"/>
  <c r="Q95" i="1" s="1"/>
  <c r="N31" i="1"/>
  <c r="O31" i="1" s="1"/>
  <c r="P31" i="1" s="1"/>
  <c r="Q31" i="1" s="1"/>
  <c r="N126" i="1"/>
  <c r="O126" i="1" s="1"/>
  <c r="P126" i="1" s="1"/>
  <c r="Q126" i="1" s="1"/>
  <c r="N62" i="1"/>
  <c r="O62" i="1" s="1"/>
  <c r="P62" i="1" s="1"/>
  <c r="Q62" i="1" s="1"/>
  <c r="N117" i="1"/>
  <c r="O117" i="1" s="1"/>
  <c r="P117" i="1" s="1"/>
  <c r="Q117" i="1" s="1"/>
  <c r="N53" i="1"/>
  <c r="O53" i="1" s="1"/>
  <c r="P53" i="1" s="1"/>
  <c r="Q53" i="1" s="1"/>
  <c r="N108" i="1"/>
  <c r="O108" i="1" s="1"/>
  <c r="P108" i="1" s="1"/>
  <c r="Q108" i="1" s="1"/>
  <c r="N139" i="1"/>
  <c r="O139" i="1" s="1"/>
  <c r="P139" i="1" s="1"/>
  <c r="Q139" i="1" s="1"/>
  <c r="N75" i="1"/>
  <c r="O75" i="1" s="1"/>
  <c r="P75" i="1" s="1"/>
  <c r="Q75" i="1" s="1"/>
  <c r="N120" i="1"/>
  <c r="O120" i="1" s="1"/>
  <c r="P120" i="1" s="1"/>
  <c r="Q120" i="1" s="1"/>
  <c r="N106" i="1"/>
  <c r="O106" i="1" s="1"/>
  <c r="P106" i="1" s="1"/>
  <c r="Q106" i="1" s="1"/>
  <c r="N42" i="1"/>
  <c r="O42" i="1" s="1"/>
  <c r="P42" i="1" s="1"/>
  <c r="Q42" i="1" s="1"/>
  <c r="N97" i="1"/>
  <c r="O97" i="1" s="1"/>
  <c r="P97" i="1" s="1"/>
  <c r="Q97" i="1" s="1"/>
  <c r="N33" i="1"/>
  <c r="O33" i="1" s="1"/>
  <c r="P33" i="1" s="1"/>
  <c r="Q33" i="1" s="1"/>
  <c r="N25" i="1"/>
  <c r="O25" i="1" s="1"/>
  <c r="P25" i="1" s="1"/>
  <c r="Q25" i="1" s="1"/>
  <c r="N26" i="1"/>
  <c r="O26" i="1" s="1"/>
  <c r="P26" i="1" s="1"/>
  <c r="Q26" i="1" s="1"/>
  <c r="N24" i="1"/>
  <c r="O24" i="1" s="1"/>
  <c r="P24" i="1" s="1"/>
  <c r="Q24" i="1" s="1"/>
  <c r="N23" i="1"/>
  <c r="O23" i="1" s="1"/>
  <c r="P23" i="1" s="1"/>
  <c r="Q23" i="1" s="1"/>
  <c r="N21" i="1"/>
  <c r="O21" i="1" s="1"/>
  <c r="P21" i="1" s="1"/>
  <c r="Q21" i="1" s="1"/>
  <c r="N27" i="1"/>
  <c r="O27" i="1" s="1"/>
  <c r="P27" i="1" s="1"/>
  <c r="Q27" i="1" s="1"/>
  <c r="N22" i="1"/>
  <c r="N28" i="1"/>
  <c r="O28" i="1" s="1"/>
  <c r="P28" i="1" s="1"/>
  <c r="Q28" i="1" s="1"/>
  <c r="AF27" i="1" l="1"/>
  <c r="AG27" i="1" s="1"/>
  <c r="AN27" i="1"/>
  <c r="AK27" i="1"/>
  <c r="AO27" i="1"/>
  <c r="AK42" i="1"/>
  <c r="AO42" i="1"/>
  <c r="AF42" i="1"/>
  <c r="AG42" i="1" s="1"/>
  <c r="AN42" i="1"/>
  <c r="AF40" i="1"/>
  <c r="AG40" i="1" s="1"/>
  <c r="AK40" i="1"/>
  <c r="AO40" i="1"/>
  <c r="AN40" i="1"/>
  <c r="AF49" i="1"/>
  <c r="AG49" i="1" s="1"/>
  <c r="AN49" i="1"/>
  <c r="AK49" i="1"/>
  <c r="AO49" i="1"/>
  <c r="AN111" i="1"/>
  <c r="AO111" i="1"/>
  <c r="AF111" i="1"/>
  <c r="AG111" i="1" s="1"/>
  <c r="AK111" i="1"/>
  <c r="AN65" i="1"/>
  <c r="AO65" i="1"/>
  <c r="AF65" i="1"/>
  <c r="AG65" i="1" s="1"/>
  <c r="AK65" i="1"/>
  <c r="AF127" i="1"/>
  <c r="AG127" i="1" s="1"/>
  <c r="AN127" i="1"/>
  <c r="AK127" i="1"/>
  <c r="AO127" i="1"/>
  <c r="AO118" i="1"/>
  <c r="AF118" i="1"/>
  <c r="AG118" i="1" s="1"/>
  <c r="AK118" i="1"/>
  <c r="AN118" i="1"/>
  <c r="AF68" i="1"/>
  <c r="AG68" i="1" s="1"/>
  <c r="AK68" i="1"/>
  <c r="AO68" i="1"/>
  <c r="AN68" i="1"/>
  <c r="AF101" i="1"/>
  <c r="AG101" i="1" s="1"/>
  <c r="AN101" i="1"/>
  <c r="AO101" i="1"/>
  <c r="AK101" i="1"/>
  <c r="AF86" i="1"/>
  <c r="AG86" i="1" s="1"/>
  <c r="AN86" i="1"/>
  <c r="AK86" i="1"/>
  <c r="AO86" i="1"/>
  <c r="AF25" i="1"/>
  <c r="AG25" i="1" s="1"/>
  <c r="AN25" i="1"/>
  <c r="AK25" i="1"/>
  <c r="AO25" i="1"/>
  <c r="AK106" i="1"/>
  <c r="AO106" i="1"/>
  <c r="AF106" i="1"/>
  <c r="AG106" i="1" s="1"/>
  <c r="AN106" i="1"/>
  <c r="AK108" i="1"/>
  <c r="AO108" i="1"/>
  <c r="AF108" i="1"/>
  <c r="AG108" i="1" s="1"/>
  <c r="AN108" i="1"/>
  <c r="AF126" i="1"/>
  <c r="AG126" i="1" s="1"/>
  <c r="AN126" i="1"/>
  <c r="AK126" i="1"/>
  <c r="AO126" i="1"/>
  <c r="AF41" i="1"/>
  <c r="AG41" i="1" s="1"/>
  <c r="AN41" i="1"/>
  <c r="AK41" i="1"/>
  <c r="AO41" i="1"/>
  <c r="AK136" i="1"/>
  <c r="AO136" i="1"/>
  <c r="AN136" i="1"/>
  <c r="AF136" i="1"/>
  <c r="AG136" i="1" s="1"/>
  <c r="AF88" i="1"/>
  <c r="AG88" i="1" s="1"/>
  <c r="AN88" i="1"/>
  <c r="AK88" i="1"/>
  <c r="AO88" i="1"/>
  <c r="AF113" i="1"/>
  <c r="AG113" i="1" s="1"/>
  <c r="AN113" i="1"/>
  <c r="AK113" i="1"/>
  <c r="AO113" i="1"/>
  <c r="AK36" i="1"/>
  <c r="AO36" i="1"/>
  <c r="AF36" i="1"/>
  <c r="AG36" i="1" s="1"/>
  <c r="AN36" i="1"/>
  <c r="AK78" i="1"/>
  <c r="AO78" i="1"/>
  <c r="AN78" i="1"/>
  <c r="AF78" i="1"/>
  <c r="AG78" i="1" s="1"/>
  <c r="AK60" i="1"/>
  <c r="AO60" i="1"/>
  <c r="AN60" i="1"/>
  <c r="AF60" i="1"/>
  <c r="AG60" i="1" s="1"/>
  <c r="AF130" i="1"/>
  <c r="AG130" i="1" s="1"/>
  <c r="AN130" i="1"/>
  <c r="AK130" i="1"/>
  <c r="AO130" i="1"/>
  <c r="AF29" i="1"/>
  <c r="AG29" i="1" s="1"/>
  <c r="AN29" i="1"/>
  <c r="AK29" i="1"/>
  <c r="AO29" i="1"/>
  <c r="AK112" i="1"/>
  <c r="AO112" i="1"/>
  <c r="AN112" i="1"/>
  <c r="AF112" i="1"/>
  <c r="AG112" i="1" s="1"/>
  <c r="AF129" i="1"/>
  <c r="AG129" i="1" s="1"/>
  <c r="AN129" i="1"/>
  <c r="AK129" i="1"/>
  <c r="AO129" i="1"/>
  <c r="AF107" i="1"/>
  <c r="AG107" i="1" s="1"/>
  <c r="AN107" i="1"/>
  <c r="AO107" i="1"/>
  <c r="AK107" i="1"/>
  <c r="AO94" i="1"/>
  <c r="AK94" i="1"/>
  <c r="AF94" i="1"/>
  <c r="AG94" i="1" s="1"/>
  <c r="AN94" i="1"/>
  <c r="AK116" i="1"/>
  <c r="AO116" i="1"/>
  <c r="AN116" i="1"/>
  <c r="AF116" i="1"/>
  <c r="AG116" i="1" s="1"/>
  <c r="AO84" i="1"/>
  <c r="AF84" i="1"/>
  <c r="AG84" i="1" s="1"/>
  <c r="AK84" i="1"/>
  <c r="AN84" i="1"/>
  <c r="AF45" i="1"/>
  <c r="AG45" i="1" s="1"/>
  <c r="AN45" i="1"/>
  <c r="AK45" i="1"/>
  <c r="AO45" i="1"/>
  <c r="AK87" i="1"/>
  <c r="AO87" i="1"/>
  <c r="AF87" i="1"/>
  <c r="AG87" i="1" s="1"/>
  <c r="AN87" i="1"/>
  <c r="AK34" i="1"/>
  <c r="AO34" i="1"/>
  <c r="AF34" i="1"/>
  <c r="AG34" i="1" s="1"/>
  <c r="AN34" i="1"/>
  <c r="AF134" i="1"/>
  <c r="AG134" i="1" s="1"/>
  <c r="AN134" i="1"/>
  <c r="AK134" i="1"/>
  <c r="AO134" i="1"/>
  <c r="AF81" i="1"/>
  <c r="AG81" i="1" s="1"/>
  <c r="AK81" i="1"/>
  <c r="AN81" i="1"/>
  <c r="AO81" i="1"/>
  <c r="AN123" i="1"/>
  <c r="AO123" i="1"/>
  <c r="AF123" i="1"/>
  <c r="AG123" i="1" s="1"/>
  <c r="AK123" i="1"/>
  <c r="AF46" i="1"/>
  <c r="AG46" i="1" s="1"/>
  <c r="AN46" i="1"/>
  <c r="AO46" i="1"/>
  <c r="AK46" i="1"/>
  <c r="AK98" i="1"/>
  <c r="AF98" i="1"/>
  <c r="AG98" i="1" s="1"/>
  <c r="AN98" i="1"/>
  <c r="AO98" i="1"/>
  <c r="AF70" i="1"/>
  <c r="AG70" i="1" s="1"/>
  <c r="AN70" i="1"/>
  <c r="AK70" i="1"/>
  <c r="AO70" i="1"/>
  <c r="AF55" i="1"/>
  <c r="AG55" i="1" s="1"/>
  <c r="AN55" i="1"/>
  <c r="AO55" i="1"/>
  <c r="AK55" i="1"/>
  <c r="AK26" i="1"/>
  <c r="AO26" i="1"/>
  <c r="AF26" i="1"/>
  <c r="AG26" i="1" s="1"/>
  <c r="AN26" i="1"/>
  <c r="AK62" i="1"/>
  <c r="AO62" i="1"/>
  <c r="AF62" i="1"/>
  <c r="AG62" i="1" s="1"/>
  <c r="AN62" i="1"/>
  <c r="AN77" i="1"/>
  <c r="AO77" i="1"/>
  <c r="AF77" i="1"/>
  <c r="AG77" i="1" s="1"/>
  <c r="AK77" i="1"/>
  <c r="AF133" i="1"/>
  <c r="AG133" i="1" s="1"/>
  <c r="AN133" i="1"/>
  <c r="AK133" i="1"/>
  <c r="AO133" i="1"/>
  <c r="AK44" i="1"/>
  <c r="AO44" i="1"/>
  <c r="AN44" i="1"/>
  <c r="AF44" i="1"/>
  <c r="AG44" i="1" s="1"/>
  <c r="AF43" i="1"/>
  <c r="AG43" i="1" s="1"/>
  <c r="AN43" i="1"/>
  <c r="AK43" i="1"/>
  <c r="AO43" i="1"/>
  <c r="AK82" i="1"/>
  <c r="AO82" i="1"/>
  <c r="AN82" i="1"/>
  <c r="AF82" i="1"/>
  <c r="AG82" i="1" s="1"/>
  <c r="AF79" i="1"/>
  <c r="AG79" i="1" s="1"/>
  <c r="AN79" i="1"/>
  <c r="AK79" i="1"/>
  <c r="AO79" i="1"/>
  <c r="AF59" i="1"/>
  <c r="AG59" i="1" s="1"/>
  <c r="AN59" i="1"/>
  <c r="AK59" i="1"/>
  <c r="AO59" i="1"/>
  <c r="AK89" i="1"/>
  <c r="AO89" i="1"/>
  <c r="AF89" i="1"/>
  <c r="AG89" i="1" s="1"/>
  <c r="AN89" i="1"/>
  <c r="AF28" i="1"/>
  <c r="AG28" i="1" s="1"/>
  <c r="AN28" i="1"/>
  <c r="AK28" i="1"/>
  <c r="AO28" i="1"/>
  <c r="AF33" i="1"/>
  <c r="AG33" i="1" s="1"/>
  <c r="AN33" i="1"/>
  <c r="AK33" i="1"/>
  <c r="AO33" i="1"/>
  <c r="AF53" i="1"/>
  <c r="AG53" i="1" s="1"/>
  <c r="AN53" i="1"/>
  <c r="AK53" i="1"/>
  <c r="AO53" i="1"/>
  <c r="AF31" i="1"/>
  <c r="AG31" i="1" s="1"/>
  <c r="AN31" i="1"/>
  <c r="AK31" i="1"/>
  <c r="AO31" i="1"/>
  <c r="AF105" i="1"/>
  <c r="AG105" i="1" s="1"/>
  <c r="AN105" i="1"/>
  <c r="AK105" i="1"/>
  <c r="AO105" i="1"/>
  <c r="AF83" i="1"/>
  <c r="AG83" i="1" s="1"/>
  <c r="AN83" i="1"/>
  <c r="AO83" i="1"/>
  <c r="AK83" i="1"/>
  <c r="AO119" i="1"/>
  <c r="AF119" i="1"/>
  <c r="AG119" i="1" s="1"/>
  <c r="AK119" i="1"/>
  <c r="AN119" i="1"/>
  <c r="AK58" i="1"/>
  <c r="AO58" i="1"/>
  <c r="AF58" i="1"/>
  <c r="AG58" i="1" s="1"/>
  <c r="AN58" i="1"/>
  <c r="AK56" i="1"/>
  <c r="AO56" i="1"/>
  <c r="AF56" i="1"/>
  <c r="AG56" i="1" s="1"/>
  <c r="AN56" i="1"/>
  <c r="AF57" i="1"/>
  <c r="AG57" i="1" s="1"/>
  <c r="AN57" i="1"/>
  <c r="AK57" i="1"/>
  <c r="AO57" i="1"/>
  <c r="AF35" i="1"/>
  <c r="AG35" i="1" s="1"/>
  <c r="AN35" i="1"/>
  <c r="AK35" i="1"/>
  <c r="AO35" i="1"/>
  <c r="AF93" i="1"/>
  <c r="AG93" i="1" s="1"/>
  <c r="AN93" i="1"/>
  <c r="AO93" i="1"/>
  <c r="AK93" i="1"/>
  <c r="AF71" i="1"/>
  <c r="AG71" i="1" s="1"/>
  <c r="AN71" i="1"/>
  <c r="AK71" i="1"/>
  <c r="AO71" i="1"/>
  <c r="AK74" i="1"/>
  <c r="AO74" i="1"/>
  <c r="AF74" i="1"/>
  <c r="AG74" i="1" s="1"/>
  <c r="AN74" i="1"/>
  <c r="AK52" i="1"/>
  <c r="AO52" i="1"/>
  <c r="AN52" i="1"/>
  <c r="AF52" i="1"/>
  <c r="AG52" i="1" s="1"/>
  <c r="AF96" i="1"/>
  <c r="AG96" i="1" s="1"/>
  <c r="AN96" i="1"/>
  <c r="AK96" i="1"/>
  <c r="AO96" i="1"/>
  <c r="AF73" i="1"/>
  <c r="AG73" i="1" s="1"/>
  <c r="AN73" i="1"/>
  <c r="AO73" i="1"/>
  <c r="AK73" i="1"/>
  <c r="AF51" i="1"/>
  <c r="AG51" i="1" s="1"/>
  <c r="AN51" i="1"/>
  <c r="AO51" i="1"/>
  <c r="AK51" i="1"/>
  <c r="AF109" i="1"/>
  <c r="AG109" i="1" s="1"/>
  <c r="AN109" i="1"/>
  <c r="AO109" i="1"/>
  <c r="AK109" i="1"/>
  <c r="AF32" i="1"/>
  <c r="AG32" i="1" s="1"/>
  <c r="AN32" i="1"/>
  <c r="AK32" i="1"/>
  <c r="AO32" i="1"/>
  <c r="AK104" i="1"/>
  <c r="AO104" i="1"/>
  <c r="AF104" i="1"/>
  <c r="AG104" i="1" s="1"/>
  <c r="AN104" i="1"/>
  <c r="AF103" i="1"/>
  <c r="AG103" i="1" s="1"/>
  <c r="AN103" i="1"/>
  <c r="AK103" i="1"/>
  <c r="AO103" i="1"/>
  <c r="AF90" i="1"/>
  <c r="AG90" i="1" s="1"/>
  <c r="AN90" i="1"/>
  <c r="AK90" i="1"/>
  <c r="AO90" i="1"/>
  <c r="AK72" i="1"/>
  <c r="AO72" i="1"/>
  <c r="AF72" i="1"/>
  <c r="AG72" i="1" s="1"/>
  <c r="AN72" i="1"/>
  <c r="AN110" i="1"/>
  <c r="AO110" i="1"/>
  <c r="AK110" i="1"/>
  <c r="AF110" i="1"/>
  <c r="AG110" i="1" s="1"/>
  <c r="AF67" i="1"/>
  <c r="AG67" i="1" s="1"/>
  <c r="AN67" i="1"/>
  <c r="AK67" i="1"/>
  <c r="AO67" i="1"/>
  <c r="AF39" i="1"/>
  <c r="AG39" i="1" s="1"/>
  <c r="AN39" i="1"/>
  <c r="AK39" i="1"/>
  <c r="AO39" i="1"/>
  <c r="AF139" i="1"/>
  <c r="AG139" i="1" s="1"/>
  <c r="AN139" i="1"/>
  <c r="AO139" i="1"/>
  <c r="AK139" i="1"/>
  <c r="AF114" i="1"/>
  <c r="AG114" i="1" s="1"/>
  <c r="AK114" i="1"/>
  <c r="AN114" i="1"/>
  <c r="AO114" i="1"/>
  <c r="AK91" i="1"/>
  <c r="AO91" i="1"/>
  <c r="AF91" i="1"/>
  <c r="AG91" i="1" s="1"/>
  <c r="AN91" i="1"/>
  <c r="AK66" i="1"/>
  <c r="AO66" i="1"/>
  <c r="AN66" i="1"/>
  <c r="AF66" i="1"/>
  <c r="AG66" i="1" s="1"/>
  <c r="AK102" i="1"/>
  <c r="AO102" i="1"/>
  <c r="AF102" i="1"/>
  <c r="AG102" i="1" s="1"/>
  <c r="AN102" i="1"/>
  <c r="AK30" i="1"/>
  <c r="AO30" i="1"/>
  <c r="AF30" i="1"/>
  <c r="AG30" i="1" s="1"/>
  <c r="AN30" i="1"/>
  <c r="AN64" i="1"/>
  <c r="AO64" i="1"/>
  <c r="AF64" i="1"/>
  <c r="AG64" i="1" s="1"/>
  <c r="AK64" i="1"/>
  <c r="AN61" i="1"/>
  <c r="AO61" i="1"/>
  <c r="AF61" i="1"/>
  <c r="AG61" i="1" s="1"/>
  <c r="AK61" i="1"/>
  <c r="AF125" i="1"/>
  <c r="AG125" i="1" s="1"/>
  <c r="AN125" i="1"/>
  <c r="AK125" i="1"/>
  <c r="AO125" i="1"/>
  <c r="AF23" i="1"/>
  <c r="AG23" i="1" s="1"/>
  <c r="AN23" i="1"/>
  <c r="AK23" i="1"/>
  <c r="AO23" i="1"/>
  <c r="AK120" i="1"/>
  <c r="AO120" i="1"/>
  <c r="AF120" i="1"/>
  <c r="AG120" i="1" s="1"/>
  <c r="AN120" i="1"/>
  <c r="AF24" i="1"/>
  <c r="AG24" i="1" s="1"/>
  <c r="AN24" i="1"/>
  <c r="AK24" i="1"/>
  <c r="AO24" i="1"/>
  <c r="AF97" i="1"/>
  <c r="AG97" i="1" s="1"/>
  <c r="AN97" i="1"/>
  <c r="AK97" i="1"/>
  <c r="AO97" i="1"/>
  <c r="AF75" i="1"/>
  <c r="AG75" i="1" s="1"/>
  <c r="AN75" i="1"/>
  <c r="AO75" i="1"/>
  <c r="AK75" i="1"/>
  <c r="AF117" i="1"/>
  <c r="AG117" i="1" s="1"/>
  <c r="AN117" i="1"/>
  <c r="AO117" i="1"/>
  <c r="AK117" i="1"/>
  <c r="AK95" i="1"/>
  <c r="AO95" i="1"/>
  <c r="AF95" i="1"/>
  <c r="AG95" i="1" s="1"/>
  <c r="AN95" i="1"/>
  <c r="AF50" i="1"/>
  <c r="AG50" i="1" s="1"/>
  <c r="AN50" i="1"/>
  <c r="AK50" i="1"/>
  <c r="AO50" i="1"/>
  <c r="AK124" i="1"/>
  <c r="AO124" i="1"/>
  <c r="AF124" i="1"/>
  <c r="AG124" i="1" s="1"/>
  <c r="AN124" i="1"/>
  <c r="AF100" i="1"/>
  <c r="AG100" i="1" s="1"/>
  <c r="AN100" i="1"/>
  <c r="AK100" i="1"/>
  <c r="AO100" i="1"/>
  <c r="AN122" i="1"/>
  <c r="AO122" i="1"/>
  <c r="AF122" i="1"/>
  <c r="AG122" i="1" s="1"/>
  <c r="AK122" i="1"/>
  <c r="AF69" i="1"/>
  <c r="AG69" i="1" s="1"/>
  <c r="AN69" i="1"/>
  <c r="AK69" i="1"/>
  <c r="AO69" i="1"/>
  <c r="AK47" i="1"/>
  <c r="AF47" i="1"/>
  <c r="AG47" i="1" s="1"/>
  <c r="AN47" i="1"/>
  <c r="AO47" i="1"/>
  <c r="AF121" i="1"/>
  <c r="AG121" i="1" s="1"/>
  <c r="AN121" i="1"/>
  <c r="AO121" i="1"/>
  <c r="AK121" i="1"/>
  <c r="AK99" i="1"/>
  <c r="AO99" i="1"/>
  <c r="AN99" i="1"/>
  <c r="AF99" i="1"/>
  <c r="AG99" i="1" s="1"/>
  <c r="AK38" i="1"/>
  <c r="AO38" i="1"/>
  <c r="AF38" i="1"/>
  <c r="AG38" i="1" s="1"/>
  <c r="AN38" i="1"/>
  <c r="AF135" i="1"/>
  <c r="AG135" i="1" s="1"/>
  <c r="AN135" i="1"/>
  <c r="AK135" i="1"/>
  <c r="AO135" i="1"/>
  <c r="AK138" i="1"/>
  <c r="AO138" i="1"/>
  <c r="AN138" i="1"/>
  <c r="AF138" i="1"/>
  <c r="AG138" i="1" s="1"/>
  <c r="AO85" i="1"/>
  <c r="AF85" i="1"/>
  <c r="AG85" i="1" s="1"/>
  <c r="AK85" i="1"/>
  <c r="AN85" i="1"/>
  <c r="AF63" i="1"/>
  <c r="AG63" i="1" s="1"/>
  <c r="AN63" i="1"/>
  <c r="AO63" i="1"/>
  <c r="AK63" i="1"/>
  <c r="AF137" i="1"/>
  <c r="AG137" i="1" s="1"/>
  <c r="AK137" i="1"/>
  <c r="AO137" i="1"/>
  <c r="AN137" i="1"/>
  <c r="AF115" i="1"/>
  <c r="AG115" i="1" s="1"/>
  <c r="AK115" i="1"/>
  <c r="AN115" i="1"/>
  <c r="AO115" i="1"/>
  <c r="AF54" i="1"/>
  <c r="AG54" i="1" s="1"/>
  <c r="AN54" i="1"/>
  <c r="AK54" i="1"/>
  <c r="AO54" i="1"/>
  <c r="AK132" i="1"/>
  <c r="AO132" i="1"/>
  <c r="AN132" i="1"/>
  <c r="AF132" i="1"/>
  <c r="AG132" i="1" s="1"/>
  <c r="AF131" i="1"/>
  <c r="AG131" i="1" s="1"/>
  <c r="AN131" i="1"/>
  <c r="AK131" i="1"/>
  <c r="AO131" i="1"/>
  <c r="AN76" i="1"/>
  <c r="AO76" i="1"/>
  <c r="AF76" i="1"/>
  <c r="AG76" i="1" s="1"/>
  <c r="AK76" i="1"/>
  <c r="AF92" i="1"/>
  <c r="AG92" i="1" s="1"/>
  <c r="AN92" i="1"/>
  <c r="AK92" i="1"/>
  <c r="AO92" i="1"/>
  <c r="AF37" i="1"/>
  <c r="AG37" i="1" s="1"/>
  <c r="AN37" i="1"/>
  <c r="AK37" i="1"/>
  <c r="AO37" i="1"/>
  <c r="AK128" i="1"/>
  <c r="AO128" i="1"/>
  <c r="AN128" i="1"/>
  <c r="AF128" i="1"/>
  <c r="AG128" i="1" s="1"/>
  <c r="AF80" i="1"/>
  <c r="AG80" i="1" s="1"/>
  <c r="AK80" i="1"/>
  <c r="AN80" i="1"/>
  <c r="AO80" i="1"/>
  <c r="AK48" i="1"/>
  <c r="AO48" i="1"/>
  <c r="AF48" i="1"/>
  <c r="AG48" i="1" s="1"/>
  <c r="AN48" i="1"/>
  <c r="AF21" i="1"/>
  <c r="AG21" i="1" s="1"/>
  <c r="AN21" i="1"/>
  <c r="AK21" i="1"/>
  <c r="AO21" i="1"/>
  <c r="S34" i="1"/>
  <c r="S35" i="1" s="1"/>
  <c r="S125" i="1"/>
  <c r="S126" i="1" s="1"/>
  <c r="S54" i="1"/>
  <c r="S55" i="1" s="1"/>
  <c r="E25" i="1"/>
  <c r="E26" i="1" s="1"/>
  <c r="E27" i="1" s="1"/>
  <c r="S21" i="1"/>
  <c r="S22" i="1" s="1"/>
  <c r="S23" i="1" s="1"/>
  <c r="O22" i="1"/>
  <c r="S137" i="1"/>
  <c r="S106" i="1"/>
  <c r="S85" i="1"/>
  <c r="S65" i="1"/>
  <c r="S46" i="1"/>
  <c r="S116" i="1"/>
  <c r="S117" i="1" s="1"/>
  <c r="S95" i="1"/>
  <c r="S76" i="1"/>
  <c r="AL92" i="1" l="1"/>
  <c r="AM92" i="1"/>
  <c r="AL51" i="1"/>
  <c r="AM51" i="1"/>
  <c r="AM93" i="1"/>
  <c r="AL93" i="1"/>
  <c r="AM130" i="1"/>
  <c r="AL130" i="1"/>
  <c r="AM126" i="1"/>
  <c r="AL126" i="1"/>
  <c r="AL86" i="1"/>
  <c r="AM86" i="1"/>
  <c r="AL65" i="1"/>
  <c r="AM65" i="1"/>
  <c r="AM76" i="1"/>
  <c r="AL76" i="1"/>
  <c r="AL138" i="1"/>
  <c r="AM138" i="1"/>
  <c r="AL102" i="1"/>
  <c r="AM102" i="1"/>
  <c r="AL33" i="1"/>
  <c r="AM33" i="1"/>
  <c r="AL43" i="1"/>
  <c r="AM43" i="1"/>
  <c r="AL29" i="1"/>
  <c r="AM29" i="1"/>
  <c r="AM36" i="1"/>
  <c r="AL36" i="1"/>
  <c r="AL88" i="1"/>
  <c r="AM88" i="1"/>
  <c r="AL41" i="1"/>
  <c r="AM41" i="1"/>
  <c r="AL108" i="1"/>
  <c r="AM108" i="1"/>
  <c r="AL25" i="1"/>
  <c r="AM25" i="1"/>
  <c r="AL101" i="1"/>
  <c r="AM101" i="1"/>
  <c r="AM42" i="1"/>
  <c r="AL42" i="1"/>
  <c r="AM122" i="1"/>
  <c r="AL122" i="1"/>
  <c r="AM110" i="1"/>
  <c r="AL110" i="1"/>
  <c r="AL53" i="1"/>
  <c r="AM53" i="1"/>
  <c r="AM28" i="1"/>
  <c r="AL28" i="1"/>
  <c r="AM70" i="1"/>
  <c r="AL70" i="1"/>
  <c r="AL27" i="1"/>
  <c r="AM27" i="1"/>
  <c r="AL37" i="1"/>
  <c r="AM37" i="1"/>
  <c r="AL132" i="1"/>
  <c r="AM132" i="1"/>
  <c r="AL137" i="1"/>
  <c r="AM137" i="1"/>
  <c r="AL38" i="1"/>
  <c r="AM38" i="1"/>
  <c r="AM97" i="1"/>
  <c r="AL97" i="1"/>
  <c r="AM64" i="1"/>
  <c r="AL64" i="1"/>
  <c r="AL72" i="1"/>
  <c r="AM72" i="1"/>
  <c r="AL74" i="1"/>
  <c r="AM74" i="1"/>
  <c r="AL57" i="1"/>
  <c r="AM57" i="1"/>
  <c r="AM58" i="1"/>
  <c r="AL58" i="1"/>
  <c r="AM89" i="1"/>
  <c r="AL89" i="1"/>
  <c r="AL62" i="1"/>
  <c r="AM62" i="1"/>
  <c r="AL123" i="1"/>
  <c r="AM123" i="1"/>
  <c r="AM60" i="1"/>
  <c r="AL60" i="1"/>
  <c r="AL47" i="1"/>
  <c r="AM47" i="1"/>
  <c r="AL69" i="1"/>
  <c r="AM69" i="1"/>
  <c r="AL100" i="1"/>
  <c r="AM100" i="1"/>
  <c r="AM50" i="1"/>
  <c r="AL50" i="1"/>
  <c r="AL125" i="1"/>
  <c r="AM125" i="1"/>
  <c r="AM114" i="1"/>
  <c r="AL114" i="1"/>
  <c r="AL67" i="1"/>
  <c r="AM67" i="1"/>
  <c r="AM32" i="1"/>
  <c r="AL32" i="1"/>
  <c r="AL96" i="1"/>
  <c r="AM96" i="1"/>
  <c r="AL31" i="1"/>
  <c r="AM31" i="1"/>
  <c r="AL79" i="1"/>
  <c r="AM79" i="1"/>
  <c r="AL133" i="1"/>
  <c r="AM133" i="1"/>
  <c r="AM46" i="1"/>
  <c r="AL46" i="1"/>
  <c r="AM134" i="1"/>
  <c r="AL134" i="1"/>
  <c r="AL94" i="1"/>
  <c r="AM94" i="1"/>
  <c r="AL107" i="1"/>
  <c r="AM107" i="1"/>
  <c r="AL129" i="1"/>
  <c r="AM129" i="1"/>
  <c r="AL68" i="1"/>
  <c r="AM68" i="1"/>
  <c r="AL111" i="1"/>
  <c r="AM111" i="1"/>
  <c r="AM49" i="1"/>
  <c r="AL49" i="1"/>
  <c r="AM40" i="1"/>
  <c r="AL40" i="1"/>
  <c r="AM80" i="1"/>
  <c r="AL80" i="1"/>
  <c r="AM54" i="1"/>
  <c r="AL54" i="1"/>
  <c r="AM24" i="1"/>
  <c r="AL24" i="1"/>
  <c r="AL23" i="1"/>
  <c r="AM23" i="1"/>
  <c r="AL39" i="1"/>
  <c r="AM39" i="1"/>
  <c r="AL90" i="1"/>
  <c r="AM90" i="1"/>
  <c r="AL119" i="1"/>
  <c r="AM119" i="1"/>
  <c r="AL55" i="1"/>
  <c r="AM55" i="1"/>
  <c r="AL98" i="1"/>
  <c r="AM98" i="1"/>
  <c r="AL113" i="1"/>
  <c r="AM113" i="1"/>
  <c r="AL63" i="1"/>
  <c r="AM63" i="1"/>
  <c r="AL85" i="1"/>
  <c r="AM85" i="1"/>
  <c r="AM121" i="1"/>
  <c r="AL121" i="1"/>
  <c r="AL117" i="1"/>
  <c r="AM117" i="1"/>
  <c r="AL120" i="1"/>
  <c r="AM120" i="1"/>
  <c r="AL91" i="1"/>
  <c r="AM91" i="1"/>
  <c r="AL139" i="1"/>
  <c r="AM139" i="1"/>
  <c r="AL103" i="1"/>
  <c r="AM103" i="1"/>
  <c r="AL83" i="1"/>
  <c r="AM83" i="1"/>
  <c r="AL81" i="1"/>
  <c r="AM81" i="1"/>
  <c r="AM87" i="1"/>
  <c r="AL87" i="1"/>
  <c r="AL48" i="1"/>
  <c r="AM48" i="1"/>
  <c r="AL128" i="1"/>
  <c r="AM128" i="1"/>
  <c r="AL131" i="1"/>
  <c r="AM131" i="1"/>
  <c r="AL115" i="1"/>
  <c r="AM115" i="1"/>
  <c r="AL135" i="1"/>
  <c r="AM135" i="1"/>
  <c r="AL99" i="1"/>
  <c r="AM99" i="1"/>
  <c r="AL124" i="1"/>
  <c r="AM124" i="1"/>
  <c r="AL95" i="1"/>
  <c r="AM95" i="1"/>
  <c r="AL75" i="1"/>
  <c r="AM75" i="1"/>
  <c r="AL61" i="1"/>
  <c r="AM61" i="1"/>
  <c r="AL30" i="1"/>
  <c r="AM30" i="1"/>
  <c r="AL66" i="1"/>
  <c r="AM66" i="1"/>
  <c r="AM104" i="1"/>
  <c r="AL104" i="1"/>
  <c r="AL109" i="1"/>
  <c r="AM109" i="1"/>
  <c r="AL73" i="1"/>
  <c r="AM73" i="1"/>
  <c r="AL52" i="1"/>
  <c r="AM52" i="1"/>
  <c r="AL71" i="1"/>
  <c r="AM71" i="1"/>
  <c r="AL35" i="1"/>
  <c r="AM35" i="1"/>
  <c r="AM56" i="1"/>
  <c r="AL56" i="1"/>
  <c r="AL105" i="1"/>
  <c r="AM105" i="1"/>
  <c r="AL59" i="1"/>
  <c r="AM59" i="1"/>
  <c r="AM82" i="1"/>
  <c r="AL82" i="1"/>
  <c r="AM44" i="1"/>
  <c r="AL44" i="1"/>
  <c r="AL77" i="1"/>
  <c r="AM77" i="1"/>
  <c r="AL26" i="1"/>
  <c r="AM26" i="1"/>
  <c r="AM34" i="1"/>
  <c r="AL34" i="1"/>
  <c r="AL45" i="1"/>
  <c r="AM45" i="1"/>
  <c r="AM84" i="1"/>
  <c r="AL84" i="1"/>
  <c r="AM116" i="1"/>
  <c r="AL116" i="1"/>
  <c r="AL112" i="1"/>
  <c r="AM112" i="1"/>
  <c r="AL78" i="1"/>
  <c r="AM78" i="1"/>
  <c r="AL136" i="1"/>
  <c r="AM136" i="1"/>
  <c r="AM106" i="1"/>
  <c r="AL106" i="1"/>
  <c r="AM118" i="1"/>
  <c r="AL118" i="1"/>
  <c r="AL127" i="1"/>
  <c r="AM127" i="1"/>
  <c r="AL21" i="1"/>
  <c r="AM21" i="1"/>
  <c r="S56" i="1"/>
  <c r="S57" i="1" s="1"/>
  <c r="E28" i="1"/>
  <c r="E29" i="1" s="1"/>
  <c r="S24" i="1"/>
  <c r="S25" i="1" s="1"/>
  <c r="P22" i="1"/>
  <c r="S138" i="1"/>
  <c r="S139" i="1" s="1"/>
  <c r="S127" i="1"/>
  <c r="S128" i="1" s="1"/>
  <c r="S129" i="1" s="1"/>
  <c r="S107" i="1"/>
  <c r="S86" i="1"/>
  <c r="S66" i="1"/>
  <c r="S47" i="1"/>
  <c r="S118" i="1"/>
  <c r="S119" i="1" s="1"/>
  <c r="S96" i="1"/>
  <c r="S77" i="1"/>
  <c r="S36" i="1"/>
  <c r="AK20" i="1" l="1"/>
  <c r="AO20" i="1"/>
  <c r="AN20" i="1"/>
  <c r="S26" i="1"/>
  <c r="S27" i="1" s="1"/>
  <c r="Q22" i="1"/>
  <c r="U135" i="1"/>
  <c r="U120" i="1"/>
  <c r="U110" i="1"/>
  <c r="S108" i="1"/>
  <c r="S109" i="1" s="1"/>
  <c r="S97" i="1"/>
  <c r="S87" i="1"/>
  <c r="S78" i="1"/>
  <c r="S79" i="1" s="1"/>
  <c r="S67" i="1"/>
  <c r="S58" i="1"/>
  <c r="S59" i="1" s="1"/>
  <c r="S48" i="1"/>
  <c r="S49" i="1" s="1"/>
  <c r="S37" i="1"/>
  <c r="AK22" i="1" l="1"/>
  <c r="AO22" i="1"/>
  <c r="AF22" i="1"/>
  <c r="AG22" i="1" s="1"/>
  <c r="AN22" i="1"/>
  <c r="AL20" i="1"/>
  <c r="AM20" i="1"/>
  <c r="R18" i="1"/>
  <c r="S28" i="1"/>
  <c r="M11" i="1"/>
  <c r="K11" i="1"/>
  <c r="U131" i="1"/>
  <c r="V120" i="1"/>
  <c r="X120" i="1" s="1"/>
  <c r="V110" i="1"/>
  <c r="X110" i="1" s="1"/>
  <c r="V135" i="1"/>
  <c r="X135" i="1" s="1"/>
  <c r="U130" i="1"/>
  <c r="U127" i="1"/>
  <c r="U134" i="1"/>
  <c r="U132" i="1"/>
  <c r="U115" i="1"/>
  <c r="U121" i="1"/>
  <c r="U122" i="1"/>
  <c r="U123" i="1"/>
  <c r="U126" i="1"/>
  <c r="U139" i="1"/>
  <c r="U136" i="1"/>
  <c r="U114" i="1"/>
  <c r="U118" i="1"/>
  <c r="U137" i="1"/>
  <c r="U138" i="1"/>
  <c r="U125" i="1"/>
  <c r="U129" i="1"/>
  <c r="U133" i="1"/>
  <c r="U113" i="1"/>
  <c r="U117" i="1"/>
  <c r="U119" i="1"/>
  <c r="U124" i="1"/>
  <c r="U128" i="1"/>
  <c r="U116" i="1"/>
  <c r="U112" i="1"/>
  <c r="U111" i="1"/>
  <c r="U109" i="1"/>
  <c r="S98" i="1"/>
  <c r="S99" i="1" s="1"/>
  <c r="S88" i="1"/>
  <c r="S89" i="1" s="1"/>
  <c r="U71" i="1"/>
  <c r="U57" i="1"/>
  <c r="S68" i="1"/>
  <c r="S69" i="1" s="1"/>
  <c r="U42" i="1"/>
  <c r="S38" i="1"/>
  <c r="S39" i="1" s="1"/>
  <c r="AL22" i="1" l="1"/>
  <c r="AM22" i="1"/>
  <c r="S29" i="1"/>
  <c r="U20" i="1" s="1"/>
  <c r="X20" i="1" s="1"/>
  <c r="U107" i="1"/>
  <c r="V131" i="1"/>
  <c r="X131" i="1" s="1"/>
  <c r="V119" i="1"/>
  <c r="X119" i="1" s="1"/>
  <c r="V139" i="1"/>
  <c r="X139" i="1" s="1"/>
  <c r="V132" i="1"/>
  <c r="X132" i="1" s="1"/>
  <c r="V109" i="1"/>
  <c r="X109" i="1" s="1"/>
  <c r="V129" i="1"/>
  <c r="X129" i="1" s="1"/>
  <c r="V118" i="1"/>
  <c r="X118" i="1" s="1"/>
  <c r="V126" i="1"/>
  <c r="X126" i="1" s="1"/>
  <c r="V115" i="1"/>
  <c r="X115" i="1" s="1"/>
  <c r="V134" i="1"/>
  <c r="X134" i="1" s="1"/>
  <c r="V42" i="1"/>
  <c r="X42" i="1" s="1"/>
  <c r="V133" i="1"/>
  <c r="X133" i="1" s="1"/>
  <c r="V121" i="1"/>
  <c r="X121" i="1" s="1"/>
  <c r="V57" i="1"/>
  <c r="X57" i="1" s="1"/>
  <c r="V111" i="1"/>
  <c r="X111" i="1" s="1"/>
  <c r="V128" i="1"/>
  <c r="X128" i="1" s="1"/>
  <c r="V117" i="1"/>
  <c r="X117" i="1" s="1"/>
  <c r="V125" i="1"/>
  <c r="X125" i="1" s="1"/>
  <c r="V114" i="1"/>
  <c r="X114" i="1" s="1"/>
  <c r="V123" i="1"/>
  <c r="X123" i="1" s="1"/>
  <c r="V127" i="1"/>
  <c r="X127" i="1" s="1"/>
  <c r="V116" i="1"/>
  <c r="X116" i="1" s="1"/>
  <c r="V137" i="1"/>
  <c r="X137" i="1" s="1"/>
  <c r="V71" i="1"/>
  <c r="X71" i="1" s="1"/>
  <c r="V112" i="1"/>
  <c r="X112" i="1" s="1"/>
  <c r="V124" i="1"/>
  <c r="X124" i="1" s="1"/>
  <c r="V113" i="1"/>
  <c r="X113" i="1" s="1"/>
  <c r="V138" i="1"/>
  <c r="X138" i="1" s="1"/>
  <c r="V136" i="1"/>
  <c r="X136" i="1" s="1"/>
  <c r="V122" i="1"/>
  <c r="X122" i="1" s="1"/>
  <c r="V130" i="1"/>
  <c r="X130" i="1" s="1"/>
  <c r="U79" i="1"/>
  <c r="U103" i="1"/>
  <c r="U51" i="1"/>
  <c r="U101" i="1"/>
  <c r="U108" i="1"/>
  <c r="U100" i="1"/>
  <c r="U70" i="1"/>
  <c r="U73" i="1"/>
  <c r="U50" i="1"/>
  <c r="U58" i="1"/>
  <c r="U45" i="1"/>
  <c r="U49" i="1"/>
  <c r="U72" i="1"/>
  <c r="U104" i="1"/>
  <c r="U106" i="1"/>
  <c r="U47" i="1"/>
  <c r="U102" i="1"/>
  <c r="U105" i="1"/>
  <c r="U59" i="1"/>
  <c r="U77" i="1"/>
  <c r="U76" i="1"/>
  <c r="U54" i="1"/>
  <c r="U52" i="1"/>
  <c r="U94" i="1"/>
  <c r="U74" i="1"/>
  <c r="U55" i="1"/>
  <c r="U84" i="1"/>
  <c r="U56" i="1"/>
  <c r="U53" i="1"/>
  <c r="U78" i="1"/>
  <c r="U75" i="1"/>
  <c r="U64" i="1"/>
  <c r="U40" i="1"/>
  <c r="U44" i="1"/>
  <c r="U46" i="1"/>
  <c r="U43" i="1"/>
  <c r="U41" i="1"/>
  <c r="U48" i="1"/>
  <c r="U34" i="1"/>
  <c r="V20" i="1" l="1"/>
  <c r="U21" i="1"/>
  <c r="U23" i="1"/>
  <c r="U25" i="1"/>
  <c r="U28" i="1"/>
  <c r="U29" i="1"/>
  <c r="U24" i="1"/>
  <c r="U26" i="1"/>
  <c r="U22" i="1"/>
  <c r="U27" i="1"/>
  <c r="V107" i="1"/>
  <c r="X107" i="1" s="1"/>
  <c r="V41" i="1"/>
  <c r="X41" i="1" s="1"/>
  <c r="V74" i="1"/>
  <c r="X74" i="1" s="1"/>
  <c r="V43" i="1"/>
  <c r="X43" i="1" s="1"/>
  <c r="V64" i="1"/>
  <c r="X64" i="1" s="1"/>
  <c r="V56" i="1"/>
  <c r="X56" i="1" s="1"/>
  <c r="V94" i="1"/>
  <c r="X94" i="1" s="1"/>
  <c r="V77" i="1"/>
  <c r="X77" i="1" s="1"/>
  <c r="V47" i="1"/>
  <c r="X47" i="1" s="1"/>
  <c r="V49" i="1"/>
  <c r="X49" i="1" s="1"/>
  <c r="V73" i="1"/>
  <c r="X73" i="1" s="1"/>
  <c r="V101" i="1"/>
  <c r="X101" i="1" s="1"/>
  <c r="V79" i="1"/>
  <c r="X79" i="1" s="1"/>
  <c r="V40" i="1"/>
  <c r="X40" i="1" s="1"/>
  <c r="V76" i="1"/>
  <c r="X76" i="1" s="1"/>
  <c r="V72" i="1"/>
  <c r="X72" i="1" s="1"/>
  <c r="V50" i="1"/>
  <c r="X50" i="1" s="1"/>
  <c r="V46" i="1"/>
  <c r="X46" i="1" s="1"/>
  <c r="V84" i="1"/>
  <c r="X84" i="1" s="1"/>
  <c r="V52" i="1"/>
  <c r="X52" i="1" s="1"/>
  <c r="V59" i="1"/>
  <c r="X59" i="1" s="1"/>
  <c r="V106" i="1"/>
  <c r="X106" i="1" s="1"/>
  <c r="V45" i="1"/>
  <c r="X45" i="1" s="1"/>
  <c r="V70" i="1"/>
  <c r="X70" i="1" s="1"/>
  <c r="V51" i="1"/>
  <c r="X51" i="1" s="1"/>
  <c r="V53" i="1"/>
  <c r="X53" i="1" s="1"/>
  <c r="V102" i="1"/>
  <c r="X102" i="1" s="1"/>
  <c r="V108" i="1"/>
  <c r="X108" i="1" s="1"/>
  <c r="V34" i="1"/>
  <c r="X34" i="1" s="1"/>
  <c r="V75" i="1"/>
  <c r="X75" i="1" s="1"/>
  <c r="V48" i="1"/>
  <c r="X48" i="1" s="1"/>
  <c r="V44" i="1"/>
  <c r="X44" i="1" s="1"/>
  <c r="V78" i="1"/>
  <c r="X78" i="1" s="1"/>
  <c r="V55" i="1"/>
  <c r="X55" i="1" s="1"/>
  <c r="V54" i="1"/>
  <c r="X54" i="1" s="1"/>
  <c r="V105" i="1"/>
  <c r="X105" i="1" s="1"/>
  <c r="V104" i="1"/>
  <c r="X104" i="1" s="1"/>
  <c r="V58" i="1"/>
  <c r="X58" i="1" s="1"/>
  <c r="V100" i="1"/>
  <c r="X100" i="1" s="1"/>
  <c r="V103" i="1"/>
  <c r="X103" i="1" s="1"/>
  <c r="U90" i="1"/>
  <c r="U80" i="1"/>
  <c r="U93" i="1"/>
  <c r="U82" i="1"/>
  <c r="U85" i="1"/>
  <c r="U97" i="1"/>
  <c r="U91" i="1"/>
  <c r="U69" i="1"/>
  <c r="U65" i="1"/>
  <c r="U68" i="1"/>
  <c r="U92" i="1"/>
  <c r="U81" i="1"/>
  <c r="U88" i="1"/>
  <c r="U95" i="1"/>
  <c r="U98" i="1"/>
  <c r="U38" i="1"/>
  <c r="U99" i="1"/>
  <c r="U96" i="1"/>
  <c r="U63" i="1"/>
  <c r="U62" i="1"/>
  <c r="U89" i="1"/>
  <c r="U86" i="1"/>
  <c r="U83" i="1"/>
  <c r="U87" i="1"/>
  <c r="U37" i="1"/>
  <c r="U35" i="1"/>
  <c r="U33" i="1"/>
  <c r="U66" i="1"/>
  <c r="U60" i="1"/>
  <c r="U61" i="1"/>
  <c r="U67" i="1"/>
  <c r="U31" i="1"/>
  <c r="U39" i="1"/>
  <c r="U32" i="1"/>
  <c r="U36" i="1"/>
  <c r="U30" i="1"/>
  <c r="W20" i="1" l="1"/>
  <c r="AU20" i="1" s="1"/>
  <c r="V28" i="1"/>
  <c r="X28" i="1" s="1"/>
  <c r="V26" i="1"/>
  <c r="X26" i="1" s="1"/>
  <c r="V25" i="1"/>
  <c r="X25" i="1" s="1"/>
  <c r="V24" i="1"/>
  <c r="X24" i="1" s="1"/>
  <c r="V23" i="1"/>
  <c r="X23" i="1" s="1"/>
  <c r="V22" i="1"/>
  <c r="X22" i="1" s="1"/>
  <c r="V27" i="1"/>
  <c r="X27" i="1" s="1"/>
  <c r="V29" i="1"/>
  <c r="X29" i="1" s="1"/>
  <c r="V21" i="1"/>
  <c r="X21" i="1" s="1"/>
  <c r="O5" i="1"/>
  <c r="AH20" i="1" s="1"/>
  <c r="AI20" i="1" s="1"/>
  <c r="V61" i="1"/>
  <c r="X61" i="1" s="1"/>
  <c r="V95" i="1"/>
  <c r="X95" i="1" s="1"/>
  <c r="V80" i="1"/>
  <c r="X80" i="1" s="1"/>
  <c r="V39" i="1"/>
  <c r="X39" i="1" s="1"/>
  <c r="V60" i="1"/>
  <c r="X60" i="1" s="1"/>
  <c r="V37" i="1"/>
  <c r="X37" i="1" s="1"/>
  <c r="V89" i="1"/>
  <c r="X89" i="1" s="1"/>
  <c r="V99" i="1"/>
  <c r="X99" i="1" s="1"/>
  <c r="V88" i="1"/>
  <c r="X88" i="1" s="1"/>
  <c r="V65" i="1"/>
  <c r="X65" i="1" s="1"/>
  <c r="V85" i="1"/>
  <c r="X85" i="1" s="1"/>
  <c r="V90" i="1"/>
  <c r="X90" i="1" s="1"/>
  <c r="V32" i="1"/>
  <c r="X32" i="1" s="1"/>
  <c r="V86" i="1"/>
  <c r="X86" i="1" s="1"/>
  <c r="V68" i="1"/>
  <c r="X68" i="1" s="1"/>
  <c r="V66" i="1"/>
  <c r="X66" i="1" s="1"/>
  <c r="V87" i="1"/>
  <c r="X87" i="1" s="1"/>
  <c r="V38" i="1"/>
  <c r="X38" i="1" s="1"/>
  <c r="V81" i="1"/>
  <c r="X81" i="1" s="1"/>
  <c r="V69" i="1"/>
  <c r="X69" i="1" s="1"/>
  <c r="V82" i="1"/>
  <c r="X82" i="1" s="1"/>
  <c r="V35" i="1"/>
  <c r="X35" i="1" s="1"/>
  <c r="V96" i="1"/>
  <c r="X96" i="1" s="1"/>
  <c r="V97" i="1"/>
  <c r="X97" i="1" s="1"/>
  <c r="V30" i="1"/>
  <c r="X30" i="1" s="1"/>
  <c r="V31" i="1"/>
  <c r="X31" i="1" s="1"/>
  <c r="V62" i="1"/>
  <c r="X62" i="1" s="1"/>
  <c r="V36" i="1"/>
  <c r="X36" i="1" s="1"/>
  <c r="V67" i="1"/>
  <c r="X67" i="1" s="1"/>
  <c r="V33" i="1"/>
  <c r="X33" i="1" s="1"/>
  <c r="V83" i="1"/>
  <c r="X83" i="1" s="1"/>
  <c r="V63" i="1"/>
  <c r="X63" i="1" s="1"/>
  <c r="V98" i="1"/>
  <c r="X98" i="1" s="1"/>
  <c r="V92" i="1"/>
  <c r="X92" i="1" s="1"/>
  <c r="V91" i="1"/>
  <c r="X91" i="1" s="1"/>
  <c r="V93" i="1"/>
  <c r="X93" i="1" s="1"/>
  <c r="AH21" i="1" l="1"/>
  <c r="AI21" i="1" s="1"/>
  <c r="Y20" i="1"/>
  <c r="Z20" i="1" s="1"/>
  <c r="AE20" i="1"/>
  <c r="AA20" i="1"/>
  <c r="AH100" i="1"/>
  <c r="AI100" i="1" s="1"/>
  <c r="AP103" i="1"/>
  <c r="AV103" i="1" s="1"/>
  <c r="AP107" i="1"/>
  <c r="AV107" i="1" s="1"/>
  <c r="AH135" i="1"/>
  <c r="AI135" i="1" s="1"/>
  <c r="AP135" i="1"/>
  <c r="AV135" i="1" s="1"/>
  <c r="AP106" i="1"/>
  <c r="AV106" i="1" s="1"/>
  <c r="AH105" i="1"/>
  <c r="AI105" i="1" s="1"/>
  <c r="AH109" i="1"/>
  <c r="AI109" i="1" s="1"/>
  <c r="AP109" i="1"/>
  <c r="AV109" i="1" s="1"/>
  <c r="AP70" i="1"/>
  <c r="AV70" i="1" s="1"/>
  <c r="AP44" i="1"/>
  <c r="AV44" i="1" s="1"/>
  <c r="AP76" i="1"/>
  <c r="AV76" i="1" s="1"/>
  <c r="AH72" i="1"/>
  <c r="AI72" i="1" s="1"/>
  <c r="AP49" i="1"/>
  <c r="AV49" i="1" s="1"/>
  <c r="AH44" i="1"/>
  <c r="AI44" i="1" s="1"/>
  <c r="AP45" i="1"/>
  <c r="AV45" i="1" s="1"/>
  <c r="AP48" i="1"/>
  <c r="AV48" i="1" s="1"/>
  <c r="AP34" i="1"/>
  <c r="AV34" i="1" s="1"/>
  <c r="AP104" i="1"/>
  <c r="AV104" i="1" s="1"/>
  <c r="AH136" i="1"/>
  <c r="AI136" i="1" s="1"/>
  <c r="AH130" i="1"/>
  <c r="AI130" i="1" s="1"/>
  <c r="AP136" i="1"/>
  <c r="AV136" i="1" s="1"/>
  <c r="AP130" i="1"/>
  <c r="AV130" i="1" s="1"/>
  <c r="AP42" i="1"/>
  <c r="AV42" i="1" s="1"/>
  <c r="AH42" i="1"/>
  <c r="AI42" i="1" s="1"/>
  <c r="AP41" i="1"/>
  <c r="AV41" i="1" s="1"/>
  <c r="AH49" i="1"/>
  <c r="AI49" i="1" s="1"/>
  <c r="AP75" i="1"/>
  <c r="AV75" i="1" s="1"/>
  <c r="AP50" i="1"/>
  <c r="AV50" i="1" s="1"/>
  <c r="AH43" i="1"/>
  <c r="AI43" i="1" s="1"/>
  <c r="AH41" i="1"/>
  <c r="AI41" i="1" s="1"/>
  <c r="AP40" i="1"/>
  <c r="AV40" i="1" s="1"/>
  <c r="AP58" i="1"/>
  <c r="AV58" i="1" s="1"/>
  <c r="AP78" i="1"/>
  <c r="AV78" i="1" s="1"/>
  <c r="AP77" i="1"/>
  <c r="AV77" i="1" s="1"/>
  <c r="AP79" i="1"/>
  <c r="AV79" i="1" s="1"/>
  <c r="AP56" i="1"/>
  <c r="AV56" i="1" s="1"/>
  <c r="AH40" i="1"/>
  <c r="AI40" i="1" s="1"/>
  <c r="AP101" i="1"/>
  <c r="AV101" i="1" s="1"/>
  <c r="AP94" i="1"/>
  <c r="AV94" i="1" s="1"/>
  <c r="AP100" i="1"/>
  <c r="AV100" i="1" s="1"/>
  <c r="AH77" i="1"/>
  <c r="AI77" i="1" s="1"/>
  <c r="AH83" i="1"/>
  <c r="AI83" i="1" s="1"/>
  <c r="AP83" i="1"/>
  <c r="AV83" i="1" s="1"/>
  <c r="AH81" i="1"/>
  <c r="AI81" i="1" s="1"/>
  <c r="AP81" i="1"/>
  <c r="AV81" i="1" s="1"/>
  <c r="AH80" i="1"/>
  <c r="AI80" i="1" s="1"/>
  <c r="AP80" i="1"/>
  <c r="AV80" i="1" s="1"/>
  <c r="AH28" i="1"/>
  <c r="AI28" i="1" s="1"/>
  <c r="AP28" i="1"/>
  <c r="AV28" i="1" s="1"/>
  <c r="AH92" i="1"/>
  <c r="AI92" i="1" s="1"/>
  <c r="AP92" i="1"/>
  <c r="AV92" i="1" s="1"/>
  <c r="AH33" i="1"/>
  <c r="AI33" i="1" s="1"/>
  <c r="AP33" i="1"/>
  <c r="AV33" i="1" s="1"/>
  <c r="AH31" i="1"/>
  <c r="AI31" i="1" s="1"/>
  <c r="AP31" i="1"/>
  <c r="AV31" i="1" s="1"/>
  <c r="AH35" i="1"/>
  <c r="AI35" i="1" s="1"/>
  <c r="AP35" i="1"/>
  <c r="AV35" i="1" s="1"/>
  <c r="AH38" i="1"/>
  <c r="AI38" i="1" s="1"/>
  <c r="AP38" i="1"/>
  <c r="AV38" i="1" s="1"/>
  <c r="AH86" i="1"/>
  <c r="AI86" i="1" s="1"/>
  <c r="AP86" i="1"/>
  <c r="AV86" i="1" s="1"/>
  <c r="AH65" i="1"/>
  <c r="AI65" i="1" s="1"/>
  <c r="AP65" i="1"/>
  <c r="AV65" i="1" s="1"/>
  <c r="AH37" i="1"/>
  <c r="AI37" i="1" s="1"/>
  <c r="AP37" i="1"/>
  <c r="AV37" i="1" s="1"/>
  <c r="AH95" i="1"/>
  <c r="AI95" i="1" s="1"/>
  <c r="AP95" i="1"/>
  <c r="AV95" i="1" s="1"/>
  <c r="AH29" i="1"/>
  <c r="AI29" i="1" s="1"/>
  <c r="AP29" i="1"/>
  <c r="AV29" i="1" s="1"/>
  <c r="AH24" i="1"/>
  <c r="AI24" i="1" s="1"/>
  <c r="AP24" i="1"/>
  <c r="AV24" i="1" s="1"/>
  <c r="AH56" i="1"/>
  <c r="AI56" i="1" s="1"/>
  <c r="AH106" i="1"/>
  <c r="AI106" i="1" s="1"/>
  <c r="AH75" i="1"/>
  <c r="AI75" i="1" s="1"/>
  <c r="AH58" i="1"/>
  <c r="AI58" i="1" s="1"/>
  <c r="AH101" i="1"/>
  <c r="AI101" i="1" s="1"/>
  <c r="AH70" i="1"/>
  <c r="AI70" i="1" s="1"/>
  <c r="AH103" i="1"/>
  <c r="AI103" i="1" s="1"/>
  <c r="AH107" i="1"/>
  <c r="AI107" i="1" s="1"/>
  <c r="AH50" i="1"/>
  <c r="AI50" i="1" s="1"/>
  <c r="AH78" i="1"/>
  <c r="AI78" i="1" s="1"/>
  <c r="AH94" i="1"/>
  <c r="AI94" i="1" s="1"/>
  <c r="AH76" i="1"/>
  <c r="AI76" i="1" s="1"/>
  <c r="AH45" i="1"/>
  <c r="AI45" i="1" s="1"/>
  <c r="AH48" i="1"/>
  <c r="AI48" i="1" s="1"/>
  <c r="AP108" i="1"/>
  <c r="AV108" i="1" s="1"/>
  <c r="AH79" i="1"/>
  <c r="AI79" i="1" s="1"/>
  <c r="AH34" i="1"/>
  <c r="AI34" i="1" s="1"/>
  <c r="AH91" i="1"/>
  <c r="AI91" i="1" s="1"/>
  <c r="AP91" i="1"/>
  <c r="AV91" i="1" s="1"/>
  <c r="AH96" i="1"/>
  <c r="AI96" i="1" s="1"/>
  <c r="AP96" i="1"/>
  <c r="AV96" i="1" s="1"/>
  <c r="AH85" i="1"/>
  <c r="AI85" i="1" s="1"/>
  <c r="AP85" i="1"/>
  <c r="AV85" i="1" s="1"/>
  <c r="AH98" i="1"/>
  <c r="AI98" i="1" s="1"/>
  <c r="AP98" i="1"/>
  <c r="AV98" i="1" s="1"/>
  <c r="AH67" i="1"/>
  <c r="AI67" i="1" s="1"/>
  <c r="AP67" i="1"/>
  <c r="AV67" i="1" s="1"/>
  <c r="AH82" i="1"/>
  <c r="AI82" i="1" s="1"/>
  <c r="AP82" i="1"/>
  <c r="AV82" i="1" s="1"/>
  <c r="AH87" i="1"/>
  <c r="AI87" i="1" s="1"/>
  <c r="AP87" i="1"/>
  <c r="AV87" i="1" s="1"/>
  <c r="AH32" i="1"/>
  <c r="AI32" i="1" s="1"/>
  <c r="AP32" i="1"/>
  <c r="AV32" i="1" s="1"/>
  <c r="AH88" i="1"/>
  <c r="AI88" i="1" s="1"/>
  <c r="AP88" i="1"/>
  <c r="AV88" i="1" s="1"/>
  <c r="AH60" i="1"/>
  <c r="AI60" i="1" s="1"/>
  <c r="AP60" i="1"/>
  <c r="AV60" i="1" s="1"/>
  <c r="AH61" i="1"/>
  <c r="AI61" i="1" s="1"/>
  <c r="AP61" i="1"/>
  <c r="AV61" i="1" s="1"/>
  <c r="AH27" i="1"/>
  <c r="AI27" i="1" s="1"/>
  <c r="AP27" i="1"/>
  <c r="AV27" i="1" s="1"/>
  <c r="AH25" i="1"/>
  <c r="AI25" i="1" s="1"/>
  <c r="AP25" i="1"/>
  <c r="AV25" i="1" s="1"/>
  <c r="AP46" i="1"/>
  <c r="AV46" i="1" s="1"/>
  <c r="AP53" i="1"/>
  <c r="AV53" i="1" s="1"/>
  <c r="AP55" i="1"/>
  <c r="AV55" i="1" s="1"/>
  <c r="AP52" i="1"/>
  <c r="AV52" i="1" s="1"/>
  <c r="AP47" i="1"/>
  <c r="AV47" i="1" s="1"/>
  <c r="AP51" i="1"/>
  <c r="AV51" i="1" s="1"/>
  <c r="AP74" i="1"/>
  <c r="AV74" i="1" s="1"/>
  <c r="AP73" i="1"/>
  <c r="AV73" i="1" s="1"/>
  <c r="AP84" i="1"/>
  <c r="AV84" i="1" s="1"/>
  <c r="AP102" i="1"/>
  <c r="AV102" i="1" s="1"/>
  <c r="AP54" i="1"/>
  <c r="AV54" i="1" s="1"/>
  <c r="AH108" i="1"/>
  <c r="AI108" i="1" s="1"/>
  <c r="AP64" i="1"/>
  <c r="AV64" i="1" s="1"/>
  <c r="AP59" i="1"/>
  <c r="AV59" i="1" s="1"/>
  <c r="AH62" i="1"/>
  <c r="AI62" i="1" s="1"/>
  <c r="AP62" i="1"/>
  <c r="AV62" i="1" s="1"/>
  <c r="AH68" i="1"/>
  <c r="AI68" i="1" s="1"/>
  <c r="AP68" i="1"/>
  <c r="AV68" i="1" s="1"/>
  <c r="AH89" i="1"/>
  <c r="AI89" i="1" s="1"/>
  <c r="AP89" i="1"/>
  <c r="AV89" i="1" s="1"/>
  <c r="AH23" i="1"/>
  <c r="AI23" i="1" s="1"/>
  <c r="AP23" i="1"/>
  <c r="AV23" i="1" s="1"/>
  <c r="AH30" i="1"/>
  <c r="AI30" i="1" s="1"/>
  <c r="AP30" i="1"/>
  <c r="AV30" i="1" s="1"/>
  <c r="AH93" i="1"/>
  <c r="AI93" i="1" s="1"/>
  <c r="AP93" i="1"/>
  <c r="AV93" i="1" s="1"/>
  <c r="AH63" i="1"/>
  <c r="AI63" i="1" s="1"/>
  <c r="AP63" i="1"/>
  <c r="AV63" i="1" s="1"/>
  <c r="AH36" i="1"/>
  <c r="AI36" i="1" s="1"/>
  <c r="AP36" i="1"/>
  <c r="AV36" i="1" s="1"/>
  <c r="AH97" i="1"/>
  <c r="AI97" i="1" s="1"/>
  <c r="AP97" i="1"/>
  <c r="AV97" i="1" s="1"/>
  <c r="AH69" i="1"/>
  <c r="AI69" i="1" s="1"/>
  <c r="AP69" i="1"/>
  <c r="AV69" i="1" s="1"/>
  <c r="AH66" i="1"/>
  <c r="AI66" i="1" s="1"/>
  <c r="AP66" i="1"/>
  <c r="AV66" i="1" s="1"/>
  <c r="AH90" i="1"/>
  <c r="AI90" i="1" s="1"/>
  <c r="AP90" i="1"/>
  <c r="AV90" i="1" s="1"/>
  <c r="AH99" i="1"/>
  <c r="AI99" i="1" s="1"/>
  <c r="AP99" i="1"/>
  <c r="AV99" i="1" s="1"/>
  <c r="AH39" i="1"/>
  <c r="AI39" i="1" s="1"/>
  <c r="AP39" i="1"/>
  <c r="AV39" i="1" s="1"/>
  <c r="AH110" i="1"/>
  <c r="AI110" i="1" s="1"/>
  <c r="AH120" i="1"/>
  <c r="AI120" i="1" s="1"/>
  <c r="AP110" i="1"/>
  <c r="AV110" i="1" s="1"/>
  <c r="AP120" i="1"/>
  <c r="AV120" i="1" s="1"/>
  <c r="AH127" i="1"/>
  <c r="AI127" i="1" s="1"/>
  <c r="AH138" i="1"/>
  <c r="AI138" i="1" s="1"/>
  <c r="AH123" i="1"/>
  <c r="AI123" i="1" s="1"/>
  <c r="AH133" i="1"/>
  <c r="AI133" i="1" s="1"/>
  <c r="AH132" i="1"/>
  <c r="AI132" i="1" s="1"/>
  <c r="AP117" i="1"/>
  <c r="AV117" i="1" s="1"/>
  <c r="AH137" i="1"/>
  <c r="AI137" i="1" s="1"/>
  <c r="AH111" i="1"/>
  <c r="AI111" i="1" s="1"/>
  <c r="AH118" i="1"/>
  <c r="AI118" i="1" s="1"/>
  <c r="AH121" i="1"/>
  <c r="AI121" i="1" s="1"/>
  <c r="AH122" i="1"/>
  <c r="AI122" i="1" s="1"/>
  <c r="AH116" i="1"/>
  <c r="AI116" i="1" s="1"/>
  <c r="AH57" i="1"/>
  <c r="AI57" i="1" s="1"/>
  <c r="AH129" i="1"/>
  <c r="AI129" i="1" s="1"/>
  <c r="AH128" i="1"/>
  <c r="AI128" i="1" s="1"/>
  <c r="AH131" i="1"/>
  <c r="AI131" i="1" s="1"/>
  <c r="AH125" i="1"/>
  <c r="AI125" i="1" s="1"/>
  <c r="AH134" i="1"/>
  <c r="AI134" i="1" s="1"/>
  <c r="AP71" i="1"/>
  <c r="AV71" i="1" s="1"/>
  <c r="AP126" i="1"/>
  <c r="AV126" i="1" s="1"/>
  <c r="AH117" i="1"/>
  <c r="AI117" i="1" s="1"/>
  <c r="AP113" i="1"/>
  <c r="AV113" i="1" s="1"/>
  <c r="AP131" i="1"/>
  <c r="AV131" i="1" s="1"/>
  <c r="AP125" i="1"/>
  <c r="AV125" i="1" s="1"/>
  <c r="AP119" i="1"/>
  <c r="AV119" i="1" s="1"/>
  <c r="AP127" i="1"/>
  <c r="AV127" i="1" s="1"/>
  <c r="AP138" i="1"/>
  <c r="AV138" i="1" s="1"/>
  <c r="AP123" i="1"/>
  <c r="AV123" i="1" s="1"/>
  <c r="AP133" i="1"/>
  <c r="AV133" i="1" s="1"/>
  <c r="AP132" i="1"/>
  <c r="AV132" i="1" s="1"/>
  <c r="AP137" i="1"/>
  <c r="AV137" i="1" s="1"/>
  <c r="AP111" i="1"/>
  <c r="AV111" i="1" s="1"/>
  <c r="AP118" i="1"/>
  <c r="AV118" i="1" s="1"/>
  <c r="AP121" i="1"/>
  <c r="AV121" i="1" s="1"/>
  <c r="AP122" i="1"/>
  <c r="AV122" i="1" s="1"/>
  <c r="AP116" i="1"/>
  <c r="AV116" i="1" s="1"/>
  <c r="AP57" i="1"/>
  <c r="AV57" i="1" s="1"/>
  <c r="AP129" i="1"/>
  <c r="AV129" i="1" s="1"/>
  <c r="AH115" i="1"/>
  <c r="AI115" i="1" s="1"/>
  <c r="AH71" i="1"/>
  <c r="AI71" i="1" s="1"/>
  <c r="AH126" i="1"/>
  <c r="AI126" i="1" s="1"/>
  <c r="AH113" i="1"/>
  <c r="AI113" i="1" s="1"/>
  <c r="AH114" i="1"/>
  <c r="AI114" i="1" s="1"/>
  <c r="AH139" i="1"/>
  <c r="AI139" i="1" s="1"/>
  <c r="AH112" i="1"/>
  <c r="AI112" i="1" s="1"/>
  <c r="AH124" i="1"/>
  <c r="AI124" i="1" s="1"/>
  <c r="AH119" i="1"/>
  <c r="AI119" i="1" s="1"/>
  <c r="AP115" i="1"/>
  <c r="AV115" i="1" s="1"/>
  <c r="AP128" i="1"/>
  <c r="AV128" i="1" s="1"/>
  <c r="AP114" i="1"/>
  <c r="AV114" i="1" s="1"/>
  <c r="AP139" i="1"/>
  <c r="AV139" i="1" s="1"/>
  <c r="AP112" i="1"/>
  <c r="AV112" i="1" s="1"/>
  <c r="AP124" i="1"/>
  <c r="AV124" i="1" s="1"/>
  <c r="AP134" i="1"/>
  <c r="AV134" i="1" s="1"/>
  <c r="AH22" i="1"/>
  <c r="AI22" i="1" s="1"/>
  <c r="AP22" i="1"/>
  <c r="AV22" i="1" s="1"/>
  <c r="AH26" i="1"/>
  <c r="AI26" i="1" s="1"/>
  <c r="AP26" i="1"/>
  <c r="AV26" i="1" s="1"/>
  <c r="AH46" i="1"/>
  <c r="AI46" i="1" s="1"/>
  <c r="AH53" i="1"/>
  <c r="AI53" i="1" s="1"/>
  <c r="AH55" i="1"/>
  <c r="AI55" i="1" s="1"/>
  <c r="AH52" i="1"/>
  <c r="AI52" i="1" s="1"/>
  <c r="AH47" i="1"/>
  <c r="AI47" i="1" s="1"/>
  <c r="AH51" i="1"/>
  <c r="AI51" i="1" s="1"/>
  <c r="AH74" i="1"/>
  <c r="AI74" i="1" s="1"/>
  <c r="AH73" i="1"/>
  <c r="AI73" i="1" s="1"/>
  <c r="AH84" i="1"/>
  <c r="AI84" i="1" s="1"/>
  <c r="AH102" i="1"/>
  <c r="AI102" i="1" s="1"/>
  <c r="AH54" i="1"/>
  <c r="AI54" i="1" s="1"/>
  <c r="AP43" i="1"/>
  <c r="AV43" i="1" s="1"/>
  <c r="AP72" i="1"/>
  <c r="AV72" i="1" s="1"/>
  <c r="AP105" i="1"/>
  <c r="AV105" i="1" s="1"/>
  <c r="AH64" i="1"/>
  <c r="AI64" i="1" s="1"/>
  <c r="AH59" i="1"/>
  <c r="AI59" i="1" s="1"/>
  <c r="AH104" i="1"/>
  <c r="AI104" i="1" s="1"/>
  <c r="AP21" i="1"/>
  <c r="AV21" i="1" s="1"/>
  <c r="AP20" i="1"/>
  <c r="AV20" i="1" s="1"/>
  <c r="AW20" i="1" s="1"/>
  <c r="AJ20" i="1" s="1"/>
  <c r="W21" i="1"/>
  <c r="AU21" i="1" s="1"/>
  <c r="F50" i="1"/>
  <c r="H50" i="1"/>
  <c r="H55" i="1"/>
  <c r="H51" i="1"/>
  <c r="H57" i="1"/>
  <c r="H61" i="1"/>
  <c r="H58" i="1"/>
  <c r="H59" i="1"/>
  <c r="H56" i="1"/>
  <c r="H60" i="1"/>
  <c r="H54" i="1"/>
  <c r="H52" i="1"/>
  <c r="H53" i="1"/>
  <c r="F53" i="1"/>
  <c r="F57" i="1"/>
  <c r="F61" i="1"/>
  <c r="F54" i="1"/>
  <c r="F58" i="1"/>
  <c r="F51" i="1"/>
  <c r="F55" i="1"/>
  <c r="F59" i="1"/>
  <c r="F52" i="1"/>
  <c r="F56" i="1"/>
  <c r="F60" i="1"/>
  <c r="AB20" i="1" l="1"/>
  <c r="AE21" i="1" s="1"/>
  <c r="AW21" i="1"/>
  <c r="AJ21" i="1" s="1"/>
  <c r="G40" i="1"/>
  <c r="G41" i="1"/>
  <c r="G38" i="1"/>
  <c r="G39" i="1"/>
  <c r="AA21" i="1"/>
  <c r="W22" i="1"/>
  <c r="F63" i="1"/>
  <c r="G50" i="1" s="1"/>
  <c r="AD21" i="1" l="1"/>
  <c r="Y21" i="1"/>
  <c r="Z21" i="1" s="1"/>
  <c r="AU22" i="1"/>
  <c r="AW22" i="1" s="1"/>
  <c r="AJ22" i="1" s="1"/>
  <c r="AA22" i="1"/>
  <c r="W23" i="1"/>
  <c r="G53" i="1"/>
  <c r="F37" i="1" s="1"/>
  <c r="H37" i="1" s="1"/>
  <c r="G57" i="1"/>
  <c r="F41" i="1" s="1"/>
  <c r="H41" i="1" s="1"/>
  <c r="G61" i="1"/>
  <c r="F45" i="1" s="1"/>
  <c r="H45" i="1" s="1"/>
  <c r="G54" i="1"/>
  <c r="F38" i="1" s="1"/>
  <c r="H38" i="1" s="1"/>
  <c r="G58" i="1"/>
  <c r="F42" i="1" s="1"/>
  <c r="H42" i="1" s="1"/>
  <c r="G51" i="1"/>
  <c r="F35" i="1" s="1"/>
  <c r="H35" i="1" s="1"/>
  <c r="G55" i="1"/>
  <c r="F39" i="1" s="1"/>
  <c r="H39" i="1" s="1"/>
  <c r="G59" i="1"/>
  <c r="F43" i="1" s="1"/>
  <c r="H43" i="1" s="1"/>
  <c r="G52" i="1"/>
  <c r="F36" i="1" s="1"/>
  <c r="H36" i="1" s="1"/>
  <c r="G56" i="1"/>
  <c r="F40" i="1" s="1"/>
  <c r="H40" i="1" s="1"/>
  <c r="G60" i="1"/>
  <c r="F44" i="1" s="1"/>
  <c r="H44" i="1" s="1"/>
  <c r="AU23" i="1" l="1"/>
  <c r="AW23" i="1" s="1"/>
  <c r="AJ23" i="1" s="1"/>
  <c r="AA23" i="1"/>
  <c r="AB21" i="1"/>
  <c r="Y22" i="1" s="1"/>
  <c r="W24" i="1"/>
  <c r="F34" i="1"/>
  <c r="H34" i="1" s="1"/>
  <c r="F32" i="1"/>
  <c r="Z22" i="1" l="1"/>
  <c r="AD22" i="1"/>
  <c r="AU24" i="1"/>
  <c r="AW24" i="1" s="1"/>
  <c r="AJ24" i="1" s="1"/>
  <c r="AA24" i="1"/>
  <c r="AE22" i="1"/>
  <c r="W25" i="1"/>
  <c r="H32" i="1"/>
  <c r="AB22" i="1" l="1"/>
  <c r="AD23" i="1" s="1"/>
  <c r="AU25" i="1"/>
  <c r="AW25" i="1" s="1"/>
  <c r="AJ25" i="1" s="1"/>
  <c r="AA25" i="1"/>
  <c r="W26" i="1"/>
  <c r="H46" i="1"/>
  <c r="Y23" i="1" l="1"/>
  <c r="Z23" i="1" s="1"/>
  <c r="AE23" i="1"/>
  <c r="W27" i="1"/>
  <c r="AU26" i="1"/>
  <c r="AW26" i="1" s="1"/>
  <c r="AJ26" i="1" s="1"/>
  <c r="AA26" i="1"/>
  <c r="AB23" i="1" l="1"/>
  <c r="Y24" i="1" s="1"/>
  <c r="Z24" i="1" s="1"/>
  <c r="AU27" i="1"/>
  <c r="AW27" i="1" s="1"/>
  <c r="AJ27" i="1" s="1"/>
  <c r="AA27" i="1"/>
  <c r="W28" i="1"/>
  <c r="W29" i="1" s="1"/>
  <c r="AD24" i="1" l="1"/>
  <c r="AE24" i="1"/>
  <c r="AU28" i="1"/>
  <c r="AW28" i="1" s="1"/>
  <c r="AJ28" i="1" s="1"/>
  <c r="AA29" i="1"/>
  <c r="AA28" i="1"/>
  <c r="AU29" i="1"/>
  <c r="AW29" i="1" s="1"/>
  <c r="AJ29" i="1" s="1"/>
  <c r="W30" i="1"/>
  <c r="AB24" i="1" l="1"/>
  <c r="AE25" i="1" s="1"/>
  <c r="AU30" i="1"/>
  <c r="AW30" i="1" s="1"/>
  <c r="AJ30" i="1" s="1"/>
  <c r="AA30" i="1"/>
  <c r="W31" i="1"/>
  <c r="Y25" i="1" l="1"/>
  <c r="Z25" i="1" s="1"/>
  <c r="AD25" i="1"/>
  <c r="AU31" i="1"/>
  <c r="AW31" i="1" s="1"/>
  <c r="AJ31" i="1" s="1"/>
  <c r="AA31" i="1"/>
  <c r="W32" i="1"/>
  <c r="AB25" i="1" l="1"/>
  <c r="AE26" i="1" s="1"/>
  <c r="AU32" i="1"/>
  <c r="AW32" i="1" s="1"/>
  <c r="AJ32" i="1" s="1"/>
  <c r="AA32" i="1"/>
  <c r="W33" i="1"/>
  <c r="Y26" i="1" l="1"/>
  <c r="Z26" i="1" s="1"/>
  <c r="AD26" i="1"/>
  <c r="AU33" i="1"/>
  <c r="AW33" i="1" s="1"/>
  <c r="AJ33" i="1" s="1"/>
  <c r="AA33" i="1"/>
  <c r="W34" i="1"/>
  <c r="AB26" i="1" l="1"/>
  <c r="AE27" i="1" s="1"/>
  <c r="AU34" i="1"/>
  <c r="AW34" i="1" s="1"/>
  <c r="AJ34" i="1" s="1"/>
  <c r="AA34" i="1"/>
  <c r="W35" i="1"/>
  <c r="Y27" i="1" l="1"/>
  <c r="Z27" i="1" s="1"/>
  <c r="AD27" i="1"/>
  <c r="AU35" i="1"/>
  <c r="AW35" i="1" s="1"/>
  <c r="AJ35" i="1" s="1"/>
  <c r="AA35" i="1"/>
  <c r="W36" i="1"/>
  <c r="AB27" i="1" l="1"/>
  <c r="AE28" i="1" s="1"/>
  <c r="AU36" i="1"/>
  <c r="AW36" i="1" s="1"/>
  <c r="AJ36" i="1" s="1"/>
  <c r="AA36" i="1"/>
  <c r="W37" i="1"/>
  <c r="Y28" i="1" l="1"/>
  <c r="Z28" i="1" s="1"/>
  <c r="AD28" i="1"/>
  <c r="AU37" i="1"/>
  <c r="AW37" i="1" s="1"/>
  <c r="AJ37" i="1" s="1"/>
  <c r="AA37" i="1"/>
  <c r="W38" i="1"/>
  <c r="AB28" i="1" l="1"/>
  <c r="Y29" i="1" s="1"/>
  <c r="Z29" i="1" s="1"/>
  <c r="AU38" i="1"/>
  <c r="AW38" i="1" s="1"/>
  <c r="AJ38" i="1" s="1"/>
  <c r="AA38" i="1"/>
  <c r="W39" i="1"/>
  <c r="AD29" i="1" l="1"/>
  <c r="AE29" i="1"/>
  <c r="AU39" i="1"/>
  <c r="AW39" i="1" s="1"/>
  <c r="AJ39" i="1" s="1"/>
  <c r="AA39" i="1"/>
  <c r="W40" i="1"/>
  <c r="AB29" i="1" l="1"/>
  <c r="Y30" i="1" s="1"/>
  <c r="Z30" i="1" s="1"/>
  <c r="AU40" i="1"/>
  <c r="AW40" i="1" s="1"/>
  <c r="AJ40" i="1" s="1"/>
  <c r="AA40" i="1"/>
  <c r="W41" i="1"/>
  <c r="AE30" i="1" l="1"/>
  <c r="AD30" i="1"/>
  <c r="AU41" i="1"/>
  <c r="AW41" i="1" s="1"/>
  <c r="AJ41" i="1" s="1"/>
  <c r="AA41" i="1"/>
  <c r="W42" i="1"/>
  <c r="AB30" i="1" l="1"/>
  <c r="Y31" i="1" s="1"/>
  <c r="Z31" i="1" s="1"/>
  <c r="AU42" i="1"/>
  <c r="AW42" i="1" s="1"/>
  <c r="AJ42" i="1" s="1"/>
  <c r="AA42" i="1"/>
  <c r="W43" i="1"/>
  <c r="AE31" i="1" l="1"/>
  <c r="AD31" i="1"/>
  <c r="AU43" i="1"/>
  <c r="AW43" i="1" s="1"/>
  <c r="AJ43" i="1" s="1"/>
  <c r="AA43" i="1"/>
  <c r="W44" i="1"/>
  <c r="AB31" i="1" l="1"/>
  <c r="AE32" i="1" s="1"/>
  <c r="AU44" i="1"/>
  <c r="AW44" i="1" s="1"/>
  <c r="AJ44" i="1" s="1"/>
  <c r="AA44" i="1"/>
  <c r="W45" i="1"/>
  <c r="AD32" i="1" l="1"/>
  <c r="Y32" i="1"/>
  <c r="Z32" i="1" s="1"/>
  <c r="AU45" i="1"/>
  <c r="AW45" i="1" s="1"/>
  <c r="AJ45" i="1" s="1"/>
  <c r="AA45" i="1"/>
  <c r="W46" i="1"/>
  <c r="AB32" i="1" l="1"/>
  <c r="AD33" i="1" s="1"/>
  <c r="AU46" i="1"/>
  <c r="AW46" i="1" s="1"/>
  <c r="AJ46" i="1" s="1"/>
  <c r="AA46" i="1"/>
  <c r="W47" i="1"/>
  <c r="AE33" i="1" l="1"/>
  <c r="Y33" i="1"/>
  <c r="Z33" i="1" s="1"/>
  <c r="AU47" i="1"/>
  <c r="AW47" i="1" s="1"/>
  <c r="AJ47" i="1" s="1"/>
  <c r="AA47" i="1"/>
  <c r="W48" i="1"/>
  <c r="AB33" i="1" l="1"/>
  <c r="Y34" i="1" s="1"/>
  <c r="Z34" i="1" s="1"/>
  <c r="AU48" i="1"/>
  <c r="AW48" i="1" s="1"/>
  <c r="AJ48" i="1" s="1"/>
  <c r="AA48" i="1"/>
  <c r="W49" i="1"/>
  <c r="AA49" i="1" s="1"/>
  <c r="AD34" i="1" l="1"/>
  <c r="AE34" i="1"/>
  <c r="AU49" i="1"/>
  <c r="AW49" i="1" s="1"/>
  <c r="AJ49" i="1" s="1"/>
  <c r="W50" i="1"/>
  <c r="AA50" i="1" s="1"/>
  <c r="AB34" i="1" l="1"/>
  <c r="AE35" i="1" s="1"/>
  <c r="AU50" i="1"/>
  <c r="AW50" i="1" s="1"/>
  <c r="AJ50" i="1" s="1"/>
  <c r="W51" i="1"/>
  <c r="AA51" i="1" s="1"/>
  <c r="Y35" i="1" l="1"/>
  <c r="Z35" i="1" s="1"/>
  <c r="AD35" i="1"/>
  <c r="AU51" i="1"/>
  <c r="AW51" i="1" s="1"/>
  <c r="AJ51" i="1" s="1"/>
  <c r="W52" i="1"/>
  <c r="AA52" i="1" s="1"/>
  <c r="AB35" i="1" l="1"/>
  <c r="AE36" i="1" s="1"/>
  <c r="AU52" i="1"/>
  <c r="AW52" i="1" s="1"/>
  <c r="AJ52" i="1" s="1"/>
  <c r="W53" i="1"/>
  <c r="AD36" i="1" l="1"/>
  <c r="Y36" i="1"/>
  <c r="Z36" i="1" s="1"/>
  <c r="AU53" i="1"/>
  <c r="AW53" i="1" s="1"/>
  <c r="AJ53" i="1" s="1"/>
  <c r="AA53" i="1"/>
  <c r="W54" i="1"/>
  <c r="AA54" i="1" s="1"/>
  <c r="AB36" i="1" l="1"/>
  <c r="AU54" i="1"/>
  <c r="AW54" i="1" s="1"/>
  <c r="AJ54" i="1" s="1"/>
  <c r="W55" i="1"/>
  <c r="AA55" i="1" s="1"/>
  <c r="AE37" i="1" l="1"/>
  <c r="AD37" i="1"/>
  <c r="Y37" i="1"/>
  <c r="Z37" i="1" s="1"/>
  <c r="AU55" i="1"/>
  <c r="AW55" i="1" s="1"/>
  <c r="AJ55" i="1" s="1"/>
  <c r="W56" i="1"/>
  <c r="AA56" i="1" s="1"/>
  <c r="AB37" i="1" l="1"/>
  <c r="AU56" i="1"/>
  <c r="AW56" i="1" s="1"/>
  <c r="AJ56" i="1" s="1"/>
  <c r="W57" i="1"/>
  <c r="AA57" i="1" s="1"/>
  <c r="Y38" i="1" l="1"/>
  <c r="Z38" i="1" s="1"/>
  <c r="AD38" i="1"/>
  <c r="AE38" i="1"/>
  <c r="AU57" i="1"/>
  <c r="AW57" i="1" s="1"/>
  <c r="AJ57" i="1" s="1"/>
  <c r="W58" i="1"/>
  <c r="AA58" i="1" s="1"/>
  <c r="AB38" i="1" l="1"/>
  <c r="AU58" i="1"/>
  <c r="AW58" i="1" s="1"/>
  <c r="AJ58" i="1" s="1"/>
  <c r="W59" i="1"/>
  <c r="AA59" i="1" s="1"/>
  <c r="AE39" i="1" l="1"/>
  <c r="AD39" i="1"/>
  <c r="Y39" i="1"/>
  <c r="Z39" i="1" s="1"/>
  <c r="AU59" i="1"/>
  <c r="AW59" i="1" s="1"/>
  <c r="AJ59" i="1" s="1"/>
  <c r="W60" i="1"/>
  <c r="AA60" i="1" s="1"/>
  <c r="AB39" i="1" l="1"/>
  <c r="AE40" i="1" s="1"/>
  <c r="AU60" i="1"/>
  <c r="AW60" i="1" s="1"/>
  <c r="AJ60" i="1" s="1"/>
  <c r="W61" i="1"/>
  <c r="AA61" i="1" s="1"/>
  <c r="AD40" i="1" l="1"/>
  <c r="Y40" i="1"/>
  <c r="Z40" i="1" s="1"/>
  <c r="AU61" i="1"/>
  <c r="AW61" i="1" s="1"/>
  <c r="AJ61" i="1" s="1"/>
  <c r="W62" i="1"/>
  <c r="AB40" i="1" l="1"/>
  <c r="AU62" i="1"/>
  <c r="AW62" i="1" s="1"/>
  <c r="AJ62" i="1" s="1"/>
  <c r="AA62" i="1"/>
  <c r="W63" i="1"/>
  <c r="AA63" i="1" s="1"/>
  <c r="AE41" i="1" l="1"/>
  <c r="AD41" i="1"/>
  <c r="Y41" i="1"/>
  <c r="Z41" i="1" s="1"/>
  <c r="AU63" i="1"/>
  <c r="AW63" i="1" s="1"/>
  <c r="AJ63" i="1" s="1"/>
  <c r="W64" i="1"/>
  <c r="AB41" i="1" l="1"/>
  <c r="Y42" i="1" s="1"/>
  <c r="Z42" i="1" s="1"/>
  <c r="AU64" i="1"/>
  <c r="AW64" i="1" s="1"/>
  <c r="AJ64" i="1" s="1"/>
  <c r="AA64" i="1"/>
  <c r="W65" i="1"/>
  <c r="AE42" i="1" l="1"/>
  <c r="AD42" i="1"/>
  <c r="AU65" i="1"/>
  <c r="AW65" i="1" s="1"/>
  <c r="AJ65" i="1" s="1"/>
  <c r="AA65" i="1"/>
  <c r="W66" i="1"/>
  <c r="AB42" i="1" l="1"/>
  <c r="Y43" i="1" s="1"/>
  <c r="Z43" i="1" s="1"/>
  <c r="AU66" i="1"/>
  <c r="AW66" i="1" s="1"/>
  <c r="AJ66" i="1" s="1"/>
  <c r="AA66" i="1"/>
  <c r="W67" i="1"/>
  <c r="AD43" i="1" l="1"/>
  <c r="AE43" i="1"/>
  <c r="AU67" i="1"/>
  <c r="AW67" i="1" s="1"/>
  <c r="AJ67" i="1" s="1"/>
  <c r="AA67" i="1"/>
  <c r="W68" i="1"/>
  <c r="AB43" i="1" l="1"/>
  <c r="AU68" i="1"/>
  <c r="AW68" i="1" s="1"/>
  <c r="AJ68" i="1" s="1"/>
  <c r="AA68" i="1"/>
  <c r="W69" i="1"/>
  <c r="Y44" i="1" l="1"/>
  <c r="Z44" i="1" s="1"/>
  <c r="AD44" i="1"/>
  <c r="AE44" i="1"/>
  <c r="AU69" i="1"/>
  <c r="AW69" i="1" s="1"/>
  <c r="AJ69" i="1" s="1"/>
  <c r="AA69" i="1"/>
  <c r="W70" i="1"/>
  <c r="AB44" i="1" l="1"/>
  <c r="Y45" i="1" s="1"/>
  <c r="Z45" i="1" s="1"/>
  <c r="AU70" i="1"/>
  <c r="AW70" i="1" s="1"/>
  <c r="AJ70" i="1" s="1"/>
  <c r="AA70" i="1"/>
  <c r="W71" i="1"/>
  <c r="AE45" i="1" l="1"/>
  <c r="AD45" i="1"/>
  <c r="AU71" i="1"/>
  <c r="AW71" i="1" s="1"/>
  <c r="AJ71" i="1" s="1"/>
  <c r="AA71" i="1"/>
  <c r="W72" i="1"/>
  <c r="AB45" i="1" l="1"/>
  <c r="Y46" i="1" s="1"/>
  <c r="Z46" i="1" s="1"/>
  <c r="AU72" i="1"/>
  <c r="AW72" i="1" s="1"/>
  <c r="AJ72" i="1" s="1"/>
  <c r="AA72" i="1"/>
  <c r="W73" i="1"/>
  <c r="AD46" i="1" l="1"/>
  <c r="AE46" i="1"/>
  <c r="AU73" i="1"/>
  <c r="AW73" i="1" s="1"/>
  <c r="AJ73" i="1" s="1"/>
  <c r="AA73" i="1"/>
  <c r="W74" i="1"/>
  <c r="AB46" i="1" l="1"/>
  <c r="AD47" i="1" s="1"/>
  <c r="AU74" i="1"/>
  <c r="AW74" i="1" s="1"/>
  <c r="AJ74" i="1" s="1"/>
  <c r="AA74" i="1"/>
  <c r="W75" i="1"/>
  <c r="AE47" i="1" l="1"/>
  <c r="Y47" i="1"/>
  <c r="Z47" i="1" s="1"/>
  <c r="AU75" i="1"/>
  <c r="AW75" i="1" s="1"/>
  <c r="AJ75" i="1" s="1"/>
  <c r="AA75" i="1"/>
  <c r="W76" i="1"/>
  <c r="AB47" i="1" l="1"/>
  <c r="AE48" i="1" s="1"/>
  <c r="AU76" i="1"/>
  <c r="AW76" i="1" s="1"/>
  <c r="AJ76" i="1" s="1"/>
  <c r="AA76" i="1"/>
  <c r="W77" i="1"/>
  <c r="AD48" i="1" l="1"/>
  <c r="Y48" i="1"/>
  <c r="Z48" i="1" s="1"/>
  <c r="AU77" i="1"/>
  <c r="AW77" i="1" s="1"/>
  <c r="AJ77" i="1" s="1"/>
  <c r="AA77" i="1"/>
  <c r="W78" i="1"/>
  <c r="AB48" i="1" l="1"/>
  <c r="Y49" i="1" s="1"/>
  <c r="Z49" i="1" s="1"/>
  <c r="AU78" i="1"/>
  <c r="AW78" i="1" s="1"/>
  <c r="AJ78" i="1" s="1"/>
  <c r="AA78" i="1"/>
  <c r="W79" i="1"/>
  <c r="AD49" i="1" l="1"/>
  <c r="AE49" i="1"/>
  <c r="AU79" i="1"/>
  <c r="AW79" i="1" s="1"/>
  <c r="AJ79" i="1" s="1"/>
  <c r="AA79" i="1"/>
  <c r="W80" i="1"/>
  <c r="AB49" i="1" l="1"/>
  <c r="Y50" i="1" s="1"/>
  <c r="Z50" i="1" s="1"/>
  <c r="AU80" i="1"/>
  <c r="AW80" i="1" s="1"/>
  <c r="AJ80" i="1" s="1"/>
  <c r="AA80" i="1"/>
  <c r="W81" i="1"/>
  <c r="AA81" i="1" s="1"/>
  <c r="AE50" i="1" l="1"/>
  <c r="AD50" i="1"/>
  <c r="AU81" i="1"/>
  <c r="AW81" i="1" s="1"/>
  <c r="AJ81" i="1" s="1"/>
  <c r="W82" i="1"/>
  <c r="AA82" i="1" s="1"/>
  <c r="AB50" i="1" l="1"/>
  <c r="AE51" i="1" s="1"/>
  <c r="AU82" i="1"/>
  <c r="AW82" i="1" s="1"/>
  <c r="AJ82" i="1" s="1"/>
  <c r="W83" i="1"/>
  <c r="Y51" i="1" l="1"/>
  <c r="Z51" i="1" s="1"/>
  <c r="AD51" i="1"/>
  <c r="AU83" i="1"/>
  <c r="AW83" i="1" s="1"/>
  <c r="AJ83" i="1" s="1"/>
  <c r="AA83" i="1"/>
  <c r="W84" i="1"/>
  <c r="AB51" i="1" l="1"/>
  <c r="AE52" i="1" s="1"/>
  <c r="AU84" i="1"/>
  <c r="AW84" i="1" s="1"/>
  <c r="AJ84" i="1" s="1"/>
  <c r="AA84" i="1"/>
  <c r="W85" i="1"/>
  <c r="Y52" i="1" l="1"/>
  <c r="Z52" i="1" s="1"/>
  <c r="AD52" i="1"/>
  <c r="AU85" i="1"/>
  <c r="AW85" i="1" s="1"/>
  <c r="AJ85" i="1" s="1"/>
  <c r="AA85" i="1"/>
  <c r="W86" i="1"/>
  <c r="AA86" i="1" s="1"/>
  <c r="AB52" i="1" l="1"/>
  <c r="Y53" i="1" s="1"/>
  <c r="Z53" i="1" s="1"/>
  <c r="AU86" i="1"/>
  <c r="AW86" i="1" s="1"/>
  <c r="AJ86" i="1" s="1"/>
  <c r="W87" i="1"/>
  <c r="AA87" i="1" s="1"/>
  <c r="AD53" i="1" l="1"/>
  <c r="AE53" i="1"/>
  <c r="AU87" i="1"/>
  <c r="AW87" i="1" s="1"/>
  <c r="AJ87" i="1" s="1"/>
  <c r="W88" i="1"/>
  <c r="AB53" i="1" l="1"/>
  <c r="AE54" i="1" s="1"/>
  <c r="AU88" i="1"/>
  <c r="AW88" i="1" s="1"/>
  <c r="AJ88" i="1" s="1"/>
  <c r="AA88" i="1"/>
  <c r="W89" i="1"/>
  <c r="AD54" i="1" l="1"/>
  <c r="Y54" i="1"/>
  <c r="Z54" i="1" s="1"/>
  <c r="AU89" i="1"/>
  <c r="AW89" i="1" s="1"/>
  <c r="AJ89" i="1" s="1"/>
  <c r="AA89" i="1"/>
  <c r="W90" i="1"/>
  <c r="AB54" i="1" l="1"/>
  <c r="Y55" i="1" s="1"/>
  <c r="Z55" i="1" s="1"/>
  <c r="AU90" i="1"/>
  <c r="AW90" i="1" s="1"/>
  <c r="AJ90" i="1" s="1"/>
  <c r="AA90" i="1"/>
  <c r="W91" i="1"/>
  <c r="AD55" i="1" l="1"/>
  <c r="AE55" i="1"/>
  <c r="AU91" i="1"/>
  <c r="AW91" i="1" s="1"/>
  <c r="AJ91" i="1" s="1"/>
  <c r="AA91" i="1"/>
  <c r="W92" i="1"/>
  <c r="AB55" i="1" l="1"/>
  <c r="Y56" i="1" s="1"/>
  <c r="Z56" i="1" s="1"/>
  <c r="AU92" i="1"/>
  <c r="AW92" i="1" s="1"/>
  <c r="AJ92" i="1" s="1"/>
  <c r="AA92" i="1"/>
  <c r="W93" i="1"/>
  <c r="AD56" i="1" l="1"/>
  <c r="AE56" i="1"/>
  <c r="AU93" i="1"/>
  <c r="AW93" i="1" s="1"/>
  <c r="AJ93" i="1" s="1"/>
  <c r="AA93" i="1"/>
  <c r="W94" i="1"/>
  <c r="AB56" i="1" l="1"/>
  <c r="AE57" i="1" s="1"/>
  <c r="AU94" i="1"/>
  <c r="AW94" i="1" s="1"/>
  <c r="AJ94" i="1" s="1"/>
  <c r="AA94" i="1"/>
  <c r="W95" i="1"/>
  <c r="Y57" i="1" l="1"/>
  <c r="Z57" i="1" s="1"/>
  <c r="AD57" i="1"/>
  <c r="AU95" i="1"/>
  <c r="AW95" i="1" s="1"/>
  <c r="AJ95" i="1" s="1"/>
  <c r="AA95" i="1"/>
  <c r="W96" i="1"/>
  <c r="AA96" i="1" s="1"/>
  <c r="AB57" i="1" l="1"/>
  <c r="AD58" i="1" s="1"/>
  <c r="AU96" i="1"/>
  <c r="AW96" i="1" s="1"/>
  <c r="AJ96" i="1" s="1"/>
  <c r="W97" i="1"/>
  <c r="AA97" i="1" s="1"/>
  <c r="Y58" i="1" l="1"/>
  <c r="Z58" i="1" s="1"/>
  <c r="AE58" i="1"/>
  <c r="AU97" i="1"/>
  <c r="AW97" i="1" s="1"/>
  <c r="AJ97" i="1" s="1"/>
  <c r="W98" i="1"/>
  <c r="AA98" i="1" s="1"/>
  <c r="AB58" i="1" l="1"/>
  <c r="AE59" i="1" s="1"/>
  <c r="AU98" i="1"/>
  <c r="AW98" i="1" s="1"/>
  <c r="AJ98" i="1" s="1"/>
  <c r="W99" i="1"/>
  <c r="AA99" i="1" s="1"/>
  <c r="AD59" i="1" l="1"/>
  <c r="Y59" i="1"/>
  <c r="Z59" i="1" s="1"/>
  <c r="AU99" i="1"/>
  <c r="AW99" i="1" s="1"/>
  <c r="AJ99" i="1" s="1"/>
  <c r="W100" i="1"/>
  <c r="AA100" i="1" s="1"/>
  <c r="AB59" i="1" l="1"/>
  <c r="AD60" i="1" s="1"/>
  <c r="AU100" i="1"/>
  <c r="AW100" i="1" s="1"/>
  <c r="AJ100" i="1" s="1"/>
  <c r="W101" i="1"/>
  <c r="AA101" i="1" s="1"/>
  <c r="Y60" i="1" l="1"/>
  <c r="Z60" i="1" s="1"/>
  <c r="AE60" i="1"/>
  <c r="AU101" i="1"/>
  <c r="AW101" i="1" s="1"/>
  <c r="AJ101" i="1" s="1"/>
  <c r="W102" i="1"/>
  <c r="AA102" i="1" s="1"/>
  <c r="AB60" i="1" l="1"/>
  <c r="AE61" i="1" s="1"/>
  <c r="AU102" i="1"/>
  <c r="AW102" i="1" s="1"/>
  <c r="AJ102" i="1" s="1"/>
  <c r="W103" i="1"/>
  <c r="AA103" i="1" s="1"/>
  <c r="AD61" i="1" l="1"/>
  <c r="Y61" i="1"/>
  <c r="Z61" i="1" s="1"/>
  <c r="AU103" i="1"/>
  <c r="AW103" i="1" s="1"/>
  <c r="AJ103" i="1" s="1"/>
  <c r="W104" i="1"/>
  <c r="AA104" i="1" s="1"/>
  <c r="AB61" i="1" l="1"/>
  <c r="Y62" i="1" s="1"/>
  <c r="Z62" i="1" s="1"/>
  <c r="AU104" i="1"/>
  <c r="AW104" i="1" s="1"/>
  <c r="AJ104" i="1" s="1"/>
  <c r="W105" i="1"/>
  <c r="AA105" i="1" s="1"/>
  <c r="AD62" i="1" l="1"/>
  <c r="AE62" i="1"/>
  <c r="AU105" i="1"/>
  <c r="AW105" i="1" s="1"/>
  <c r="AJ105" i="1" s="1"/>
  <c r="W106" i="1"/>
  <c r="AA106" i="1" s="1"/>
  <c r="AB62" i="1" l="1"/>
  <c r="Y63" i="1" s="1"/>
  <c r="Z63" i="1" s="1"/>
  <c r="AU106" i="1"/>
  <c r="AW106" i="1" s="1"/>
  <c r="AJ106" i="1" s="1"/>
  <c r="W107" i="1"/>
  <c r="AD63" i="1" l="1"/>
  <c r="AE63" i="1"/>
  <c r="AU107" i="1"/>
  <c r="AW107" i="1" s="1"/>
  <c r="AJ107" i="1" s="1"/>
  <c r="AA107" i="1"/>
  <c r="W108" i="1"/>
  <c r="AB63" i="1" l="1"/>
  <c r="Y64" i="1" s="1"/>
  <c r="Z64" i="1" s="1"/>
  <c r="AU108" i="1"/>
  <c r="AW108" i="1" s="1"/>
  <c r="AJ108" i="1" s="1"/>
  <c r="AA108" i="1"/>
  <c r="W109" i="1"/>
  <c r="AA109" i="1" s="1"/>
  <c r="AE64" i="1" l="1"/>
  <c r="AD64" i="1"/>
  <c r="AU109" i="1"/>
  <c r="AW109" i="1" s="1"/>
  <c r="AJ109" i="1" s="1"/>
  <c r="W110" i="1"/>
  <c r="AA110" i="1" s="1"/>
  <c r="AB64" i="1" l="1"/>
  <c r="AE65" i="1" s="1"/>
  <c r="AU110" i="1"/>
  <c r="AW110" i="1" s="1"/>
  <c r="AJ110" i="1" s="1"/>
  <c r="W111" i="1"/>
  <c r="AA111" i="1" s="1"/>
  <c r="AD65" i="1" l="1"/>
  <c r="Y65" i="1"/>
  <c r="Z65" i="1" s="1"/>
  <c r="AU111" i="1"/>
  <c r="AW111" i="1" s="1"/>
  <c r="AJ111" i="1" s="1"/>
  <c r="W112" i="1"/>
  <c r="AA112" i="1" s="1"/>
  <c r="AB65" i="1" l="1"/>
  <c r="Y66" i="1" s="1"/>
  <c r="Z66" i="1" s="1"/>
  <c r="AU112" i="1"/>
  <c r="AW112" i="1" s="1"/>
  <c r="AJ112" i="1" s="1"/>
  <c r="W113" i="1"/>
  <c r="AA113" i="1" s="1"/>
  <c r="AD66" i="1" l="1"/>
  <c r="AE66" i="1"/>
  <c r="AU113" i="1"/>
  <c r="AW113" i="1" s="1"/>
  <c r="AJ113" i="1" s="1"/>
  <c r="W114" i="1"/>
  <c r="AB66" i="1" l="1"/>
  <c r="Y67" i="1" s="1"/>
  <c r="Z67" i="1" s="1"/>
  <c r="AU114" i="1"/>
  <c r="AW114" i="1" s="1"/>
  <c r="AJ114" i="1" s="1"/>
  <c r="AA114" i="1"/>
  <c r="W115" i="1"/>
  <c r="AE67" i="1" l="1"/>
  <c r="AD67" i="1"/>
  <c r="AU115" i="1"/>
  <c r="AW115" i="1" s="1"/>
  <c r="AJ115" i="1" s="1"/>
  <c r="AA115" i="1"/>
  <c r="W116" i="1"/>
  <c r="AB67" i="1" l="1"/>
  <c r="Y68" i="1" s="1"/>
  <c r="Z68" i="1" s="1"/>
  <c r="AU116" i="1"/>
  <c r="AW116" i="1" s="1"/>
  <c r="AJ116" i="1" s="1"/>
  <c r="AA116" i="1"/>
  <c r="W117" i="1"/>
  <c r="AD68" i="1" l="1"/>
  <c r="AE68" i="1"/>
  <c r="AU117" i="1"/>
  <c r="AW117" i="1" s="1"/>
  <c r="AJ117" i="1" s="1"/>
  <c r="AA117" i="1"/>
  <c r="W118" i="1"/>
  <c r="AB68" i="1" l="1"/>
  <c r="AE69" i="1" s="1"/>
  <c r="AU118" i="1"/>
  <c r="AW118" i="1" s="1"/>
  <c r="AJ118" i="1" s="1"/>
  <c r="AA118" i="1"/>
  <c r="W119" i="1"/>
  <c r="AD69" i="1" l="1"/>
  <c r="Y69" i="1"/>
  <c r="Z69" i="1" s="1"/>
  <c r="AU119" i="1"/>
  <c r="AW119" i="1" s="1"/>
  <c r="AJ119" i="1" s="1"/>
  <c r="AA119" i="1"/>
  <c r="W120" i="1"/>
  <c r="AB69" i="1" l="1"/>
  <c r="AE70" i="1" s="1"/>
  <c r="AU120" i="1"/>
  <c r="AW120" i="1" s="1"/>
  <c r="AJ120" i="1" s="1"/>
  <c r="AA120" i="1"/>
  <c r="W121" i="1"/>
  <c r="AD70" i="1" l="1"/>
  <c r="Y70" i="1"/>
  <c r="Z70" i="1" s="1"/>
  <c r="AU121" i="1"/>
  <c r="AW121" i="1" s="1"/>
  <c r="AJ121" i="1" s="1"/>
  <c r="AA121" i="1"/>
  <c r="W122" i="1"/>
  <c r="AB70" i="1" l="1"/>
  <c r="AE71" i="1" s="1"/>
  <c r="AU122" i="1"/>
  <c r="AW122" i="1" s="1"/>
  <c r="AJ122" i="1" s="1"/>
  <c r="AA122" i="1"/>
  <c r="W123" i="1"/>
  <c r="AD71" i="1" l="1"/>
  <c r="Y71" i="1"/>
  <c r="Z71" i="1" s="1"/>
  <c r="AU123" i="1"/>
  <c r="AW123" i="1" s="1"/>
  <c r="AJ123" i="1" s="1"/>
  <c r="AA123" i="1"/>
  <c r="W124" i="1"/>
  <c r="AB71" i="1" l="1"/>
  <c r="AE72" i="1" s="1"/>
  <c r="AU124" i="1"/>
  <c r="AW124" i="1" s="1"/>
  <c r="AJ124" i="1" s="1"/>
  <c r="AA124" i="1"/>
  <c r="W125" i="1"/>
  <c r="W126" i="1" s="1"/>
  <c r="AD72" i="1" l="1"/>
  <c r="Y72" i="1"/>
  <c r="Z72" i="1" s="1"/>
  <c r="AU125" i="1"/>
  <c r="AW125" i="1" s="1"/>
  <c r="AJ125" i="1" s="1"/>
  <c r="AA125" i="1"/>
  <c r="AB72" i="1" l="1"/>
  <c r="AD73" i="1" s="1"/>
  <c r="AU126" i="1"/>
  <c r="AW126" i="1" s="1"/>
  <c r="AJ126" i="1" s="1"/>
  <c r="AA126" i="1"/>
  <c r="W127" i="1"/>
  <c r="Y73" i="1" l="1"/>
  <c r="Z73" i="1" s="1"/>
  <c r="AE73" i="1"/>
  <c r="AU127" i="1"/>
  <c r="AW127" i="1" s="1"/>
  <c r="AJ127" i="1" s="1"/>
  <c r="AA127" i="1"/>
  <c r="W128" i="1"/>
  <c r="AB73" i="1" l="1"/>
  <c r="AE74" i="1" s="1"/>
  <c r="AU128" i="1"/>
  <c r="AW128" i="1" s="1"/>
  <c r="AJ128" i="1" s="1"/>
  <c r="AA128" i="1"/>
  <c r="W129" i="1"/>
  <c r="AD74" i="1" l="1"/>
  <c r="Y74" i="1"/>
  <c r="Z74" i="1" s="1"/>
  <c r="AU129" i="1"/>
  <c r="AW129" i="1" s="1"/>
  <c r="AJ129" i="1" s="1"/>
  <c r="AA129" i="1"/>
  <c r="W130" i="1"/>
  <c r="AA130" i="1" s="1"/>
  <c r="AB74" i="1" l="1"/>
  <c r="Y75" i="1" s="1"/>
  <c r="Z75" i="1" s="1"/>
  <c r="AU130" i="1"/>
  <c r="AW130" i="1" s="1"/>
  <c r="AJ130" i="1" s="1"/>
  <c r="W131" i="1"/>
  <c r="AA131" i="1" s="1"/>
  <c r="AD75" i="1" l="1"/>
  <c r="AE75" i="1"/>
  <c r="AU131" i="1"/>
  <c r="AW131" i="1" s="1"/>
  <c r="AJ131" i="1" s="1"/>
  <c r="W132" i="1"/>
  <c r="AA132" i="1" s="1"/>
  <c r="AB75" i="1" l="1"/>
  <c r="AE76" i="1" s="1"/>
  <c r="AU132" i="1"/>
  <c r="AW132" i="1" s="1"/>
  <c r="AJ132" i="1" s="1"/>
  <c r="W133" i="1"/>
  <c r="AA133" i="1" s="1"/>
  <c r="AD76" i="1" l="1"/>
  <c r="Y76" i="1"/>
  <c r="Z76" i="1" s="1"/>
  <c r="AU133" i="1"/>
  <c r="AW133" i="1" s="1"/>
  <c r="AJ133" i="1" s="1"/>
  <c r="W134" i="1"/>
  <c r="AA134" i="1" s="1"/>
  <c r="AB76" i="1" l="1"/>
  <c r="AE77" i="1" s="1"/>
  <c r="AU134" i="1"/>
  <c r="AW134" i="1" s="1"/>
  <c r="AJ134" i="1" s="1"/>
  <c r="W135" i="1"/>
  <c r="AD77" i="1" l="1"/>
  <c r="Y77" i="1"/>
  <c r="Z77" i="1" s="1"/>
  <c r="AU135" i="1"/>
  <c r="AW135" i="1" s="1"/>
  <c r="AJ135" i="1" s="1"/>
  <c r="AA135" i="1"/>
  <c r="W136" i="1"/>
  <c r="AB77" i="1" l="1"/>
  <c r="Y78" i="1" s="1"/>
  <c r="Z78" i="1" s="1"/>
  <c r="AU136" i="1"/>
  <c r="AW136" i="1" s="1"/>
  <c r="AJ136" i="1" s="1"/>
  <c r="AA136" i="1"/>
  <c r="W137" i="1"/>
  <c r="AD78" i="1" l="1"/>
  <c r="AE78" i="1"/>
  <c r="AU137" i="1"/>
  <c r="AW137" i="1" s="1"/>
  <c r="AJ137" i="1" s="1"/>
  <c r="AA137" i="1"/>
  <c r="W138" i="1"/>
  <c r="AB78" i="1" l="1"/>
  <c r="AD79" i="1" s="1"/>
  <c r="AU138" i="1"/>
  <c r="AW138" i="1" s="1"/>
  <c r="AJ138" i="1" s="1"/>
  <c r="AA138" i="1"/>
  <c r="W139" i="1"/>
  <c r="AU139" i="1" s="1"/>
  <c r="AW139" i="1" s="1"/>
  <c r="AJ139" i="1" s="1"/>
  <c r="AE79" i="1" l="1"/>
  <c r="Y79" i="1"/>
  <c r="Z79" i="1" s="1"/>
  <c r="AA139" i="1"/>
  <c r="Z141" i="1" s="1"/>
  <c r="C65" i="1"/>
  <c r="AB79" i="1" l="1"/>
  <c r="AE80" i="1" s="1"/>
  <c r="AA141" i="1"/>
  <c r="Y80" i="1" l="1"/>
  <c r="Z80" i="1" s="1"/>
  <c r="AD80" i="1"/>
  <c r="AB80" i="1" l="1"/>
  <c r="AE81" i="1" s="1"/>
  <c r="AD81" i="1" l="1"/>
  <c r="Y81" i="1"/>
  <c r="Z81" i="1" s="1"/>
  <c r="AB81" i="1" l="1"/>
  <c r="Y82" i="1" s="1"/>
  <c r="Z82" i="1" s="1"/>
  <c r="AD82" i="1" l="1"/>
  <c r="AE82" i="1"/>
  <c r="AB82" i="1" l="1"/>
  <c r="AE83" i="1" s="1"/>
  <c r="AD83" i="1" l="1"/>
  <c r="Y83" i="1"/>
  <c r="Z83" i="1" s="1"/>
  <c r="AB83" i="1" l="1"/>
  <c r="AE84" i="1" s="1"/>
  <c r="AD84" i="1" l="1"/>
  <c r="Y84" i="1"/>
  <c r="Z84" i="1" s="1"/>
  <c r="AB84" i="1" l="1"/>
  <c r="Y85" i="1" s="1"/>
  <c r="Z85" i="1" s="1"/>
  <c r="AD85" i="1" l="1"/>
  <c r="AE85" i="1"/>
  <c r="AB85" i="1" l="1"/>
  <c r="AD86" i="1" s="1"/>
  <c r="AE86" i="1" l="1"/>
  <c r="Y86" i="1"/>
  <c r="Z86" i="1" s="1"/>
  <c r="AB86" i="1" l="1"/>
  <c r="Y87" i="1" l="1"/>
  <c r="Z87" i="1" s="1"/>
  <c r="AD87" i="1"/>
  <c r="AE87" i="1"/>
  <c r="AB87" i="1" l="1"/>
  <c r="Y88" i="1" s="1"/>
  <c r="Z88" i="1" s="1"/>
  <c r="AD88" i="1" l="1"/>
  <c r="AE88" i="1"/>
  <c r="AB88" i="1" l="1"/>
  <c r="AE89" i="1" s="1"/>
  <c r="AD89" i="1" l="1"/>
  <c r="Y89" i="1"/>
  <c r="Z89" i="1" s="1"/>
  <c r="AB89" i="1" l="1"/>
  <c r="AE90" i="1" s="1"/>
  <c r="AD90" i="1" l="1"/>
  <c r="Y90" i="1"/>
  <c r="Z90" i="1" s="1"/>
  <c r="AB90" i="1" l="1"/>
  <c r="Y91" i="1" s="1"/>
  <c r="Z91" i="1" s="1"/>
  <c r="AD91" i="1" l="1"/>
  <c r="AE91" i="1"/>
  <c r="AB91" i="1" l="1"/>
  <c r="AE92" i="1" s="1"/>
  <c r="AD92" i="1" l="1"/>
  <c r="Y92" i="1"/>
  <c r="Z92" i="1" s="1"/>
  <c r="AB92" i="1" l="1"/>
  <c r="Y93" i="1" s="1"/>
  <c r="Z93" i="1" s="1"/>
  <c r="AD93" i="1" l="1"/>
  <c r="AE93" i="1"/>
  <c r="AB93" i="1" l="1"/>
  <c r="AD94" i="1" s="1"/>
  <c r="AE94" i="1" l="1"/>
  <c r="Y94" i="1"/>
  <c r="Z94" i="1" s="1"/>
  <c r="AB94" i="1" l="1"/>
  <c r="Y95" i="1" s="1"/>
  <c r="Z95" i="1" s="1"/>
  <c r="AE95" i="1" l="1"/>
  <c r="AD95" i="1"/>
  <c r="AB95" i="1" l="1"/>
  <c r="AE96" i="1" s="1"/>
  <c r="AD96" i="1" l="1"/>
  <c r="Y96" i="1"/>
  <c r="Z96" i="1" s="1"/>
  <c r="AB96" i="1" l="1"/>
  <c r="AE97" i="1" s="1"/>
  <c r="Y97" i="1" l="1"/>
  <c r="Z97" i="1" s="1"/>
  <c r="AD97" i="1"/>
  <c r="AB97" i="1" l="1"/>
  <c r="AE98" i="1" s="1"/>
  <c r="AD98" i="1" l="1"/>
  <c r="Y98" i="1"/>
  <c r="Z98" i="1" s="1"/>
  <c r="AB98" i="1" l="1"/>
  <c r="AE99" i="1" s="1"/>
  <c r="AD99" i="1" l="1"/>
  <c r="Y99" i="1"/>
  <c r="Z99" i="1" s="1"/>
  <c r="AB99" i="1" l="1"/>
  <c r="AE100" i="1" s="1"/>
  <c r="AD100" i="1" l="1"/>
  <c r="Y100" i="1"/>
  <c r="Z100" i="1" s="1"/>
  <c r="AB100" i="1" l="1"/>
  <c r="AE101" i="1" s="1"/>
  <c r="AD101" i="1" l="1"/>
  <c r="Y101" i="1"/>
  <c r="Z101" i="1" s="1"/>
  <c r="AB101" i="1" l="1"/>
  <c r="AE102" i="1" s="1"/>
  <c r="AD102" i="1" l="1"/>
  <c r="Y102" i="1"/>
  <c r="Z102" i="1" s="1"/>
  <c r="AB102" i="1" l="1"/>
  <c r="AE103" i="1" s="1"/>
  <c r="AD103" i="1" l="1"/>
  <c r="Y103" i="1"/>
  <c r="Z103" i="1" s="1"/>
  <c r="AB103" i="1" l="1"/>
  <c r="AE104" i="1" s="1"/>
  <c r="Y104" i="1" l="1"/>
  <c r="Z104" i="1" s="1"/>
  <c r="AB104" i="1" l="1"/>
  <c r="AE105" i="1" s="1"/>
  <c r="Y105" i="1" l="1"/>
  <c r="Z105" i="1" s="1"/>
  <c r="AD105" i="1"/>
  <c r="AB105" i="1" l="1"/>
  <c r="AD106" i="1" s="1"/>
  <c r="Y106" i="1" l="1"/>
  <c r="Z106" i="1" s="1"/>
  <c r="AE106" i="1"/>
  <c r="AB106" i="1" l="1"/>
  <c r="AD107" i="1" s="1"/>
  <c r="AE107" i="1" l="1"/>
  <c r="Y107" i="1"/>
  <c r="Z107" i="1" s="1"/>
  <c r="AB107" i="1" l="1"/>
  <c r="Y108" i="1" s="1"/>
  <c r="Z108" i="1" s="1"/>
  <c r="AD108" i="1" l="1"/>
  <c r="AE108" i="1"/>
  <c r="AB108" i="1" l="1"/>
  <c r="AE109" i="1" s="1"/>
  <c r="AD109" i="1" l="1"/>
  <c r="Y109" i="1"/>
  <c r="Z109" i="1" s="1"/>
  <c r="AB109" i="1" l="1"/>
  <c r="AE110" i="1" s="1"/>
  <c r="AD110" i="1" l="1"/>
  <c r="Y110" i="1"/>
  <c r="Z110" i="1" s="1"/>
  <c r="AB110" i="1" l="1"/>
  <c r="AE111" i="1" s="1"/>
  <c r="AD111" i="1" l="1"/>
  <c r="Y111" i="1"/>
  <c r="Z111" i="1" s="1"/>
  <c r="AB111" i="1" l="1"/>
  <c r="AE112" i="1" s="1"/>
  <c r="AD112" i="1" l="1"/>
  <c r="Y112" i="1"/>
  <c r="Z112" i="1" s="1"/>
  <c r="AB112" i="1" l="1"/>
  <c r="AE113" i="1" s="1"/>
  <c r="AD113" i="1" l="1"/>
  <c r="Y113" i="1"/>
  <c r="Z113" i="1" s="1"/>
  <c r="AB113" i="1" l="1"/>
  <c r="AD114" i="1" s="1"/>
  <c r="AE114" i="1" l="1"/>
  <c r="Y114" i="1"/>
  <c r="Z114" i="1" s="1"/>
  <c r="AB114" i="1" l="1"/>
  <c r="AE115" i="1" s="1"/>
  <c r="AD115" i="1" l="1"/>
  <c r="Y115" i="1"/>
  <c r="Z115" i="1" s="1"/>
  <c r="AB115" i="1" l="1"/>
  <c r="AE116" i="1" s="1"/>
  <c r="AD116" i="1" l="1"/>
  <c r="Y116" i="1"/>
  <c r="Z116" i="1" s="1"/>
  <c r="AB116" i="1" l="1"/>
  <c r="AE117" i="1" s="1"/>
  <c r="AD117" i="1" l="1"/>
  <c r="Y117" i="1"/>
  <c r="Z117" i="1" s="1"/>
  <c r="AB117" i="1" l="1"/>
  <c r="AE118" i="1" s="1"/>
  <c r="AD118" i="1" l="1"/>
  <c r="Y118" i="1"/>
  <c r="Z118" i="1" s="1"/>
  <c r="AB118" i="1" l="1"/>
  <c r="Y119" i="1" s="1"/>
  <c r="Z119" i="1" s="1"/>
  <c r="AD119" i="1" l="1"/>
  <c r="AE119" i="1"/>
  <c r="AB119" i="1" l="1"/>
  <c r="Y120" i="1" s="1"/>
  <c r="Z120" i="1" s="1"/>
  <c r="AD120" i="1" l="1"/>
  <c r="AE120" i="1"/>
  <c r="AB120" i="1" l="1"/>
  <c r="AD121" i="1" s="1"/>
  <c r="Y121" i="1" l="1"/>
  <c r="Z121" i="1" s="1"/>
  <c r="AE121" i="1"/>
  <c r="AB121" i="1" l="1"/>
  <c r="AE122" i="1" s="1"/>
  <c r="Y122" i="1" l="1"/>
  <c r="Z122" i="1" s="1"/>
  <c r="AD122" i="1"/>
  <c r="AB122" i="1" l="1"/>
  <c r="AE123" i="1" s="1"/>
  <c r="AD123" i="1" l="1"/>
  <c r="Y123" i="1"/>
  <c r="Z123" i="1" s="1"/>
  <c r="AB123" i="1" l="1"/>
  <c r="AE124" i="1" s="1"/>
  <c r="Y124" i="1" l="1"/>
  <c r="Z124" i="1" s="1"/>
  <c r="AD124" i="1"/>
  <c r="AB124" i="1" l="1"/>
  <c r="Y125" i="1" s="1"/>
  <c r="Z125" i="1" s="1"/>
  <c r="AD125" i="1" l="1"/>
  <c r="AE125" i="1"/>
  <c r="AB125" i="1" l="1"/>
  <c r="AE126" i="1" s="1"/>
  <c r="Y126" i="1" l="1"/>
  <c r="Z126" i="1" s="1"/>
  <c r="AD126" i="1"/>
  <c r="AB126" i="1" l="1"/>
  <c r="AE127" i="1" s="1"/>
  <c r="AD127" i="1" l="1"/>
  <c r="Y127" i="1"/>
  <c r="Z127" i="1" s="1"/>
  <c r="AB127" i="1" l="1"/>
  <c r="AE128" i="1" s="1"/>
  <c r="Y128" i="1" l="1"/>
  <c r="Z128" i="1" s="1"/>
  <c r="AD128" i="1"/>
  <c r="AB128" i="1" l="1"/>
  <c r="AE129" i="1" s="1"/>
  <c r="AD129" i="1" l="1"/>
  <c r="Y129" i="1"/>
  <c r="Z129" i="1" s="1"/>
  <c r="AB129" i="1" l="1"/>
  <c r="AE130" i="1" s="1"/>
  <c r="Y130" i="1" l="1"/>
  <c r="Z130" i="1" s="1"/>
  <c r="AD130" i="1"/>
  <c r="AB130" i="1" l="1"/>
  <c r="AE131" i="1" s="1"/>
  <c r="Y131" i="1" l="1"/>
  <c r="Z131" i="1" s="1"/>
  <c r="AD131" i="1"/>
  <c r="AB131" i="1" l="1"/>
  <c r="AD132" i="1" s="1"/>
  <c r="AE132" i="1" l="1"/>
  <c r="Y132" i="1"/>
  <c r="Z132" i="1" s="1"/>
  <c r="AB132" i="1" l="1"/>
  <c r="Y133" i="1" s="1"/>
  <c r="Z133" i="1" s="1"/>
  <c r="AD133" i="1" l="1"/>
  <c r="AE133" i="1"/>
  <c r="AB133" i="1" l="1"/>
  <c r="Y134" i="1" s="1"/>
  <c r="Z134" i="1" s="1"/>
  <c r="AD134" i="1" l="1"/>
  <c r="AE134" i="1"/>
  <c r="AB134" i="1" l="1"/>
  <c r="AE135" i="1" s="1"/>
  <c r="Y135" i="1" l="1"/>
  <c r="Z135" i="1" s="1"/>
  <c r="AD135" i="1"/>
  <c r="AB135" i="1" l="1"/>
  <c r="AE136" i="1" s="1"/>
  <c r="Y136" i="1" l="1"/>
  <c r="Z136" i="1" s="1"/>
  <c r="AD136" i="1"/>
  <c r="AB136" i="1" l="1"/>
  <c r="AE137" i="1" s="1"/>
  <c r="Y137" i="1" l="1"/>
  <c r="Z137" i="1" s="1"/>
  <c r="AD137" i="1"/>
  <c r="AB137" i="1" l="1"/>
  <c r="AE138" i="1" s="1"/>
  <c r="AD138" i="1" l="1"/>
  <c r="Y138" i="1"/>
  <c r="Z138" i="1" s="1"/>
  <c r="AB138" i="1" l="1"/>
  <c r="AE139" i="1" s="1"/>
  <c r="Y139" i="1" l="1"/>
  <c r="Z139" i="1" s="1"/>
  <c r="AD139" i="1"/>
  <c r="AB139" i="1" l="1"/>
  <c r="AA57" i="2"/>
  <c r="AA61" i="2" s="1"/>
  <c r="AA83" i="2" s="1"/>
  <c r="BA2" i="2"/>
  <c r="BA4" i="2"/>
  <c r="BA14" i="2"/>
  <c r="BP1" i="2"/>
  <c r="BI1" i="2"/>
  <c r="BM1" i="2"/>
  <c r="BA8" i="2"/>
  <c r="BN1" i="2"/>
  <c r="BA18" i="2"/>
  <c r="BD1" i="2"/>
  <c r="BB1" i="2"/>
  <c r="BA19" i="2"/>
  <c r="BA9" i="2"/>
  <c r="BG1" i="2"/>
  <c r="BA20" i="2"/>
  <c r="BH1" i="2"/>
  <c r="BK1" i="2"/>
  <c r="BC1" i="2"/>
  <c r="BA17" i="2"/>
  <c r="BA5" i="2"/>
  <c r="BA15" i="2"/>
  <c r="BA7" i="2"/>
  <c r="BT1" i="2"/>
  <c r="BO1" i="2"/>
  <c r="BA16" i="2"/>
  <c r="BA3" i="2"/>
  <c r="BR1" i="2"/>
  <c r="BA10" i="2"/>
  <c r="BB2" i="2"/>
  <c r="BF1" i="2"/>
  <c r="BJ1" i="2"/>
  <c r="BA12" i="2"/>
  <c r="BE1" i="2"/>
  <c r="BA6" i="2"/>
  <c r="BL1" i="2"/>
  <c r="BA13" i="2"/>
  <c r="BA11" i="2"/>
  <c r="AJ61" i="2" l="1"/>
  <c r="AA71" i="2"/>
  <c r="AA65" i="2"/>
  <c r="AO61" i="2"/>
  <c r="AK61" i="2"/>
  <c r="AT61" i="2"/>
  <c r="AG61" i="2"/>
  <c r="AA79" i="2"/>
  <c r="AA76" i="2"/>
  <c r="AA69" i="2"/>
  <c r="AI61" i="2"/>
  <c r="AA70" i="2"/>
  <c r="AA64" i="2"/>
  <c r="AN61" i="2"/>
  <c r="AE61" i="2"/>
  <c r="AF61" i="2"/>
  <c r="AA73" i="2"/>
  <c r="AA77" i="2"/>
  <c r="AA78" i="2"/>
  <c r="AH61" i="2"/>
  <c r="AA67" i="2"/>
  <c r="AA63" i="2"/>
  <c r="AM61" i="2"/>
  <c r="AD61" i="2"/>
  <c r="AR61" i="2"/>
  <c r="AP61" i="2"/>
  <c r="AA74" i="2"/>
  <c r="AA62" i="2"/>
  <c r="AA68" i="2"/>
  <c r="AA72" i="2"/>
  <c r="AA66" i="2"/>
  <c r="AB62" i="2"/>
  <c r="AL61" i="2"/>
  <c r="AC61" i="2"/>
  <c r="AA80" i="2"/>
  <c r="AA75" i="2"/>
  <c r="AB61" i="2"/>
  <c r="BS1" i="2"/>
  <c r="BQ1" i="2"/>
  <c r="G2" i="2"/>
  <c r="BG2" i="2"/>
  <c r="B5" i="2"/>
  <c r="BB5" i="2" s="1"/>
  <c r="E2" i="2"/>
  <c r="BE2" i="2"/>
  <c r="F2" i="2"/>
  <c r="B4" i="2"/>
  <c r="BB4" i="2"/>
  <c r="C5" i="2"/>
  <c r="BC5" i="2" s="1"/>
  <c r="R2" i="2"/>
  <c r="BR2" i="2"/>
  <c r="B15" i="2"/>
  <c r="B19" i="2"/>
  <c r="BB19" i="2" s="1"/>
  <c r="BB15" i="2"/>
  <c r="P2" i="2"/>
  <c r="K20" i="2"/>
  <c r="BP2" i="2"/>
  <c r="BK20" i="2"/>
  <c r="S2" i="2"/>
  <c r="T2" i="2" s="1"/>
  <c r="BS2" i="2"/>
  <c r="T3" i="2"/>
  <c r="BT3" i="2"/>
  <c r="B13" i="2"/>
  <c r="BB13" i="2"/>
  <c r="B10" i="2"/>
  <c r="BB10" i="2"/>
  <c r="T12" i="2"/>
  <c r="C14" i="2"/>
  <c r="BC14" i="2"/>
  <c r="BT12" i="2"/>
  <c r="B12" i="2"/>
  <c r="T16" i="2"/>
  <c r="BT16" i="2" s="1"/>
  <c r="BT2" i="2"/>
  <c r="BB12" i="2"/>
  <c r="AT76" i="2" l="1"/>
  <c r="AT72" i="2"/>
  <c r="AC74" i="2"/>
  <c r="AB70" i="2"/>
  <c r="AB72" i="2"/>
  <c r="AB73" i="2"/>
  <c r="AT63" i="2"/>
  <c r="AS62" i="2"/>
  <c r="AK80" i="2"/>
  <c r="AP62" i="2"/>
  <c r="AB75" i="2"/>
  <c r="AB79" i="2"/>
  <c r="AR62" i="2"/>
  <c r="AB64" i="2"/>
  <c r="AC65" i="2"/>
  <c r="AE62" i="2"/>
  <c r="AB65" i="2"/>
  <c r="AT62" i="2"/>
  <c r="AG62" i="2"/>
  <c r="AQ61" i="2"/>
  <c r="AS61" i="2"/>
  <c r="H2" i="2"/>
  <c r="BF2" i="2"/>
  <c r="B6" i="2"/>
  <c r="BB6" i="2" s="1"/>
  <c r="L2" i="2"/>
  <c r="G20" i="2"/>
  <c r="BH2" i="2"/>
  <c r="I2" i="2"/>
  <c r="F3" i="2"/>
  <c r="BI2" i="2"/>
  <c r="D5" i="2"/>
  <c r="BD5" i="2" s="1"/>
  <c r="BF3" i="2"/>
  <c r="G3" i="2"/>
  <c r="BG3" i="2" s="1"/>
  <c r="K2" i="2"/>
  <c r="L3" i="2"/>
  <c r="BL3" i="2" s="1"/>
  <c r="BK2" i="2"/>
  <c r="M3" i="2"/>
  <c r="M2" i="2"/>
  <c r="BM2" i="2" s="1"/>
  <c r="BL2" i="2"/>
  <c r="BM3" i="2"/>
  <c r="N2" i="2"/>
  <c r="M4" i="2"/>
  <c r="BN2" i="2"/>
  <c r="O2" i="2"/>
  <c r="BM4" i="2"/>
  <c r="N3" i="2"/>
  <c r="BN3" i="2" s="1"/>
  <c r="O3" i="2"/>
  <c r="BO2" i="2"/>
  <c r="BO3" i="2"/>
  <c r="O4" i="2"/>
  <c r="BO4" i="2" s="1"/>
  <c r="AO62" i="2" l="1"/>
  <c r="AN63" i="2"/>
  <c r="AM64" i="2"/>
  <c r="AM63" i="2"/>
  <c r="AM62" i="2"/>
  <c r="AK62" i="2"/>
  <c r="AL63" i="2"/>
  <c r="AG63" i="2"/>
  <c r="AD65" i="2"/>
  <c r="AI62" i="2"/>
  <c r="AO63" i="2"/>
  <c r="AO64" i="2"/>
  <c r="AH62" i="2"/>
  <c r="AL62" i="2"/>
  <c r="AB66" i="2"/>
  <c r="AN62" i="2"/>
  <c r="AF62" i="2"/>
  <c r="AF63" i="2"/>
  <c r="BG20" i="2"/>
  <c r="AG80" i="2" l="1"/>
  <c r="C7" i="2"/>
  <c r="C8" i="2" s="1"/>
  <c r="D7" i="2"/>
  <c r="D8" i="2"/>
  <c r="E8" i="2"/>
  <c r="BC8" i="2"/>
  <c r="C9" i="2"/>
  <c r="D9" i="2"/>
  <c r="BD9" i="2" s="1"/>
  <c r="BC9" i="2"/>
  <c r="AC69" i="2" l="1"/>
  <c r="AD69" i="2"/>
  <c r="AC68" i="2"/>
  <c r="F7" i="2"/>
  <c r="BD8" i="2"/>
  <c r="AD68" i="2"/>
  <c r="BD7" i="2"/>
  <c r="AD67" i="2"/>
  <c r="B17" i="2"/>
  <c r="B18" i="2"/>
  <c r="C18" i="2" s="1"/>
  <c r="BC18" i="2" s="1"/>
  <c r="B16" i="2"/>
  <c r="C17" i="2"/>
  <c r="BC17" i="2"/>
  <c r="AC78" i="2" l="1"/>
  <c r="AC77" i="2"/>
  <c r="T17" i="2"/>
  <c r="BC7" i="2"/>
  <c r="AC67" i="2"/>
  <c r="BB18" i="2"/>
  <c r="AB78" i="2"/>
  <c r="BB17" i="2"/>
  <c r="AB77" i="2"/>
  <c r="BE8" i="2"/>
  <c r="AE68" i="2"/>
  <c r="C19" i="2"/>
  <c r="B20" i="2" s="1"/>
  <c r="BB20" i="2" s="1"/>
  <c r="AB80" i="2" l="1"/>
  <c r="BC19" i="2"/>
  <c r="AC79" i="2"/>
  <c r="BB16" i="2"/>
  <c r="AB76" i="2"/>
  <c r="BF7" i="2"/>
  <c r="AF67" i="2"/>
  <c r="C15" i="2"/>
  <c r="BC15" i="2"/>
  <c r="C16" i="2"/>
  <c r="D17" i="2"/>
  <c r="BC16" i="2"/>
  <c r="BD17" i="2"/>
  <c r="AD77" i="2" l="1"/>
  <c r="AC76" i="2"/>
  <c r="AC75" i="2"/>
  <c r="BT17" i="2"/>
  <c r="AT77" i="2"/>
  <c r="G7" i="2"/>
  <c r="F8" i="2"/>
  <c r="E9" i="2" s="1"/>
  <c r="G8" i="2"/>
  <c r="BG8" i="2"/>
  <c r="BE9" i="2"/>
  <c r="AE69" i="2" l="1"/>
  <c r="AG68" i="2"/>
  <c r="C20" i="2"/>
  <c r="D19" i="2" s="1"/>
  <c r="D20" i="2" s="1"/>
  <c r="BD20" i="2" s="1"/>
  <c r="BC20" i="2"/>
  <c r="AD80" i="2" l="1"/>
  <c r="AC80" i="2"/>
  <c r="D14" i="2"/>
  <c r="BD14" i="2"/>
  <c r="AD74" i="2"/>
  <c r="BG7" i="2"/>
  <c r="AG67" i="2"/>
  <c r="F9" i="2"/>
  <c r="G9" i="2"/>
  <c r="BG9" i="2"/>
  <c r="AG69" i="2"/>
  <c r="BD19" i="2"/>
  <c r="AD79" i="2"/>
  <c r="BF9" i="2"/>
  <c r="AF69" i="2"/>
  <c r="S20" i="2"/>
  <c r="BS20" i="2"/>
  <c r="AS80" i="2"/>
  <c r="BF8" i="2"/>
  <c r="AF68" i="2"/>
  <c r="Q20" i="2"/>
  <c r="BQ20" i="2"/>
  <c r="AQ80" i="2"/>
  <c r="M20" i="2"/>
  <c r="BM20" i="2"/>
  <c r="AM80" i="2"/>
  <c r="N20" i="2"/>
  <c r="O20" i="2"/>
  <c r="BO20" i="2"/>
  <c r="AO80" i="2"/>
  <c r="BN20" i="2"/>
  <c r="AN80" i="2"/>
  <c r="P19" i="2"/>
  <c r="BP19" i="2"/>
  <c r="AP79" i="2"/>
  <c r="P20" i="2"/>
  <c r="BP20" i="2"/>
  <c r="AP80" i="2"/>
  <c r="H10" i="2"/>
  <c r="D15" i="2"/>
  <c r="E14" i="2"/>
  <c r="D18" i="2"/>
  <c r="R19" i="2"/>
  <c r="BR19" i="2"/>
  <c r="AR79" i="2"/>
  <c r="BH10" i="2"/>
  <c r="AH70" i="2"/>
  <c r="S18" i="2"/>
  <c r="I9" i="2"/>
  <c r="BI9" i="2"/>
  <c r="AI69" i="2"/>
  <c r="Q3" i="2"/>
  <c r="P4" i="2"/>
  <c r="R3" i="2"/>
  <c r="Q4" i="2"/>
  <c r="P5" i="2"/>
  <c r="T9" i="2"/>
  <c r="T10" i="2"/>
  <c r="BT10" i="2"/>
  <c r="AT70" i="2"/>
  <c r="F14" i="2"/>
  <c r="BF14" i="2"/>
  <c r="AF74" i="2"/>
  <c r="BS18" i="2"/>
  <c r="AS78" i="2"/>
  <c r="H9" i="2"/>
  <c r="BH9" i="2"/>
  <c r="AH69" i="2"/>
  <c r="BE14" i="2"/>
  <c r="AE74" i="2"/>
  <c r="E15" i="2"/>
  <c r="BE15" i="2"/>
  <c r="AE75" i="2"/>
  <c r="H8" i="2"/>
  <c r="BH8" i="2"/>
  <c r="AH68" i="2"/>
  <c r="BD18" i="2"/>
  <c r="AD78" i="2"/>
  <c r="D16" i="2"/>
  <c r="BD16" i="2"/>
  <c r="AD76" i="2"/>
  <c r="BT9" i="2"/>
  <c r="AT69" i="2"/>
  <c r="B7" i="2"/>
  <c r="C6" i="2"/>
  <c r="D6" i="2"/>
  <c r="E7" i="2"/>
  <c r="BE7" i="2"/>
  <c r="AE67" i="2"/>
  <c r="E18" i="2"/>
  <c r="BE18" i="2"/>
  <c r="AE78" i="2"/>
  <c r="Q5" i="2"/>
  <c r="BQ5" i="2"/>
  <c r="AQ65" i="2"/>
  <c r="E3" i="2"/>
  <c r="T19" i="2"/>
  <c r="BT19" i="2"/>
  <c r="AT79" i="2"/>
  <c r="T11" i="2"/>
  <c r="BT11" i="2"/>
  <c r="AT71" i="2"/>
  <c r="BD6" i="2"/>
  <c r="AD66" i="2"/>
  <c r="T18" i="2"/>
  <c r="BT18" i="2"/>
  <c r="AT78" i="2"/>
  <c r="G6" i="2"/>
  <c r="BG6" i="2"/>
  <c r="AG66" i="2"/>
  <c r="BD15" i="2"/>
  <c r="AD75" i="2"/>
  <c r="H3" i="2"/>
  <c r="BH3" i="2"/>
  <c r="AH63" i="2"/>
  <c r="B8" i="2"/>
  <c r="BB8" i="2"/>
  <c r="AB68" i="2"/>
  <c r="BQ3" i="2"/>
  <c r="AQ63" i="2"/>
  <c r="BE3" i="2"/>
  <c r="AE63" i="2"/>
  <c r="R4" i="2"/>
  <c r="BR4" i="2"/>
  <c r="AR64" i="2"/>
  <c r="B9" i="2"/>
  <c r="BB9" i="2"/>
  <c r="AB69" i="2"/>
  <c r="BP5" i="2"/>
  <c r="AP65" i="2"/>
  <c r="J3" i="2"/>
  <c r="BP4" i="2"/>
  <c r="AP64" i="2"/>
  <c r="BQ4" i="2"/>
  <c r="AQ64" i="2"/>
  <c r="S3" i="2"/>
  <c r="BS3" i="2"/>
  <c r="AS63" i="2"/>
  <c r="BJ3" i="2"/>
  <c r="AJ63" i="2"/>
  <c r="BB7" i="2"/>
  <c r="AB67" i="2"/>
  <c r="B14" i="2"/>
  <c r="BB14" i="2"/>
  <c r="AB74" i="2"/>
  <c r="B11" i="2"/>
  <c r="BB11" i="2"/>
  <c r="AB71" i="2"/>
  <c r="T4" i="2"/>
  <c r="BT4" i="2"/>
  <c r="AT64" i="2"/>
  <c r="P3" i="2"/>
  <c r="BP3" i="2"/>
  <c r="AP63" i="2"/>
  <c r="T5" i="2"/>
  <c r="BT5" i="2"/>
  <c r="AT65" i="2"/>
  <c r="T15" i="2"/>
  <c r="BT15" i="2"/>
  <c r="AT75" i="2"/>
  <c r="BC6" i="2"/>
  <c r="AC66" i="2"/>
  <c r="E20" i="2"/>
  <c r="BE20" i="2"/>
  <c r="AE80" i="2"/>
  <c r="D2" i="2"/>
  <c r="BD2" i="2"/>
  <c r="AD62" i="2"/>
  <c r="C10" i="2"/>
  <c r="BC10" i="2"/>
  <c r="AC70" i="2"/>
  <c r="Q2" i="2"/>
  <c r="BQ2" i="2"/>
  <c r="AQ62" i="2"/>
  <c r="BR3" i="2"/>
  <c r="AR63" i="2"/>
  <c r="T20" i="2"/>
  <c r="BT20" i="2"/>
  <c r="AT80" i="2"/>
  <c r="N5" i="2"/>
  <c r="BN5" i="2"/>
  <c r="AN65" i="2"/>
  <c r="S4" i="2"/>
  <c r="R5" i="2"/>
  <c r="S5" i="2"/>
  <c r="BS5" i="2"/>
  <c r="AS65" i="2"/>
  <c r="O5" i="2"/>
  <c r="BO5" i="2"/>
  <c r="AO65" i="2"/>
  <c r="K3" i="2"/>
  <c r="E5" i="2"/>
  <c r="F4" i="2"/>
  <c r="E6" i="2"/>
  <c r="G4" i="2"/>
  <c r="F5" i="2"/>
  <c r="F6" i="2"/>
  <c r="G5" i="2"/>
  <c r="H5" i="2"/>
  <c r="H4" i="2"/>
  <c r="I5" i="2"/>
  <c r="I4" i="2"/>
  <c r="J4" i="2"/>
  <c r="K4" i="2"/>
  <c r="J5" i="2"/>
  <c r="K5" i="2"/>
  <c r="J6" i="2"/>
  <c r="L5" i="2"/>
  <c r="K6" i="2"/>
  <c r="BK6" i="2"/>
  <c r="AK66" i="2"/>
  <c r="M5" i="2"/>
  <c r="BM5" i="2"/>
  <c r="AM65" i="2"/>
  <c r="C11" i="2"/>
  <c r="D10" i="2"/>
  <c r="D11" i="2"/>
  <c r="C12" i="2"/>
  <c r="D12" i="2"/>
  <c r="BD12" i="2"/>
  <c r="AD72" i="2"/>
  <c r="BS4" i="2"/>
  <c r="AS64" i="2"/>
  <c r="L4" i="2"/>
  <c r="BL4" i="2"/>
  <c r="AL64" i="2"/>
  <c r="H6" i="2"/>
  <c r="I6" i="2"/>
  <c r="I7" i="2"/>
  <c r="J7" i="2"/>
  <c r="I8" i="2"/>
  <c r="C13" i="2"/>
  <c r="BC13" i="2"/>
  <c r="AC73" i="2"/>
  <c r="BL5" i="2"/>
  <c r="AL65" i="2"/>
  <c r="C2" i="2"/>
  <c r="C3" i="2"/>
  <c r="BC3" i="2"/>
  <c r="AC63" i="2"/>
  <c r="D3" i="2"/>
  <c r="BD3" i="2"/>
  <c r="AD63" i="2"/>
  <c r="J2" i="2"/>
  <c r="BJ2" i="2"/>
  <c r="AJ62" i="2"/>
  <c r="B3" i="2"/>
  <c r="BB3" i="2"/>
  <c r="AB63" i="2"/>
  <c r="BD11" i="2"/>
  <c r="AD71" i="2"/>
  <c r="BC12" i="2"/>
  <c r="AC72" i="2"/>
  <c r="BK5" i="2"/>
  <c r="AK65" i="2"/>
  <c r="BD10" i="2"/>
  <c r="AD70" i="2"/>
  <c r="N4" i="2"/>
  <c r="BN4" i="2"/>
  <c r="AN64" i="2"/>
  <c r="O6" i="2"/>
  <c r="BO6" i="2"/>
  <c r="AO66" i="2"/>
  <c r="BC11" i="2"/>
  <c r="AC71" i="2"/>
  <c r="D4" i="2"/>
  <c r="BD4" i="2"/>
  <c r="AD64" i="2"/>
  <c r="I3" i="2"/>
  <c r="BI3" i="2"/>
  <c r="AI63" i="2"/>
  <c r="E4" i="2"/>
  <c r="BE4" i="2"/>
  <c r="AE64" i="2"/>
  <c r="BK3" i="2"/>
  <c r="AK63" i="2"/>
  <c r="C4" i="2"/>
  <c r="BC4" i="2"/>
  <c r="AC64" i="2"/>
  <c r="BC2" i="2"/>
  <c r="AC62" i="2"/>
  <c r="T7" i="2"/>
  <c r="BT7" i="2"/>
  <c r="AT67" i="2"/>
  <c r="T6" i="2"/>
  <c r="BT6" i="2"/>
  <c r="AT66" i="2"/>
  <c r="BJ4" i="2"/>
  <c r="AJ64" i="2"/>
  <c r="BI4" i="2"/>
  <c r="AI64" i="2"/>
  <c r="BF6" i="2"/>
  <c r="AF66" i="2"/>
  <c r="BE5" i="2"/>
  <c r="AE65" i="2"/>
  <c r="BH5" i="2"/>
  <c r="AH65" i="2"/>
  <c r="BK4" i="2"/>
  <c r="AK64" i="2"/>
  <c r="I10" i="2"/>
  <c r="J9" i="2"/>
  <c r="J10" i="2"/>
  <c r="BJ10" i="2"/>
  <c r="AJ70" i="2"/>
  <c r="R6" i="2"/>
  <c r="BR6" i="2"/>
  <c r="AR66" i="2"/>
  <c r="H7" i="2"/>
  <c r="BH7" i="2"/>
  <c r="AH67" i="2"/>
  <c r="K9" i="2"/>
  <c r="BK9" i="2"/>
  <c r="AK69" i="2"/>
  <c r="N6" i="2"/>
  <c r="BN6" i="2"/>
  <c r="AN66" i="2"/>
  <c r="BF4" i="2"/>
  <c r="AF64" i="2"/>
  <c r="BF5" i="2"/>
  <c r="AF65" i="2"/>
  <c r="BH4" i="2"/>
  <c r="AH64" i="2"/>
  <c r="F19" i="2"/>
  <c r="BF19" i="2"/>
  <c r="AF79" i="2"/>
  <c r="E16" i="2"/>
  <c r="BJ9" i="2"/>
  <c r="AJ69" i="2"/>
  <c r="S6" i="2"/>
  <c r="BS6" i="2"/>
  <c r="AS66" i="2"/>
  <c r="L9" i="2"/>
  <c r="BL9" i="2"/>
  <c r="AL69" i="2"/>
  <c r="D13" i="2"/>
  <c r="BD13" i="2"/>
  <c r="AD73" i="2"/>
  <c r="BJ7" i="2"/>
  <c r="AJ67" i="2"/>
  <c r="M10" i="2"/>
  <c r="O7" i="2"/>
  <c r="BE6" i="2"/>
  <c r="AE66" i="2"/>
  <c r="BI6" i="2"/>
  <c r="AI66" i="2"/>
  <c r="BJ6" i="2"/>
  <c r="AJ66" i="2"/>
  <c r="G14" i="2"/>
  <c r="G11" i="2"/>
  <c r="L8" i="2"/>
  <c r="BL8" i="2"/>
  <c r="AL68" i="2"/>
  <c r="BG4" i="2"/>
  <c r="AG64" i="2"/>
  <c r="BG5" i="2"/>
  <c r="AG65" i="2"/>
  <c r="BR5" i="2"/>
  <c r="AR65" i="2"/>
  <c r="BI7" i="2"/>
  <c r="AI67" i="2"/>
  <c r="E10" i="2"/>
  <c r="BE10" i="2"/>
  <c r="AE70" i="2"/>
  <c r="BM10" i="2"/>
  <c r="AM70" i="2"/>
  <c r="R20" i="2"/>
  <c r="BR20" i="2"/>
  <c r="AR80" i="2"/>
  <c r="BO7" i="2"/>
  <c r="AO67" i="2"/>
  <c r="S19" i="2"/>
  <c r="BS19" i="2"/>
  <c r="AS79" i="2"/>
  <c r="BE16" i="2"/>
  <c r="AE76" i="2"/>
  <c r="BI8" i="2"/>
  <c r="AI68" i="2"/>
  <c r="T8" i="2"/>
  <c r="BT8" i="2"/>
  <c r="AT68" i="2"/>
  <c r="BG11" i="2"/>
  <c r="AG71" i="2"/>
  <c r="N10" i="2"/>
  <c r="O10" i="2"/>
  <c r="BO10" i="2"/>
  <c r="AO70" i="2"/>
  <c r="BN10" i="2"/>
  <c r="AN70" i="2"/>
  <c r="F15" i="2"/>
  <c r="G15" i="2"/>
  <c r="BG15" i="2"/>
  <c r="AG75" i="2"/>
  <c r="G10" i="2"/>
  <c r="F11" i="2"/>
  <c r="BF11" i="2"/>
  <c r="AF71" i="2"/>
  <c r="BG10" i="2"/>
  <c r="AG70" i="2"/>
  <c r="P6" i="2"/>
  <c r="BP6" i="2"/>
  <c r="AP66" i="2"/>
  <c r="BJ5" i="2"/>
  <c r="AJ65" i="2"/>
  <c r="BF15" i="2"/>
  <c r="AF75" i="2"/>
  <c r="BI5" i="2"/>
  <c r="AI65" i="2"/>
  <c r="H15" i="2"/>
  <c r="I14" i="2"/>
  <c r="BI14" i="2"/>
  <c r="AI74" i="2"/>
  <c r="BI10" i="2"/>
  <c r="AI70" i="2"/>
  <c r="E19" i="2"/>
  <c r="BE19" i="2"/>
  <c r="AE79" i="2"/>
  <c r="BG14" i="2"/>
  <c r="AG74" i="2"/>
  <c r="BH6" i="2"/>
  <c r="AH66" i="2"/>
  <c r="I15" i="2"/>
  <c r="BH15" i="2"/>
  <c r="AH75" i="2"/>
  <c r="BI15" i="2"/>
  <c r="AI75" i="2"/>
  <c r="H16" i="2"/>
  <c r="H17" i="2"/>
  <c r="I17" i="2"/>
  <c r="J16" i="2"/>
  <c r="H20" i="2"/>
  <c r="I18" i="2"/>
  <c r="G19" i="2"/>
  <c r="H18" i="2"/>
  <c r="G18" i="2"/>
  <c r="H19" i="2"/>
  <c r="I19" i="2"/>
  <c r="J18" i="2"/>
  <c r="Q19" i="2"/>
  <c r="BQ19" i="2"/>
  <c r="AQ79" i="2"/>
  <c r="N11" i="2"/>
  <c r="M11" i="2"/>
  <c r="BJ16" i="2"/>
  <c r="AJ76" i="2"/>
  <c r="BG18" i="2"/>
  <c r="AG78" i="2"/>
  <c r="J11" i="2"/>
  <c r="L10" i="2"/>
  <c r="K11" i="2"/>
  <c r="L11" i="2"/>
  <c r="H11" i="2"/>
  <c r="I11" i="2"/>
  <c r="J12" i="2"/>
  <c r="K12" i="2"/>
  <c r="J13" i="2"/>
  <c r="BJ13" i="2"/>
  <c r="AJ73" i="2"/>
  <c r="J15" i="2"/>
  <c r="BJ15" i="2"/>
  <c r="AJ75" i="2"/>
  <c r="BH16" i="2"/>
  <c r="AH76" i="2"/>
  <c r="BH17" i="2"/>
  <c r="AH77" i="2"/>
  <c r="BJ18" i="2"/>
  <c r="AJ78" i="2"/>
  <c r="J14" i="2"/>
  <c r="BJ14" i="2"/>
  <c r="AJ74" i="2"/>
  <c r="BJ12" i="2"/>
  <c r="AJ72" i="2"/>
  <c r="BK11" i="2"/>
  <c r="AK71" i="2"/>
  <c r="BH18" i="2"/>
  <c r="AH78" i="2"/>
  <c r="K15" i="2"/>
  <c r="BK15" i="2"/>
  <c r="AK75" i="2"/>
  <c r="BM11" i="2"/>
  <c r="AM71" i="2"/>
  <c r="BI18" i="2"/>
  <c r="AI78" i="2"/>
  <c r="BL11" i="2"/>
  <c r="AL71" i="2"/>
  <c r="F16" i="2"/>
  <c r="G16" i="2"/>
  <c r="BG16" i="2"/>
  <c r="AG76" i="2"/>
  <c r="BK12" i="2"/>
  <c r="AK72" i="2"/>
  <c r="I16" i="2"/>
  <c r="BI16" i="2"/>
  <c r="AI76" i="2"/>
  <c r="BI17" i="2"/>
  <c r="AI77" i="2"/>
  <c r="G17" i="2"/>
  <c r="BG17" i="2"/>
  <c r="AG77" i="2"/>
  <c r="G12" i="2"/>
  <c r="BG12" i="2"/>
  <c r="AG72" i="2"/>
  <c r="F12" i="2"/>
  <c r="F13" i="2"/>
  <c r="BF13" i="2"/>
  <c r="AF73" i="2"/>
  <c r="G13" i="2"/>
  <c r="H12" i="2"/>
  <c r="H13" i="2"/>
  <c r="I13" i="2"/>
  <c r="BI13" i="2"/>
  <c r="AI73" i="2"/>
  <c r="BI11" i="2"/>
  <c r="AI71" i="2"/>
  <c r="E17" i="2"/>
  <c r="F17" i="2"/>
  <c r="BF17" i="2"/>
  <c r="AF77" i="2"/>
  <c r="BH12" i="2"/>
  <c r="AH72" i="2"/>
  <c r="BI19" i="2"/>
  <c r="AI79" i="2"/>
  <c r="BH11" i="2"/>
  <c r="AH71" i="2"/>
  <c r="F18" i="2"/>
  <c r="BF18" i="2"/>
  <c r="AF78" i="2"/>
  <c r="BG13" i="2"/>
  <c r="AG73" i="2"/>
  <c r="H14" i="2"/>
  <c r="BH14" i="2"/>
  <c r="AH74" i="2"/>
  <c r="BH13" i="2"/>
  <c r="AH73" i="2"/>
  <c r="F10" i="2"/>
  <c r="BF10" i="2"/>
  <c r="AF70" i="2"/>
  <c r="O8" i="2"/>
  <c r="O9" i="2"/>
  <c r="P9" i="2"/>
  <c r="Q8" i="2"/>
  <c r="S7" i="2"/>
  <c r="R8" i="2"/>
  <c r="Q9" i="2"/>
  <c r="Q10" i="2"/>
  <c r="S8" i="2"/>
  <c r="R9" i="2"/>
  <c r="S9" i="2"/>
  <c r="R10" i="2"/>
  <c r="S11" i="2"/>
  <c r="BS11" i="2"/>
  <c r="AS71" i="2"/>
  <c r="M8" i="2"/>
  <c r="M9" i="2"/>
  <c r="BM9" i="2"/>
  <c r="AM69" i="2"/>
  <c r="BQ10" i="2"/>
  <c r="AQ70" i="2"/>
  <c r="BO8" i="2"/>
  <c r="AO68" i="2"/>
  <c r="P10" i="2"/>
  <c r="BP10" i="2"/>
  <c r="AP70" i="2"/>
  <c r="BF16" i="2"/>
  <c r="AF76" i="2"/>
  <c r="I12" i="2"/>
  <c r="BI12" i="2"/>
  <c r="AI72" i="2"/>
  <c r="BL10" i="2"/>
  <c r="AL70" i="2"/>
  <c r="BS9" i="2"/>
  <c r="AS69" i="2"/>
  <c r="BO9" i="2"/>
  <c r="AO69" i="2"/>
  <c r="BR10" i="2"/>
  <c r="AR70" i="2"/>
  <c r="P11" i="2"/>
  <c r="M6" i="2"/>
  <c r="L7" i="2"/>
  <c r="M7" i="2"/>
  <c r="N7" i="2"/>
  <c r="N8" i="2"/>
  <c r="BN8" i="2"/>
  <c r="AN68" i="2"/>
  <c r="E12" i="2"/>
  <c r="BE12" i="2"/>
  <c r="AE72" i="2"/>
  <c r="BP11" i="2"/>
  <c r="AP71" i="2"/>
  <c r="J8" i="2"/>
  <c r="BJ8" i="2"/>
  <c r="AJ68" i="2"/>
  <c r="E13" i="2"/>
  <c r="BE13" i="2"/>
  <c r="AE73" i="2"/>
  <c r="S10" i="2"/>
  <c r="BS10" i="2"/>
  <c r="AS70" i="2"/>
  <c r="BF12" i="2"/>
  <c r="AF72" i="2"/>
  <c r="BJ11" i="2"/>
  <c r="AJ71" i="2"/>
  <c r="P8" i="2"/>
  <c r="BP8" i="2"/>
  <c r="AP68" i="2"/>
  <c r="BN11" i="2"/>
  <c r="AN71" i="2"/>
  <c r="BR9" i="2"/>
  <c r="AR69" i="2"/>
  <c r="BM7" i="2"/>
  <c r="AM67" i="2"/>
  <c r="BR8" i="2"/>
  <c r="AR68" i="2"/>
  <c r="BS8" i="2"/>
  <c r="AS68" i="2"/>
  <c r="BH20" i="2"/>
  <c r="AH80" i="2"/>
  <c r="T13" i="2"/>
  <c r="BQ8" i="2"/>
  <c r="AQ68" i="2"/>
  <c r="BN7" i="2"/>
  <c r="AN67" i="2"/>
  <c r="BS7" i="2"/>
  <c r="AS67" i="2"/>
  <c r="E11" i="2"/>
  <c r="BE11" i="2"/>
  <c r="AE71" i="2"/>
  <c r="BG19" i="2"/>
  <c r="AG79" i="2"/>
  <c r="K7" i="2"/>
  <c r="BK7" i="2"/>
  <c r="AK67" i="2"/>
  <c r="K8" i="2"/>
  <c r="BK8" i="2"/>
  <c r="AK68" i="2"/>
  <c r="N9" i="2"/>
  <c r="BN9" i="2"/>
  <c r="AN69" i="2"/>
  <c r="BM8" i="2"/>
  <c r="AM68" i="2"/>
  <c r="BQ9" i="2"/>
  <c r="AQ69" i="2"/>
  <c r="K10" i="2"/>
  <c r="BK10" i="2"/>
  <c r="AK70" i="2"/>
  <c r="BE17" i="2"/>
  <c r="AE77" i="2"/>
  <c r="BP9" i="2"/>
  <c r="AP69" i="2"/>
  <c r="BH19" i="2"/>
  <c r="AH79" i="2"/>
  <c r="L6" i="2"/>
  <c r="BL6" i="2"/>
  <c r="AL66" i="2"/>
  <c r="F20" i="2"/>
  <c r="BF20" i="2"/>
  <c r="AF80" i="2"/>
  <c r="BT13" i="2"/>
  <c r="AT73" i="2"/>
  <c r="BL7" i="2"/>
  <c r="AL67" i="2"/>
  <c r="BM6" i="2"/>
  <c r="AM66" i="2"/>
  <c r="Q6" i="2"/>
  <c r="R7" i="2"/>
  <c r="BR7" i="2"/>
  <c r="AR67" i="2"/>
  <c r="L20" i="2"/>
  <c r="BL20" i="2"/>
  <c r="AL80" i="2"/>
  <c r="P7" i="2"/>
  <c r="BP7" i="2"/>
  <c r="AP67" i="2"/>
  <c r="Q7" i="2"/>
  <c r="BQ7" i="2"/>
  <c r="AQ67" i="2"/>
  <c r="BQ6" i="2"/>
  <c r="AQ66" i="2"/>
  <c r="Q11" i="2"/>
  <c r="K13" i="2"/>
  <c r="L14" i="2"/>
  <c r="K14" i="2"/>
  <c r="L15" i="2"/>
  <c r="M14" i="2"/>
  <c r="M13" i="2"/>
  <c r="M15" i="2"/>
  <c r="S17" i="2"/>
  <c r="BS17" i="2"/>
  <c r="AS77" i="2"/>
  <c r="K18" i="2"/>
  <c r="K16" i="2"/>
  <c r="L16" i="2"/>
  <c r="M16" i="2"/>
  <c r="L17" i="2"/>
  <c r="P12" i="2"/>
  <c r="BP12" i="2"/>
  <c r="AP72" i="2"/>
  <c r="K19" i="2"/>
  <c r="N13" i="2"/>
  <c r="O11" i="2"/>
  <c r="O12" i="2"/>
  <c r="BO12" i="2"/>
  <c r="AO72" i="2"/>
  <c r="BQ11" i="2"/>
  <c r="AQ71" i="2"/>
  <c r="BN13" i="2"/>
  <c r="AN73" i="2"/>
  <c r="BO11" i="2"/>
  <c r="AO71" i="2"/>
  <c r="L13" i="2"/>
  <c r="M12" i="2"/>
  <c r="N12" i="2"/>
  <c r="BN12" i="2"/>
  <c r="AN72" i="2"/>
  <c r="I20" i="2"/>
  <c r="BI20" i="2"/>
  <c r="AI80" i="2"/>
  <c r="J19" i="2"/>
  <c r="J20" i="2"/>
  <c r="BJ20" i="2"/>
  <c r="AJ80" i="2"/>
  <c r="BM13" i="2"/>
  <c r="AM73" i="2"/>
  <c r="BK14" i="2"/>
  <c r="AK74" i="2"/>
  <c r="BL15" i="2"/>
  <c r="AL75" i="2"/>
  <c r="N16" i="2"/>
  <c r="BN16" i="2"/>
  <c r="AN76" i="2"/>
  <c r="BM15" i="2"/>
  <c r="AM75" i="2"/>
  <c r="BL16" i="2"/>
  <c r="AL76" i="2"/>
  <c r="BM14" i="2"/>
  <c r="AM74" i="2"/>
  <c r="K17" i="2"/>
  <c r="BK17" i="2"/>
  <c r="AK77" i="2"/>
  <c r="BM16" i="2"/>
  <c r="AM76" i="2"/>
  <c r="BL14" i="2"/>
  <c r="AL74" i="2"/>
  <c r="L12" i="2"/>
  <c r="BL12" i="2"/>
  <c r="AL72" i="2"/>
  <c r="BK13" i="2"/>
  <c r="AK73" i="2"/>
  <c r="BK16" i="2"/>
  <c r="AK76" i="2"/>
  <c r="J17" i="2"/>
  <c r="BJ17" i="2"/>
  <c r="AJ77" i="2"/>
  <c r="O19" i="2"/>
  <c r="BO19" i="2"/>
  <c r="AO79" i="2"/>
  <c r="BL17" i="2"/>
  <c r="AL77" i="2"/>
  <c r="BM12" i="2"/>
  <c r="AM72" i="2"/>
  <c r="M17" i="2"/>
  <c r="BM17" i="2"/>
  <c r="AM77" i="2"/>
  <c r="BK19" i="2"/>
  <c r="AK79" i="2"/>
  <c r="L18" i="2"/>
  <c r="BL18" i="2"/>
  <c r="AL78" i="2"/>
  <c r="M19" i="2"/>
  <c r="BM19" i="2"/>
  <c r="AM79" i="2"/>
  <c r="BK18" i="2"/>
  <c r="AK78" i="2"/>
  <c r="BJ19" i="2"/>
  <c r="AJ79" i="2"/>
  <c r="BL13" i="2"/>
  <c r="AL73" i="2"/>
  <c r="O17" i="2"/>
  <c r="O16" i="2"/>
  <c r="P13" i="2"/>
  <c r="N19" i="2"/>
  <c r="BN19" i="2"/>
  <c r="AN79" i="2"/>
  <c r="BO17" i="2"/>
  <c r="AO77" i="2"/>
  <c r="N18" i="2"/>
  <c r="BN18" i="2"/>
  <c r="AN78" i="2"/>
  <c r="N15" i="2"/>
  <c r="O14" i="2"/>
  <c r="P14" i="2"/>
  <c r="O15" i="2"/>
  <c r="BO15" i="2"/>
  <c r="AO75" i="2"/>
  <c r="BO16" i="2"/>
  <c r="AO76" i="2"/>
  <c r="BN15" i="2"/>
  <c r="AN75" i="2"/>
  <c r="T14" i="2"/>
  <c r="Q12" i="2"/>
  <c r="BQ12" i="2"/>
  <c r="AQ72" i="2"/>
  <c r="Q13" i="2"/>
  <c r="R12" i="2"/>
  <c r="BR12" i="2"/>
  <c r="AR72" i="2"/>
  <c r="S13" i="2"/>
  <c r="BS13" i="2"/>
  <c r="AS73" i="2"/>
  <c r="S12" i="2"/>
  <c r="R13" i="2"/>
  <c r="BR13" i="2"/>
  <c r="AR73" i="2"/>
  <c r="BP14" i="2"/>
  <c r="AP74" i="2"/>
  <c r="R11" i="2"/>
  <c r="BR11" i="2"/>
  <c r="AR71" i="2"/>
  <c r="BQ13" i="2"/>
  <c r="AQ73" i="2"/>
  <c r="N14" i="2"/>
  <c r="BN14" i="2"/>
  <c r="AN74" i="2"/>
  <c r="R18" i="2"/>
  <c r="BR18" i="2"/>
  <c r="AR78" i="2"/>
  <c r="O13" i="2"/>
  <c r="BO13" i="2"/>
  <c r="AO73" i="2"/>
  <c r="L19" i="2"/>
  <c r="BL19" i="2"/>
  <c r="AL79" i="2"/>
  <c r="S14" i="2"/>
  <c r="BS14" i="2"/>
  <c r="AS74" i="2"/>
  <c r="BO14" i="2"/>
  <c r="AO74" i="2"/>
  <c r="BP13" i="2"/>
  <c r="AP73" i="2"/>
  <c r="BT14" i="2"/>
  <c r="AT74" i="2"/>
  <c r="BS12" i="2"/>
  <c r="AS72" i="2"/>
  <c r="Q14" i="2"/>
  <c r="BQ14" i="2"/>
  <c r="AQ74" i="2"/>
  <c r="P15" i="2"/>
  <c r="BP15" i="2"/>
  <c r="AP75" i="2"/>
  <c r="R14" i="2"/>
  <c r="BR14" i="2"/>
  <c r="AR74" i="2"/>
  <c r="R15" i="2"/>
  <c r="BR15" i="2"/>
  <c r="AR75" i="2"/>
  <c r="Q16" i="2"/>
  <c r="BQ16" i="2"/>
  <c r="AQ76" i="2"/>
  <c r="P17" i="2"/>
  <c r="BP17" i="2"/>
  <c r="AP77" i="2"/>
  <c r="O18" i="2"/>
  <c r="BO18" i="2"/>
  <c r="AO78" i="2"/>
  <c r="P18" i="2"/>
  <c r="BP18" i="2"/>
  <c r="AP78" i="2"/>
  <c r="N17" i="2"/>
  <c r="BN17" i="2"/>
  <c r="AN77" i="2"/>
  <c r="M18" i="2"/>
  <c r="BM18" i="2"/>
  <c r="AM78" i="2"/>
  <c r="Q18" i="2"/>
  <c r="BQ18" i="2"/>
  <c r="AQ78" i="2"/>
  <c r="Q17" i="2"/>
  <c r="BQ17" i="2"/>
  <c r="AQ77" i="2"/>
  <c r="R17" i="2"/>
  <c r="BR17" i="2"/>
  <c r="AR77" i="2"/>
  <c r="S16" i="2"/>
  <c r="BS16" i="2"/>
  <c r="AS76" i="2"/>
  <c r="R16" i="2"/>
  <c r="BR16" i="2"/>
  <c r="AR76" i="2"/>
  <c r="S15" i="2"/>
  <c r="BS15" i="2"/>
  <c r="AS75" i="2"/>
  <c r="Q15" i="2"/>
  <c r="BQ15" i="2"/>
  <c r="AQ75" i="2"/>
  <c r="P16" i="2"/>
  <c r="BP16" i="2"/>
  <c r="AP76" i="2"/>
</calcChain>
</file>

<file path=xl/sharedStrings.xml><?xml version="1.0" encoding="utf-8"?>
<sst xmlns="http://schemas.openxmlformats.org/spreadsheetml/2006/main" count="5472" uniqueCount="3457">
  <si>
    <t>Matrix A</t>
  </si>
  <si>
    <t>Matrix B</t>
  </si>
  <si>
    <t>Matrix A-1</t>
  </si>
  <si>
    <t>Spring midpoint</t>
  </si>
  <si>
    <t>Fall Midpoint</t>
  </si>
  <si>
    <t>Day</t>
  </si>
  <si>
    <t>Solutions</t>
  </si>
  <si>
    <t>A</t>
  </si>
  <si>
    <t>B</t>
  </si>
  <si>
    <t>C</t>
  </si>
  <si>
    <t>D</t>
  </si>
  <si>
    <t>E</t>
  </si>
  <si>
    <t>Input</t>
  </si>
  <si>
    <t>Multiplier</t>
  </si>
  <si>
    <t>F</t>
  </si>
  <si>
    <t>D(x) Graph</t>
  </si>
  <si>
    <t>Nat. COS</t>
  </si>
  <si>
    <t>Avg. High</t>
  </si>
  <si>
    <t>Avg.Low</t>
  </si>
  <si>
    <t>Variance</t>
  </si>
  <si>
    <t>Amp*Cos</t>
  </si>
  <si>
    <t>Shift UP</t>
  </si>
  <si>
    <t>Rainfall/yr.</t>
  </si>
  <si>
    <t>Rain Sectors</t>
  </si>
  <si>
    <t>Rain/Day</t>
  </si>
  <si>
    <t>12 sectors</t>
  </si>
  <si>
    <t>10 days</t>
  </si>
  <si>
    <t>rand order</t>
  </si>
  <si>
    <t>Sector Rain</t>
  </si>
  <si>
    <t>Climate Graph</t>
  </si>
  <si>
    <t>Actual Temps</t>
  </si>
  <si>
    <t>#</t>
  </si>
  <si>
    <t>Snow</t>
  </si>
  <si>
    <t>Snow Cover</t>
  </si>
  <si>
    <t>Snow left Over</t>
  </si>
  <si>
    <r>
      <t xml:space="preserve">&lt;32 </t>
    </r>
    <r>
      <rPr>
        <vertAlign val="superscript"/>
        <sz val="11"/>
        <color theme="0"/>
        <rFont val="Calibri"/>
        <family val="2"/>
        <scheme val="minor"/>
      </rPr>
      <t>o</t>
    </r>
    <r>
      <rPr>
        <sz val="11"/>
        <color theme="0"/>
        <rFont val="Calibri"/>
        <family val="2"/>
        <scheme val="minor"/>
      </rPr>
      <t xml:space="preserve"> days</t>
    </r>
  </si>
  <si>
    <r>
      <t xml:space="preserve">&gt;70 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days</t>
    </r>
  </si>
  <si>
    <t>Wea. Type</t>
  </si>
  <si>
    <t>G. Water</t>
  </si>
  <si>
    <t>Start G. Water</t>
  </si>
  <si>
    <t>Elevation</t>
  </si>
  <si>
    <t>Dist fromNearest River</t>
  </si>
  <si>
    <t>Average Peak Tempature</t>
  </si>
  <si>
    <t>Average Low Tempature</t>
  </si>
  <si>
    <t>Rainfall Map</t>
  </si>
  <si>
    <t>Average Tempature Map</t>
  </si>
  <si>
    <t>Spring Midpoint</t>
  </si>
  <si>
    <t>A. Rainfall</t>
  </si>
  <si>
    <t>G.Water Abs.</t>
  </si>
  <si>
    <t>Max G. Water</t>
  </si>
  <si>
    <t>Start River</t>
  </si>
  <si>
    <t>River/Lake</t>
  </si>
  <si>
    <t>Hill %</t>
  </si>
  <si>
    <t>Ocean %</t>
  </si>
  <si>
    <t>Soil %</t>
  </si>
  <si>
    <t>Grassland</t>
  </si>
  <si>
    <t>Swamp</t>
  </si>
  <si>
    <t>Desert</t>
  </si>
  <si>
    <t>Trees</t>
  </si>
  <si>
    <t>Avg. Temp</t>
  </si>
  <si>
    <t xml:space="preserve">1 water </t>
  </si>
  <si>
    <t>93000 L</t>
  </si>
  <si>
    <t>1 L</t>
  </si>
  <si>
    <t>61 in^3</t>
  </si>
  <si>
    <t>.092 ft^3</t>
  </si>
  <si>
    <t>1 water</t>
  </si>
  <si>
    <t>ft^3</t>
  </si>
  <si>
    <t>Trop</t>
  </si>
  <si>
    <t>Temp</t>
  </si>
  <si>
    <t>Artic</t>
  </si>
  <si>
    <t>Savannah</t>
  </si>
  <si>
    <t>Monsoon Forest</t>
  </si>
  <si>
    <t>Rainforest</t>
  </si>
  <si>
    <t>Hot Desert</t>
  </si>
  <si>
    <t>Dec. Forest</t>
  </si>
  <si>
    <t>Tundra</t>
  </si>
  <si>
    <t>Boreal</t>
  </si>
  <si>
    <t>Artic Marsh</t>
  </si>
  <si>
    <t>Dry Tundra</t>
  </si>
  <si>
    <t>Quantity</t>
  </si>
  <si>
    <t>Quality</t>
  </si>
  <si>
    <t>Quantity +/-</t>
  </si>
  <si>
    <t>Quality +/-</t>
  </si>
  <si>
    <t>Soil % +/-</t>
  </si>
  <si>
    <t>Barren</t>
  </si>
  <si>
    <t>Barren %</t>
  </si>
  <si>
    <t>-</t>
  </si>
  <si>
    <t>IDEAL STATS</t>
  </si>
  <si>
    <t>Low Temp</t>
  </si>
  <si>
    <t>High Temp</t>
  </si>
  <si>
    <t>Rainfall</t>
  </si>
  <si>
    <t>Growth Rate</t>
  </si>
  <si>
    <t>Die Off Rate</t>
  </si>
  <si>
    <t>PROVINCE</t>
  </si>
  <si>
    <t>Consumption</t>
  </si>
  <si>
    <t>% of Net G.</t>
  </si>
  <si>
    <t>Net Growth %</t>
  </si>
  <si>
    <t>Avg. Low</t>
  </si>
  <si>
    <t>Ground Water</t>
  </si>
  <si>
    <t>Terrain</t>
  </si>
  <si>
    <t>Climate</t>
  </si>
  <si>
    <t>Tropical Soil %</t>
  </si>
  <si>
    <t>Temperate Soil %</t>
  </si>
  <si>
    <t>Artic Soil %</t>
  </si>
  <si>
    <t>Tropical Quantity</t>
  </si>
  <si>
    <t>Artic Quantity</t>
  </si>
  <si>
    <t>Temperate Quantity</t>
  </si>
  <si>
    <t>Tropical Quality</t>
  </si>
  <si>
    <t>Temperate Quality</t>
  </si>
  <si>
    <t>Artic Quality</t>
  </si>
  <si>
    <t>Water</t>
  </si>
  <si>
    <t>Avg. Rain</t>
  </si>
  <si>
    <t>Habitat</t>
  </si>
  <si>
    <t>A. Temp Avg.</t>
  </si>
  <si>
    <t>Habitat Type</t>
  </si>
  <si>
    <t>Cell Coor.</t>
  </si>
  <si>
    <t>Column</t>
  </si>
  <si>
    <t>Row</t>
  </si>
  <si>
    <t>Max Diff in Elevation</t>
  </si>
  <si>
    <t>Terrain difference</t>
  </si>
  <si>
    <t>Hill Percentage</t>
  </si>
  <si>
    <t>Avg. Hill %</t>
  </si>
  <si>
    <t>Fall Mid</t>
  </si>
  <si>
    <t>Spring Mid</t>
  </si>
  <si>
    <t>Tile #</t>
  </si>
  <si>
    <t>Year's Daily Rain</t>
  </si>
  <si>
    <t>Yr.</t>
  </si>
  <si>
    <t>Daily Temps for This Year</t>
  </si>
  <si>
    <t>Daily Weather Type</t>
  </si>
  <si>
    <t>Daily Weather List</t>
  </si>
  <si>
    <t>Snow Totals for this Year</t>
  </si>
  <si>
    <t>0,0,0,0,0,0,0,0,0,0,0,0,0,0,0,0,0,0,0,0,0,0,0,0,0,0,0,0,0,0,0,0,0,0,0,0,0,0,0,0,0,0,0,0,0,0,0,0,0,0,0,0,0,0,0,0,0,0,0,0,0,0,0,0,0,0,0,0,0,0,0,0,0,0,0,0,0,0,0,0,0,0,0,0,0,0,0,0,0,0,0,0,0,0,0,0,0,0,0,0,0,0,0,0,0,0,0,0,0,0,0,0,0,0,0,0,0,0,0,0</t>
  </si>
  <si>
    <t>Tropical Soil % +/-</t>
  </si>
  <si>
    <t>Temperate Soil % +/-</t>
  </si>
  <si>
    <t>Artic Soil % +/-</t>
  </si>
  <si>
    <t>Tropical Quantity +/-</t>
  </si>
  <si>
    <t>Temperate Quantity +/-</t>
  </si>
  <si>
    <t>Artic Quantity +/-</t>
  </si>
  <si>
    <t>Tropical Quality +/-</t>
  </si>
  <si>
    <t>Temperate Quality +/-</t>
  </si>
  <si>
    <t>Artic Quality +/-</t>
  </si>
  <si>
    <t># &gt;100</t>
  </si>
  <si>
    <t>#&gt;50</t>
  </si>
  <si>
    <t># &gt; 150</t>
  </si>
  <si>
    <t># &gt;200</t>
  </si>
  <si>
    <t># &gt; 250</t>
  </si>
  <si>
    <t># &gt; 300</t>
  </si>
  <si>
    <t># &gt; 350</t>
  </si>
  <si>
    <t>Ocean</t>
  </si>
  <si>
    <t>Spawn River</t>
  </si>
  <si>
    <t>W. Absorbtion Rate</t>
  </si>
  <si>
    <t>Evaporation</t>
  </si>
  <si>
    <t>Runoff</t>
  </si>
  <si>
    <t>Flow Rate</t>
  </si>
  <si>
    <t>River?</t>
  </si>
  <si>
    <t>No</t>
  </si>
  <si>
    <t>Flow DS</t>
  </si>
  <si>
    <t>Flow US</t>
  </si>
  <si>
    <t>pws</t>
  </si>
  <si>
    <t>pw</t>
  </si>
  <si>
    <t>xs</t>
  </si>
  <si>
    <t>x</t>
  </si>
  <si>
    <t>m^3</t>
  </si>
  <si>
    <t>Down Stream Flow</t>
  </si>
  <si>
    <t>Up Stream Sources</t>
  </si>
  <si>
    <t>Ground Evap.</t>
  </si>
  <si>
    <t>Δ</t>
  </si>
  <si>
    <t>DT</t>
  </si>
  <si>
    <t>PT</t>
  </si>
  <si>
    <t>TT</t>
  </si>
  <si>
    <r>
      <t>e</t>
    </r>
    <r>
      <rPr>
        <vertAlign val="subscript"/>
        <sz val="11"/>
        <color theme="1"/>
        <rFont val="Calibri"/>
        <family val="2"/>
        <scheme val="minor"/>
      </rPr>
      <t>a</t>
    </r>
  </si>
  <si>
    <t>dr</t>
  </si>
  <si>
    <t>δ</t>
  </si>
  <si>
    <r>
      <t>ET</t>
    </r>
    <r>
      <rPr>
        <vertAlign val="subscript"/>
        <sz val="11"/>
        <color theme="1"/>
        <rFont val="Calibri"/>
        <family val="2"/>
        <scheme val="minor"/>
      </rPr>
      <t>0</t>
    </r>
  </si>
  <si>
    <r>
      <t>R</t>
    </r>
    <r>
      <rPr>
        <vertAlign val="subscript"/>
        <sz val="11"/>
        <color theme="1"/>
        <rFont val="Calibri"/>
        <family val="2"/>
        <scheme val="minor"/>
      </rPr>
      <t>nl</t>
    </r>
  </si>
  <si>
    <r>
      <t>R</t>
    </r>
    <r>
      <rPr>
        <vertAlign val="subscript"/>
        <sz val="11"/>
        <color theme="1"/>
        <rFont val="Calibri"/>
        <family val="2"/>
        <scheme val="minor"/>
      </rPr>
      <t>sn</t>
    </r>
  </si>
  <si>
    <r>
      <t>R</t>
    </r>
    <r>
      <rPr>
        <vertAlign val="subscript"/>
        <sz val="11"/>
        <color theme="1"/>
        <rFont val="Calibri"/>
        <family val="2"/>
        <scheme val="minor"/>
      </rPr>
      <t>so</t>
    </r>
  </si>
  <si>
    <r>
      <t>ω</t>
    </r>
    <r>
      <rPr>
        <vertAlign val="subscript"/>
        <sz val="11"/>
        <color theme="1"/>
        <rFont val="Calibri"/>
        <family val="2"/>
      </rPr>
      <t>s</t>
    </r>
  </si>
  <si>
    <r>
      <t>e</t>
    </r>
    <r>
      <rPr>
        <vertAlign val="subscript"/>
        <sz val="11"/>
        <color theme="1"/>
        <rFont val="Calibri"/>
        <family val="2"/>
        <scheme val="minor"/>
      </rPr>
      <t>s</t>
    </r>
  </si>
  <si>
    <r>
      <t>α</t>
    </r>
    <r>
      <rPr>
        <vertAlign val="subscript"/>
        <sz val="11"/>
        <color theme="1"/>
        <rFont val="Calibri"/>
        <family val="2"/>
      </rPr>
      <t>net</t>
    </r>
  </si>
  <si>
    <t>Soil Permeability</t>
  </si>
  <si>
    <t>River Downstream Map</t>
  </si>
  <si>
    <t>River Upstream Map</t>
  </si>
  <si>
    <t>Ground  Water</t>
  </si>
  <si>
    <t>Rivers</t>
  </si>
  <si>
    <t>DS Flow</t>
  </si>
  <si>
    <t>River Volume</t>
  </si>
  <si>
    <t>Lake?</t>
  </si>
  <si>
    <t>Surface Water</t>
  </si>
  <si>
    <t>Soil Perm.</t>
  </si>
  <si>
    <t>W</t>
  </si>
  <si>
    <t>*</t>
  </si>
  <si>
    <t>River ID #</t>
  </si>
  <si>
    <t>Source?</t>
  </si>
  <si>
    <t>New?</t>
  </si>
  <si>
    <t>Yes</t>
  </si>
  <si>
    <t>Visual Done</t>
  </si>
  <si>
    <t>Y</t>
  </si>
  <si>
    <t>L</t>
  </si>
  <si>
    <t>C14</t>
  </si>
  <si>
    <t>C19</t>
  </si>
  <si>
    <t>J10</t>
  </si>
  <si>
    <t>J18</t>
  </si>
  <si>
    <t>D18</t>
  </si>
  <si>
    <t>M18</t>
  </si>
  <si>
    <t>G20</t>
  </si>
  <si>
    <t>H20</t>
  </si>
  <si>
    <t>I20</t>
  </si>
  <si>
    <t>C9</t>
  </si>
  <si>
    <t>A12</t>
  </si>
  <si>
    <t>H8</t>
  </si>
  <si>
    <t>B11</t>
  </si>
  <si>
    <t>J11</t>
  </si>
  <si>
    <t>C13</t>
  </si>
  <si>
    <t>D13</t>
  </si>
  <si>
    <t>E12</t>
  </si>
  <si>
    <t>G13</t>
  </si>
  <si>
    <t>H15</t>
  </si>
  <si>
    <t>B16</t>
  </si>
  <si>
    <t>C16</t>
  </si>
  <si>
    <t>K16</t>
  </si>
  <si>
    <t>M17</t>
  </si>
  <si>
    <t>A13</t>
  </si>
  <si>
    <t>H16</t>
  </si>
  <si>
    <t>K18</t>
  </si>
  <si>
    <t>G19</t>
  </si>
  <si>
    <t>D20</t>
  </si>
  <si>
    <t>E20</t>
  </si>
  <si>
    <t>E10</t>
  </si>
  <si>
    <t>E11</t>
  </si>
  <si>
    <t>B13</t>
  </si>
  <si>
    <t>B12</t>
  </si>
  <si>
    <t>I14</t>
  </si>
  <si>
    <t>D19</t>
  </si>
  <si>
    <t>H14</t>
  </si>
  <si>
    <t>E19</t>
  </si>
  <si>
    <t>B17</t>
  </si>
  <si>
    <t>7.3,1.5,0.9,6.5,2.4,0.1,0.4,2.7,1.6,8.8,0.1,2.7</t>
  </si>
  <si>
    <t>3.9,1.9,0.3,2.8,8.3,1.1,8.2,4.3,1.5,2.4,0.3,0</t>
  </si>
  <si>
    <t>8,16,1.7,0.6,0,0.1,0,5.3,0.2,1.4,0.6,0.1</t>
  </si>
  <si>
    <t>0.6,2.7,4.9,0,10.8,0.8,0.6,0.8,0.3,2.6,4.6,8.3</t>
  </si>
  <si>
    <t>0.3,0,0.1,6.8,0.2,1.7,4.3,0.1,19,0,4.5,0</t>
  </si>
  <si>
    <t>0.2,0.1,10.4,3.7,0.1,0.1,1.2,1.1,10.7,0,6.2,7.2</t>
  </si>
  <si>
    <t>1.3,17.1,0,0,0,0,0,0,0,15.5,2.1,1</t>
  </si>
  <si>
    <t>0.4,0.1,0,0.2,16.6,19.1,0,0,0.1,0,0.5,0</t>
  </si>
  <si>
    <t>0,0.3,1,11.7,1.5,2.7,1,14.1,0.1,0.5,0.1,4</t>
  </si>
  <si>
    <t>2.1,9.8,4.2,0,17.7,1,0.4,0,0,0.7,0.1,0</t>
  </si>
  <si>
    <t>2.2,18.8,0.3,0.2,0.6,9.9,0.3,1.4,0.3,0.2,3.7,2.1</t>
  </si>
  <si>
    <t>3.5,0.1,20.6,0,0,0,0.1,16.9,1.2,0,1.5,0.1</t>
  </si>
  <si>
    <t>3.6,0.3,11.5,0.1,22.5,1.6,0,0,0.1,0.4,2.6,5.3</t>
  </si>
  <si>
    <t>0.1,1,0.1,6.6,7.8,1.2,1.4,1.9,2.4,16,0.2,10.3</t>
  </si>
  <si>
    <t>3.8,3.6,13.1,2.6,7.5,0.5,0.7,0,6.2,9.2,3.4,2.4</t>
  </si>
  <si>
    <t>9.3,3.7,2,7.5,6.3,0.9,0.7,12.5,5.5,0.1,1.5,0</t>
  </si>
  <si>
    <t>0.1,1.8,0.2,5.2,18.4,1.1,12.1,0.6,0.4,3.4,5.4,1.3</t>
  </si>
  <si>
    <t>0,0,0,7.3,0,3.8,0.1,8.6,4.6,23.8,0.7,0.1</t>
  </si>
  <si>
    <t>19.7,0,0.1,0.2,0.5,7.9,0.6,3.1,9.9,0.1,0.1,5.8</t>
  </si>
  <si>
    <t>0.3,2.4,0.7,0,0.1,3.1,8.2,0.6,0.5,0.1,18.1,13.9</t>
  </si>
  <si>
    <t>0.4,0.5,11.9,0.1,5.2,2.5,10.8,0.6,0.1,0.9,2.9,0.1</t>
  </si>
  <si>
    <t>0.1,1.7,0.4,17.3,1.5,0.2,0.5,0,7.5,0.5,0.2,2.1</t>
  </si>
  <si>
    <t>1.7,18.7,0.4,2.5,0,0,0.1,1.8,0.8,6.1,1.9,0</t>
  </si>
  <si>
    <t>8.3,0,7,0.6,9,6.2,0,0.3,0.1,0,1.3,3.2</t>
  </si>
  <si>
    <t>12.1,0,7.4,0.8,0.4,4.3,0,0.6,5.4,0.2,0,5.8</t>
  </si>
  <si>
    <t>0,0.8,3.9,2.2,7,14.7,0,2.8,0,1.7,0.9,0</t>
  </si>
  <si>
    <t>9.2,6.4,13.5,0.1,0.2,0.1,8.6,0,0.1,0,0,1.8</t>
  </si>
  <si>
    <t>1.2,1.5,1.3,6.4,9.3,0.9,16.4,0,0,0.6,0.1,0.3</t>
  </si>
  <si>
    <t>0,1.8,5.8,8,0,0,2,5.1,0.5,4,5.3,0.5</t>
  </si>
  <si>
    <t>0,0,0,0.1,0.1,0.2,15,22.6,0,0,0,0</t>
  </si>
  <si>
    <t>1.4,6.2,0.6,0.1,0.1,0.6,8.3,0.6,0.1,0.1,1.4,14.5</t>
  </si>
  <si>
    <t>14.1,0,0.1,0,0.1,6.8,1.3,0.2,0.3,4.8,0.2,14.1</t>
  </si>
  <si>
    <t>10.6,14.3,0.2,0,18.1,0,2.8,0,0,0.1,0,0.9</t>
  </si>
  <si>
    <t>0.1,0.1,0.5,0,0,23.7,2.8,0,5.3,11,0,0.5</t>
  </si>
  <si>
    <t>0.1,1.6,3.4,2.5,6.6,13.5,0.1,4,1.4,0.1,6.1,5.6</t>
  </si>
  <si>
    <t>0.2,5.7,0,13.8,8.7,0.2,4,2.1,0,3.7,5.8,0.8</t>
  </si>
  <si>
    <t>7.6,0.1,0,0.1,2.4,4,13,14.5,0,5.7,0.1,0.5</t>
  </si>
  <si>
    <t>0.8,0.3,0,0.3,0.2,1.7,0,0,23.1,12.8,8.8,0</t>
  </si>
  <si>
    <t>1.2,0.1,1.1,10.1,1.7,8,2.7,1.2,0.5,3.4,0.8,19.2</t>
  </si>
  <si>
    <t>1,6.3,6.9,11.4,4.8,1,0.2,2,9.6,0,0.4,3.4</t>
  </si>
  <si>
    <t>0.3,6.2,0.9,2.7,16,2.2,0.2,0.7,0,0.4,4.7,0.7</t>
  </si>
  <si>
    <t>1.1,22.4,0,1.3,0,0,3.3,0,0,5.9,0.4,0.6</t>
  </si>
  <si>
    <t>0,0.8,16.7,0.4,0,0.1,0,0,6.7,0,0.4,12.9</t>
  </si>
  <si>
    <t>1.3,0.1,0.6,3.9,4.5,4.4,4.1,0.2,0.7,0.2,15.7,3.3</t>
  </si>
  <si>
    <t>11.2,14.1,0.5,0.3,0.1,0.1,0.1,4.6,4.3,0.3,0,0.4</t>
  </si>
  <si>
    <t>0.2,22.2,0.2,1.9,0,0,0,2.4,1.4,2.5,1.2,0</t>
  </si>
  <si>
    <t>0.2,0,0,1.1,0,0.3,22.1,2.4,6.7,0,2.2,0</t>
  </si>
  <si>
    <t>1.6,0.3,10,0.2,0.1,0.1,0.9,4.9,15.4,0.4,0,0.1</t>
  </si>
  <si>
    <t>12,1.9,0,0.1,0.6,5,0.3,0.3,14.4,0,0.1,0.3</t>
  </si>
  <si>
    <t>0.7,1.8,0.1,0.1,7.2,0.8,0,0.1,9.8,8.2,0.1,8.1</t>
  </si>
  <si>
    <t>0,0.3,6.1,0.9,0.1,0.3,0.1,8.8,14.6,0.1,0.1,1.6</t>
  </si>
  <si>
    <t>6,0.1,20.1,4.8,0,0,0,4,0,0,0,0</t>
  </si>
  <si>
    <t>0,0.1,2.2,0,0.2,0.1,3.8,7.2,7.3,17.5,0.3,1.3</t>
  </si>
  <si>
    <t>0.8,0.4,13.6,5.1,0.2,0.3,5.1,0.1,3.4,14.3,0,2.7</t>
  </si>
  <si>
    <t>5,0.8,0,0.4,13.5,0,0,0,0,6.9,18.4,0</t>
  </si>
  <si>
    <t>15.5,0.1,0,4.7,0,0.3,0.1,0.1,11.9,0.3,7.3,2.7</t>
  </si>
  <si>
    <t>0,21.9,0.7,1.5,1,0.1,0.2,2.2,10.8,2.3,1.1,0.2</t>
  </si>
  <si>
    <t>12.2,4.1,7,0.4,0,0.1,0.1,0,0.2,1,0.2,17.7</t>
  </si>
  <si>
    <t>0.3,9.5,6.8,10.4,5.7,12.3,0,0.9,0,0.1,1.4,0.6</t>
  </si>
  <si>
    <t>0,10.5,0.4,3.9,1.1,0,7.7,1.5,16.1,6.2,0.5,1.1</t>
  </si>
  <si>
    <t>0.1,19.4,0,0,0,0,0.5,0,0.1,0,10.9,0</t>
  </si>
  <si>
    <t>8.5,0,0,0,1.5,2.8,0.3,0,20.2,0,0.6,0.1</t>
  </si>
  <si>
    <t>10,0.3,0.7,0,4.1,0.1,0.4,8.4,1,0,0.2,9.8</t>
  </si>
  <si>
    <t>0.1,0,20.8,0.9,0.1,0,0,7.4,1,0,2.7,0</t>
  </si>
  <si>
    <t>0.1,1.2,17.7,2.4,6.5,0.4,3.7,0.4,0.2,0,1,0.4</t>
  </si>
  <si>
    <t>18.9,0,0,5.6,0,0.3,6.4,0,0,2.5,0.2,0.1</t>
  </si>
  <si>
    <t>0.2,0.2,0,0.1,0,3.3,0.5,17.3,1.5,9.4,0.4,0.1</t>
  </si>
  <si>
    <t>0.1,0,1,19.7,3.8,0.1,4.7,0,0,0.1,2.4,0.1</t>
  </si>
  <si>
    <t>0.8,1.1,1.5,0.2,2.5,0,0.7,3.3,13.8,9.3,0.3,0.5</t>
  </si>
  <si>
    <t>1,0.8,0.1,13.2,8.3,1,0.4,0.5,0.1,3.9,0.2,1.5</t>
  </si>
  <si>
    <t>21.7,0.5,3.3,0,5.4,2,0.4,0.3,0,0.3,0.1,0</t>
  </si>
  <si>
    <t>2.7,0.1,0.2,9.1,0,0,0.1,0.1,0,0.2,19.5,0</t>
  </si>
  <si>
    <t>0.9,11.3,0.3,0.4,23.4,0.4,0,0.3,0.3,0.2,1.8,0.7</t>
  </si>
  <si>
    <t>9.4,0,0,0,0.3,0,0.1,0,0.1,9.1,0.4,22.6</t>
  </si>
  <si>
    <t>0.5,3,0.7,0.4,5.6,0.5,5.7,0.1,22.1,2.5,0.1,2.8</t>
  </si>
  <si>
    <t>2.5,3,6.9,0.2,10.5,9.1,0.7,1.8,11,0.7,0.9,0.7</t>
  </si>
  <si>
    <t>2.1,0.1,0.1,0.6,1.2,0.1,4.6,4,0.6,0.4,8.1,23.1</t>
  </si>
  <si>
    <t>13.1,1.3,6.9,0.1,0,0.6,8.9,1.8,1.1,10.2,0,0</t>
  </si>
  <si>
    <t>23.8,0,0,10.3,0,0.1,0.1,0,0.1,0.6,6.2,2.8</t>
  </si>
  <si>
    <t>4,0,0.5,13.1,0,0.2,0,5.4,4.7,8.4,1.1,5.6</t>
  </si>
  <si>
    <t>0.1,0.1,0.7,11.7,2,1.1,0.6,9.9,0,0,0.5,0.3</t>
  </si>
  <si>
    <t>7.2,0.9,0.5,1,0.1,0.8,0.6,16.1,0.5,6.3,0,0</t>
  </si>
  <si>
    <t>8,0,4.9,6.9,0.2,0,0,0.4,2.6,0,11,0</t>
  </si>
  <si>
    <t>0,0,0.6,0,12.8,0,2.2,0,0,0,0.1,14.3</t>
  </si>
  <si>
    <t>0,0.2,0,1.8,0.5,0,5.5,0.1,0.1,13.7,0,8.1</t>
  </si>
  <si>
    <t>0.1,0.3,1.6,1.3,0.5,0,0.5,13.9,6.4,1.6,2.7,0.1</t>
  </si>
  <si>
    <t>0.7,12.1,0.5,0.3,0,16.2,0.6,0.6,0,0.5,3.1,1.4</t>
  </si>
  <si>
    <t>0,16.7,16.5,0.9,0.2,0.5,0.2,0.1,1,0.1,1.2,0.6</t>
  </si>
  <si>
    <t>4.7,0.8,1,1.5,4,0.1,0,1.1,0,1.4,18.1,0.3</t>
  </si>
  <si>
    <t>0.1,0.4,0,0.3,11.2,3.6,0.6,0.1,2,6.6,0,5.1</t>
  </si>
  <si>
    <t>0.5,0.2,0,0,0,1.6,0,15.1,9.1,0,1.2,0.3</t>
  </si>
  <si>
    <t>1.2,0.7,0.1,2.8,0,23.7,2.1,0.1,0.1,0.1,0.1,0</t>
  </si>
  <si>
    <t>12.4,0,0.3,1.4,12.7,1.2,0.1,0,0.2,0,0.1,9.6</t>
  </si>
  <si>
    <t>0.1,1.1,5.2,0.6,0.4,2.9,9.7,0,16.1,0,0,0.9</t>
  </si>
  <si>
    <t>0,18.3,0.3,4.5,0,5.1,0,0.1,0,0.1,9.6,0</t>
  </si>
  <si>
    <t>0,6.7,0,0.8,0.5,2.9,0,2.7,0.6,4.9,23.3,0.6</t>
  </si>
  <si>
    <t>6.3,5.1,3.1,0,0,0.3,0.4,0,0.1,11.9,18.5,0.3</t>
  </si>
  <si>
    <t>0.2,13.3,3.6,7.1,6.4,0.2,0.3,0.1,0.2,0.1,16.5,0</t>
  </si>
  <si>
    <t>0.2,0.6,1,23.5,18.5,0.1,0,0,0,3.9,0.2,0</t>
  </si>
  <si>
    <t>11.2,0.4,0.6,3.4,0.4,0.4,16.2,10.6,0.4,2.1,0,0.3</t>
  </si>
  <si>
    <t>1.7,0,0,0,0.1,0.1,0,22.2,1.2,0,0.8,0.9</t>
  </si>
  <si>
    <t>1.2,0,0.2,0.1,0.3,0.2,0.3,0.1,18.8,4.5,1.1,0.2</t>
  </si>
  <si>
    <t>0,0,0,0.2,15.8,0,0,0,0,0.1,14.8,0.1</t>
  </si>
  <si>
    <t>3.8,0,0,2.1,0,0.2,0,21.9,0,0,0,0</t>
  </si>
  <si>
    <t>3.3,7.7,0,0.2,9.2,0.7,7.7,0,0,0,0.2,0</t>
  </si>
  <si>
    <t>0.2,2.1,0.3,0,0.1,1.8,0.4,0.2,20.9,0.2,0.1,1.7</t>
  </si>
  <si>
    <t>1,0.5,22.7,0,0.7,0.1,0.1,0.1,0,0.3,1,2.5</t>
  </si>
  <si>
    <t>18.6,0.4,0,0.3,0,0,0.1,0,13.2,0,1,0.4</t>
  </si>
  <si>
    <t>0.3,2.3,1,4.8,7.5,0.1,7.4,0.6,0.5,2,0.2,6.3</t>
  </si>
  <si>
    <t>0.1,1.5,0.1,0,0.2,0,0,0.7,0,23.3,9.1,0</t>
  </si>
  <si>
    <t>0.4,0.1,0.1,1.5,4,16.6,0.3,6.4,1.3,0.1,0.1,0.1</t>
  </si>
  <si>
    <t>1.1,0.7,0,1.7,1,0.1,0.1,0.6,0,19.9,0.1,4.7</t>
  </si>
  <si>
    <t>0.2,0.4,0.1,15.6,1.8,1.7,0,4.6,4,0.7,1.9,0</t>
  </si>
  <si>
    <t>3.1,11.6,0,0.3,1.4,7.3,0.9,0.2,1.6,0.1,3,1.5</t>
  </si>
  <si>
    <t>0,0.1,0.3,0.5,0.7,0.6,1.3,2.3,4.2,5,23.9,0.1</t>
  </si>
  <si>
    <t>1.5,4.9,0,9.6,0.1,14.5,0.1,0.1,5.2,1.4,1,1.6</t>
  </si>
  <si>
    <t>0,1.7,0,11.7,0,21.3,0,2.3,0,0,10,0</t>
  </si>
  <si>
    <t>1.9,2.3,7.8,2.8,0.8,10.2,1.5,0,0.2,0.8,0.6,14.1</t>
  </si>
  <si>
    <t>0,0,0,0,4.2,0.1,0,15,17,0,7.4,1.3</t>
  </si>
  <si>
    <t>0,0.1,0.2,4.7,13.9,0,2.5,0.9,7.2,16.5,0,0</t>
  </si>
  <si>
    <t>8.5,0,0,0,3,3.1,0.1,0.3,0.1,4.7,0,3.2</t>
  </si>
  <si>
    <t>0.3,0,2.5,18.4,1.5,0.6,0.3,0.1,1.2,0,0,0.1</t>
  </si>
  <si>
    <t>0,12.7,0.1,0.1,4.2,0,0,0.6,2.6,0,3.7,0</t>
  </si>
  <si>
    <t>2.2,0,17.1,0.1,0,0,0,0.3,0,0.1,10.2,0</t>
  </si>
  <si>
    <t>0.7,7.3,0.3,3.4,13.1,0,1,0.8,0.7,0,0.4,4.3</t>
  </si>
  <si>
    <t>0.2,0.6,8,0.2,0,0.2,0.1,19.7,0,0,0,0</t>
  </si>
  <si>
    <t>0.7,0.5,2.3,18.4,0,0,0,1,0,2.2,0.9,5</t>
  </si>
  <si>
    <t>0.4,0.6,11.5,0.9,0,0,0.5,14.1,0.5,0.3,0.2,0</t>
  </si>
  <si>
    <t>2.3,0.6,4.9,1.8,5.6,12.9,0,0.1,0,0.2,0.1,0.5</t>
  </si>
  <si>
    <t>2.6,0.5,7.6,0.6,11.9,0.5,0.4,0,0.2,0,3.7,0</t>
  </si>
  <si>
    <t>0.2,10.3,0.7,2.3,0.1,2.8,1,0.1,5.3,0.2,6.3,0.7</t>
  </si>
  <si>
    <t>8,1,0,0.4,0,0.4,6,0.2,0.2,1.8,6.3,7.7</t>
  </si>
  <si>
    <t>0.6,1,1.8,2.3,22.6,0.7,0.5,0.3,1.9,2,0.7,0.6</t>
  </si>
  <si>
    <t>3.6,0.3,2.9,0.6,2.8,0.9,5.6,2.1,0,0.6,8.1,8.5</t>
  </si>
  <si>
    <t>0,0,0,2.9,13.3,0,0,0.1,0.2,0,1.4,18.1</t>
  </si>
  <si>
    <t>0,0.1,2,6,0.4,0,0.1,0.1,0.6,17.3,0.9,14.5</t>
  </si>
  <si>
    <t>0,0,0.2,5.7,0.1,0,23,1.8,0,0,9.1,0.1</t>
  </si>
  <si>
    <t>15.4,5.6,2,4.3,3.5,0.5,3.2,0.6,0.9,0.8,0.1,4.1</t>
  </si>
  <si>
    <t>0.8,0,0.1,0,1.1,2.5,0,14.3,3.1,0,3.8,20.3</t>
  </si>
  <si>
    <t>22.6,9.7,2.7,3.9,3.3,0.4,1.3,1.7,0.3,0.4,1.6,0.1</t>
  </si>
  <si>
    <t>0.1,2.6,2.7,0,0,0.1,0,0.2,0,13.7,0.2,0.4</t>
  </si>
  <si>
    <t>2.5,0.2,0.5,10.1,2.1,0.5,0.4,4.1,2.6,0,0,4</t>
  </si>
  <si>
    <t>0,0,0,0,0.1,0.1,0,0.2,0.1,6.1,0.1,16.3</t>
  </si>
  <si>
    <t>0.1,7.2,0,0,0.1,0.2,1.8,0,0,0,0.3,13.3</t>
  </si>
  <si>
    <t>0.8,8,0.1,1.2,0.5,0.8,0.7,1.1,0.9,0.3,6.6,10</t>
  </si>
  <si>
    <t>0,0.7,0.3,0,3.1,0,17.3,0.6,0.3,0.3,11.2,0.2</t>
  </si>
  <si>
    <t>0.1,0.2,0.1,0,11.9,14.4,0.7,0,0.5,0.2,1.2,0.7</t>
  </si>
  <si>
    <t>0.5,0.1,1.7,0.1,23,1.1,0.7,0,0.1,1.2,1.4,0.1</t>
  </si>
  <si>
    <t>0.1,0,0,0.2,0.1,0.2,17.3,6.5,1.9,2,0.6,0.1</t>
  </si>
  <si>
    <t>0,13.9,0,1.4,0.6,0.1,0.1,4.6,0.4,0.4,6.3,1.2</t>
  </si>
  <si>
    <t>0.4,0,1,23.1,0,2.6,0.6,4.3,0.1,0.2,0.7,0</t>
  </si>
  <si>
    <t>0.5,5.9,0,0.2,0.2,0.7,9.8,12.4,0.9,1.2,0,0.2</t>
  </si>
  <si>
    <t>0,6,0.1,0,0,2.2,0,1.5,22.3,0,0.2,0.7</t>
  </si>
  <si>
    <t>3.5,0.4,0.6,0,0.9,3.6,6.1,2.2,7.5,0.8,5.4,0</t>
  </si>
  <si>
    <t>3.7,0,1.3,0.4,0,3.8,0,3.1,13.4,0,0,9.3</t>
  </si>
  <si>
    <t>1,1.8,0.4,0.2,2.5,1.3,1.9,12.3,0,9,2,4.6</t>
  </si>
  <si>
    <t>8.3,2.3,0,1.3,4.5,0.1,0,0,0,0,20.3,1.2</t>
  </si>
  <si>
    <t>0.1,4.6,2.2,4,1.5,0,0.1,0,0,1.4,22.1,0</t>
  </si>
  <si>
    <t>0.1,0,7.5,0.1,0.1,0,0.6,1.8,0,7.3,0,22.5</t>
  </si>
  <si>
    <t>0,0,8.3,1.8,0.7,0.4,9.3,12.5,6,6,0,0</t>
  </si>
  <si>
    <t>0.1,5.2,0,0.1,0,0.3,0.4,2.7,0.3,0,9.6,1.3</t>
  </si>
  <si>
    <t>0,0,10,0,0.1,0.3,0.1,0.8,0.1,0.1,0.2,13.3</t>
  </si>
  <si>
    <t>0,0.4,0.1,0,0.9,1.4,0,0.4,0.1,0,17.5,7.2</t>
  </si>
  <si>
    <t>0.8,0,0.8,0.1,0,16.1,0,0.4,0,10.6,0.2,0</t>
  </si>
  <si>
    <t>0,0.1,0,0,0,7.5,0,0.4,0.5,13.2,1.1,9.2</t>
  </si>
  <si>
    <t>4.9,1.6,0.3,1.6,0.5,0,0.2,4.7,6.5,13.9,0,1.8</t>
  </si>
  <si>
    <t>0.4,0.1,0.1,0,9,0,0.3,0,0,1.2,0.6,21.3</t>
  </si>
  <si>
    <t>0.5,18.6,5.5,0.1,0.1,0.2,2,3.6,0.4,0,0,0</t>
  </si>
  <si>
    <t>12.5,3.1,0,0.4,0,0.5,11.3,1.6,0.1,0,0,2.5</t>
  </si>
  <si>
    <t>0.1,3.2,4.3,6.6,1.4,0.6,4.5,0,0.2,0.1,3.6,8.4</t>
  </si>
  <si>
    <t>0,0,5.7,0.9,0.9,9.5,6.8,0.3,2.9,0,1.4,2.6</t>
  </si>
  <si>
    <t>0.2,0,5.8,0,17.1,1.3,0.4,0,0.1,1.6,1.4,0.1</t>
  </si>
  <si>
    <t>0,0,2.7,2.3,0,20.7,0.9,0.2,0.1,0.2,4.8,0.1</t>
  </si>
  <si>
    <t>0.2,0.2,0,0.3,0.2,5.3,17.4,3.7,0,0.3,0.5,0.9</t>
  </si>
  <si>
    <t>0,19.5,0,0,0,0.1,0,0,13.2,0.1,0,0.1</t>
  </si>
  <si>
    <t>0,0,19.7,0,0,0,0,0,0,0,15.3,0</t>
  </si>
  <si>
    <t>0,0.2,2,18.4,9,1.1,1.2,0,0,0.1,0.7,4.3</t>
  </si>
  <si>
    <t>0,0.6,5.8,0.2,0.2,14.1,0,0.1,3.7,9.1,2.6,0.6</t>
  </si>
  <si>
    <t>0.2,0.8,0.1,0,0,19.8,8.3,7.4,0,0.1,0.3,0</t>
  </si>
  <si>
    <t>2,6.8,8.2,4.4,0.6,0,0.3,1.2,0.7,3.4,11.3,1.1</t>
  </si>
  <si>
    <t>0,0.2,5.9,2.6,0.1,0.5,0.3,0,1.5,2.9,3.5,0.5</t>
  </si>
  <si>
    <t>0,0.3,0.8,1.1,0.3,1.7,0.5,0.3,0.1,1.1,11.1,0.7</t>
  </si>
  <si>
    <t>2.1,0,0,6.1,0,0,4.1,7.4,3.8,0.1,0.1,0.3</t>
  </si>
  <si>
    <t>0,14.2,0,0,3.7,0.2,0,1.9,0.1,0.1,0.4,6.4</t>
  </si>
  <si>
    <t>0.2,0.6,0,0,0.5,0.8,7.7,12.8,0.2,0,0.2,6</t>
  </si>
  <si>
    <t>0.4,0.4,0,0,0.4,0,0,19.3,0.6,0,7.9,0</t>
  </si>
  <si>
    <t>0,0.2,0.2,23.5,0.1,1.2,0.4,0,3.4,0,0,0</t>
  </si>
  <si>
    <t>8.5,0.1,2.8,0.9,8.8,2.7,1,1.5,0.5,0,0.6,0.6</t>
  </si>
  <si>
    <t>0.7,0.1,0,0.4,3.5,0.2,0.3,3.5,9.6,2.5,5.1,2.1</t>
  </si>
  <si>
    <t>0,0.3,0,0.6,5.1,0,9.8,0.4,1.2,5,11.6,0</t>
  </si>
  <si>
    <t>1.2,0,10,0,0.9,3.7,1,3,0.5,3,0.4,5.3</t>
  </si>
  <si>
    <t>0.3,1.9,17.1,0.6,0.1,0.1,2.9,0.1,0.2,0,0,3.7</t>
  </si>
  <si>
    <t>0,0.4,0.5,0,0,21,0.6,3.9,1.1,0,0,1.5</t>
  </si>
  <si>
    <t>0.4,0,0,2.6,0,0.3,22.9,0.1,0,7.5,0,0.2</t>
  </si>
  <si>
    <t>13.3,0.9,0,0,0.1,0,0,10.6,4.1,0,0,0</t>
  </si>
  <si>
    <t>0,0.3,10.3,0.1,0.7,0,0.5,1.1,20.9,0.1,0.5,0.5</t>
  </si>
  <si>
    <t>16.1,0.1,0.2,0,0,0.1,0,0.1,0,0.7,17.6,0.1</t>
  </si>
  <si>
    <t>0.1,0,0,0,0,19.2,3.1,0,0.1,0,12.4,0.1</t>
  </si>
  <si>
    <t>0,2,12,0,1.1,0.3,0,0,17,0.6,0,0</t>
  </si>
  <si>
    <t>0.2,2.2,18.8,2.2,0.5,0.1,0.6,11.5,0.4,0,0.5,0</t>
  </si>
  <si>
    <t>0,2.8,1.9,8.6,5,0,0.2,1.7,1.7,0.1,0,0</t>
  </si>
  <si>
    <t>0,9.8,0.2,0.1,0.1,0.6,1.6,0.3,2,1.5,0.3,2.5</t>
  </si>
  <si>
    <t>0.2,0,0.3,0.1,14.6,0.1,0,0,0,2.6,0.1,0</t>
  </si>
  <si>
    <t>0,17.9,0,0.2,0.6,1.3,0,0,0,0,0,0</t>
  </si>
  <si>
    <t>18.4,0,0.2,0,0,1.9,0,0,0.2,0,0.3,0</t>
  </si>
  <si>
    <t>0.4,2.8,2.4,0.1,0.3,0,0,0,0,15.8,0.1,0.1</t>
  </si>
  <si>
    <t>0.4,2.1,0,0,2.3,0.1,0.5,0,0.9,20.7,0.1,0.9</t>
  </si>
  <si>
    <t>0.1,0,0.2,8.3,4.3,0.3,1,0.1,0.5,0,0.8,16.4</t>
  </si>
  <si>
    <t>20,0,0,0.1,0.1,0.9,10.1,0.1,0,0,0.6,0.1</t>
  </si>
  <si>
    <t>0,0,0.1,0,10.5,0.8,0.3,1.3,0.2,0.7,18.9,0.2</t>
  </si>
  <si>
    <t>6.8,3.9,2.4,1.8,0.2,0.3,0.7,17.4,0,0.2,1.1,0.2</t>
  </si>
  <si>
    <t>0.3,0.2,0.4,2.1,0.1,0.3,0.8,2.8,1.2,0.2,11.3,13.3</t>
  </si>
  <si>
    <t>0.2,0.3,0.1,0,17.6,1.7,3.4,0.8,0.3,0.2,3.8,2.6</t>
  </si>
  <si>
    <t>0,5.9,0.1,0.1,1.6,0,0.3,1.1,3.6,2.5,11.9,6.9</t>
  </si>
  <si>
    <t>0.2,2.9,0.1,0.1,5.7,2.8,4.4,10.9,0,0.8,5.5,0.6</t>
  </si>
  <si>
    <t>0.2,0.3,0.8,0.1,0,0.7,0.5,3,0,1,0.1,23.3</t>
  </si>
  <si>
    <t>0.4,1.3,8.4,1.1,0.2,0,0.8,0.7,1.1,12.6,8.5,0.9</t>
  </si>
  <si>
    <t>0.6,0,0,0.1,0,0,23.8,0,3.6,3.9,0,0</t>
  </si>
  <si>
    <t>0,1.8,0.2,1.5,0,8.3,0,11.2,7.4,0,3.3,3.3</t>
  </si>
  <si>
    <t>2.6,0.3,0.1,0.8,0.1,22.2,0.8,0.5,2.1,0.3,0.1,2.1</t>
  </si>
  <si>
    <t>0,0,6.4,0,0,0,0.1,3.3,8.2,0,0,0</t>
  </si>
  <si>
    <t>0,0,9.4,0,0,0.4,0,0,0,0,3.5,7.7</t>
  </si>
  <si>
    <t>0.2,1.9,0.1,0.3,1.9,4.6,0,0.2,0,0.1,10.5,0.2</t>
  </si>
  <si>
    <t>4.7,0,0.1,1.4,0,0.1,1.9,0.1,4.5,0.6,0.1,1.5</t>
  </si>
  <si>
    <t>0.1,14.9,0,0,0,0,0,1,0,0,0,0</t>
  </si>
  <si>
    <t>6.5,1.9,2.8,0,0,4.5,5.2,0,0,0,0.1,0</t>
  </si>
  <si>
    <t>0,0,0,0,0.1,3.9,0,2.3,10,0,5.7,0</t>
  </si>
  <si>
    <t>2.3,0,0.5,2.6,0,7.4,0.2,0.4,8.2,3.9,0.4,0.1</t>
  </si>
  <si>
    <t>0,0,0.1,0,0,0.1,11.4,0,0.1,1.7,12.5,0.1</t>
  </si>
  <si>
    <t>0.1,16.8,0.7,1.1,0.1,0.1,6.9,1,0.1,2.2,0.8,0.1</t>
  </si>
  <si>
    <t>1.8,1.9,0.5,0.1,2.1,0.7,5,0.3,17,0.1,3.7,0.8</t>
  </si>
  <si>
    <t>1.2,3.1,0,7.3,0,10.3,12.8,1.1,0.1,0.6,1.1,0.4</t>
  </si>
  <si>
    <t>17.7,2.3,0.3,0.1,12,0.1,0,0.2,0,1.1,0.2,0</t>
  </si>
  <si>
    <t>0.2,19.1,0.2,0,0.1,1.6,5,0.3,0,6.6,1.8,0.1</t>
  </si>
  <si>
    <t>0,0,1.9,1.6,0,0.9,0.1,0.1,0.8,8.6,15.6,6.4</t>
  </si>
  <si>
    <t>0,2.8,14.2,0.1,2.9,1.5,1.1,0.9,9.5,0.8,2.9,0.3</t>
  </si>
  <si>
    <t>0.4,0.5,1.7,1.3,6.1,0.8,2.3,4.2,1.1,0.1,17.4,0.1</t>
  </si>
  <si>
    <t>0.4,0,0,0.4,7.3,1,1.1,7.1,12,1.3,1.6,2.8</t>
  </si>
  <si>
    <t>0.9,3,0,1.7,0.8,17.9,0.9,0.4,0.4,7.9,1,0.1</t>
  </si>
  <si>
    <t>0.1,0,15.8,0.1,0,0,4.2,0,10.7,0,0,7.1</t>
  </si>
  <si>
    <t>0.4,0.2,0,0,0,9.7,9.5,0,0,0.6,0.5,0.1</t>
  </si>
  <si>
    <t>0.1,0.1,1.2,13.4,0.2,0.1,4.1,0.4,0,1,0,1.4</t>
  </si>
  <si>
    <t>0.1,0.4,0,1.5,0,0.3,0,1,0.2,7.5,8,0</t>
  </si>
  <si>
    <t>0,0.2,0,2.1,0.4,0,0.6,6.2,4.7,3,1.8,0</t>
  </si>
  <si>
    <t>0,0.1,2.2,6.4,0,0,0.1,0,10.6,0.1,0.5,0</t>
  </si>
  <si>
    <t>0,0,0,0,0.2,0,0.1,0,8,6.6,4.1,0</t>
  </si>
  <si>
    <t>0,0,1.3,0.1,0,8.7,0,9.3,0,0,0.3,1.3</t>
  </si>
  <si>
    <t>0,0.2,0,0,0,0,0,0.1,6.1,0.7,0.3,11.6</t>
  </si>
  <si>
    <t>0.1,0.3,0,4.2,7.4,1.5,0.5,0.1,1.7,4.4,0.3,0.5</t>
  </si>
  <si>
    <t>0.1,0.8,1.2,0,22.6,0.1,0,0,0,0.2,0,0</t>
  </si>
  <si>
    <t>2.3,15.1,0,0.5,0.6,0.2,4.1,2.7,0.9,0.3,0.1,7.2</t>
  </si>
  <si>
    <t>3.4,2.2,1,0.1,0.4,19.9,0.1,3.2,2.1,2.8,0.1,1.7</t>
  </si>
  <si>
    <t>0.1,0.1,22.9,0.7,5.2,0,5.4,0,0,2.4,0,1.2</t>
  </si>
  <si>
    <t>0.5,9,1.2,1.3,12.7,3.5,0.1,0.4,0.3,2.8,0.3,0.9</t>
  </si>
  <si>
    <t>0.1,9.2,0.6,0.3,2.9,13.9,0.2,6.5,1.3,0,0.6,0.4</t>
  </si>
  <si>
    <t>0.9,0.2,0.1,4,2.7,0.7,0,0.1,11.3,0.2,16.7,2.1</t>
  </si>
  <si>
    <t>0,0,2.1,0.1,4,0,3.8,22.9,0,0.1,0,0</t>
  </si>
  <si>
    <t>0.5,0.2,0.1,0.3,8.8,2,0,0.1,0,17.1,0,2.9</t>
  </si>
  <si>
    <t>3.2,4.1,3.8,1.5,0,0,0.1,0.1,0,0.1,20,2.1</t>
  </si>
  <si>
    <t>0.1,0.1,0.2,3.3,17.4,0.1,2.8,0.2,4.4,0.3,2.9,0.2</t>
  </si>
  <si>
    <t>0,0.1,0.1,0,0.1,2,0.2,0,0,13.1,0.4,1</t>
  </si>
  <si>
    <t>1.1,8.1,4.2,3.6,0.1,0,2.5,0,0.3,0,0,0.1</t>
  </si>
  <si>
    <t>0,0,3.6,0,0,0.6,0,5.2,0.2,0.1,6.3,0</t>
  </si>
  <si>
    <t>2.7,0,0.2,0.1,1.7,0.2,0,0.3,0.4,0.3,9.1,0</t>
  </si>
  <si>
    <t>3.8,0.1,0.1,0.1,3.1,0.5,0.1,0.1,12,0,0.1,0</t>
  </si>
  <si>
    <t>0,0.5,0,0.1,0,0,22.8,0.5,0.1,0,0,0</t>
  </si>
  <si>
    <t>9.9,0,0.5,2.2,0,0,4.4,0.1,0.1,1.8,0,0</t>
  </si>
  <si>
    <t>0.1,5.8,0,0,0.1,5.9,0,2.7,0.7,0.1,0.6,3</t>
  </si>
  <si>
    <t>6.6,0.2,11.7,0,0.1,0,2.1,0,3.3,0,0,0</t>
  </si>
  <si>
    <t>0.5,3.5,0,0.5,0.5,0,0.3,19.6,0,0.1,0,0</t>
  </si>
  <si>
    <t>0.6,0,1.1,0,0.2,5,4,0,18,0.1,0,0</t>
  </si>
  <si>
    <t>0,0.1,0,3.1,0.6,0.6,2,0.1,1.8,0,22.7,0</t>
  </si>
  <si>
    <t>3.5,0,0,0,15.9,0,0,0,11.3,0,0,1.3</t>
  </si>
  <si>
    <t>2.3,0,0.5,0.3,1.7,4.4,4.6,13.1,1,1.8,1.1,3.2</t>
  </si>
  <si>
    <t>1,0.3,3.7,0,0,10.8,6.9,0.1,3.5,0,0,4.7</t>
  </si>
  <si>
    <t>5.1,4.6,0.3,0.1,0,3.3,9.9,0.6,0.6,2.2,5.7,1.6</t>
  </si>
  <si>
    <t>19.1,0,13.6,0.3,0.1,0.7,0.1,0.5,0,0,0.6,0</t>
  </si>
  <si>
    <t>0.2,3.3,0.4,0.3,4.1,18.4,0.1,0,0,0.9,0,9.3</t>
  </si>
  <si>
    <t>2.5,0.4,5.3,0.3,2.5,0.2,11.2,0.2,0.3,14.3,0.5,0.3</t>
  </si>
  <si>
    <t>0,1.1,1.8,0,0,5.5,0.1,0.9,0,0.1,14.2,8.3</t>
  </si>
  <si>
    <t>2,0,0.3,2.8,0,2.1,0.2,4.1,0.3,0,6.8,0.4</t>
  </si>
  <si>
    <t>0,5.8,0,0.1,1.2,9.3,0,0,0.2,0.4,0,1</t>
  </si>
  <si>
    <t>0.4,0.4,0.6,17.7,0,0.2,0,0.4,0,0.1,0,0.2</t>
  </si>
  <si>
    <t>0.5,0.6,0,0.5,3.1,1.1,6.9,0,0.3,0,0,0</t>
  </si>
  <si>
    <t>0,0,1,8.6,0.2,0,0,0,0.1,0.1,1.2,0.8</t>
  </si>
  <si>
    <t>0,0,1.1,0.1,0.1,0.3,0.1,9.3,3.3,0,0.7,0</t>
  </si>
  <si>
    <t>0.5,0.7,2.6,10.2,0.2,0,2.2,1.7,0,0.4,0.5,0</t>
  </si>
  <si>
    <t>1.4,0,0.2,5.8,5.1,0.1,0,0,3,0.3,0.5,0.6</t>
  </si>
  <si>
    <t>15.5,0,0,0,0,2.3,0.2,0,0,0,0,0</t>
  </si>
  <si>
    <t>0.7,3,0.5,0,0.4,0.3,0,0.1,0.1,0.1,0.5,12.3</t>
  </si>
  <si>
    <t>1.6,2.3,2.4,0,11.7,0,0,0,0,0,0,6</t>
  </si>
  <si>
    <t>4.4,0.7,0.2,5,4.9,3.8,2.5,0.1,0,0.5,1.2,0.7</t>
  </si>
  <si>
    <t>0.4,2.9,0.5,0,7.1,5.8,0.1,2.5,0.4,8.5,0,0.8</t>
  </si>
  <si>
    <t>0.6,4,0,4.4,0,0.2,3.2,0,1.3,0,2.3,17</t>
  </si>
  <si>
    <t>2.1,1.7,2.5,2.8,0,0.3,15,11.3,0.9,0,0,0.4</t>
  </si>
  <si>
    <t>10.2,0,4.4,0.3,0.2,15.1,2.8,0.2,0.6,0,0.1,0.1</t>
  </si>
  <si>
    <t>0.4,0,22.2,0,0.6,3.6,0.1,0.1,6.4,0.5,0.1,2</t>
  </si>
  <si>
    <t>0,2.7,2,0.6,10.5,0.2,0.3,0.1,1.9,5.3,4.4,8</t>
  </si>
  <si>
    <t>0.1,0.3,5.2,0,0.2,16.5,10.1,1,0.1,1.7,2.5,0.3</t>
  </si>
  <si>
    <t>0.7,4.1,0,0,6.1,0.1,1.6,3.2,0.3,0,0,19.9</t>
  </si>
  <si>
    <t>0.1,0.2,2.3,0.6,0,3.2,6.7,0,0,2.8,0.1,0</t>
  </si>
  <si>
    <t>0,3.7,3.6,0,0,0.5,0.4,0.5,4.4,2.4,0,4.5</t>
  </si>
  <si>
    <t>0,0.1,0.6,2.3,0,3,0.2,1,0.2,7.5,0.1,0</t>
  </si>
  <si>
    <t>0.4,0,1.3,2.9,0.3,3.6,0,1,5.2,0.9,0,0.4</t>
  </si>
  <si>
    <t>6.3,0.1,0,0,0.2,0.3,0.5,0,0.8,1.8,0.9,0.1</t>
  </si>
  <si>
    <t>0,5.9,0,0.2,0,0.1,0,0,1.2,1.8,0.8,0</t>
  </si>
  <si>
    <t>0,2.7,0,2.1,1.8,0.3,4.4,0,0.1,3.2,1.3,0.1</t>
  </si>
  <si>
    <t>0,0,3.1,3.1,0,1.7,0,0,0,0,0.5,9.6</t>
  </si>
  <si>
    <t>0.5,0,1,0.1,0.7,0,13,0.5,0,0.1,0.1,0</t>
  </si>
  <si>
    <t>19.8,0,0,0,0,0,0.1,0,0,0,0.1,0</t>
  </si>
  <si>
    <t>2.3,0.3,1.3,11.8,1.6,0,0.2,0,6.2,0.1,0.1,0.1</t>
  </si>
  <si>
    <t>11.2,0,0,0,0,0,6.2,0.8,6.2,0,0.6,0</t>
  </si>
  <si>
    <t>0,0,0,0.2,0.1,5.1,0.4,0,15.9,0,0.2,2.1</t>
  </si>
  <si>
    <t>0,6.8,0.6,0.2,1.5,4.3,0.7,2.7,5.5,0,6.7,0</t>
  </si>
  <si>
    <t>10.3,0,1.5,0.2,1.1,7,0.1,0.6,0.4,7.2,0.6,0</t>
  </si>
  <si>
    <t>0,0.3,0,0.1,0.1,0.1,13.1,11,0,4.6,0,2.7</t>
  </si>
  <si>
    <t>0,0,11.8,0,1.6,10.4,1.3,0,0,2.6,5.5,4.8</t>
  </si>
  <si>
    <t>0.2,0.2,20.9,2.2,0.3,9.4,2.5,0.4,1.3,0.7,0.7,0.2</t>
  </si>
  <si>
    <t>0.6,2.3,1,0.6,1,4,18.4,0.4,1.3,3.8,7.3,1.3</t>
  </si>
  <si>
    <t>12.4,0.2,0,0,0.2,0.2,0.1,0,0.1,0,0.3,21.5</t>
  </si>
  <si>
    <t>0,3.8,0.1,0,0,0.5,8.2,0,0.1,0,0.2,0.1</t>
  </si>
  <si>
    <t>1.5,0.2,4.4,0.2,0,0.4,12.8,0.3,0.1,0,0,0.1</t>
  </si>
  <si>
    <t>0.4,0.1,0.1,1,2.9,0.3,1.2,0.1,0.1,0,4,4.8</t>
  </si>
  <si>
    <t>0.2,3.1,0,0.2,1.1,3.3,1.3,0,3.1,0,0.7,0</t>
  </si>
  <si>
    <t>0,0,0.1,3.8,0.8,2.4,0,3.7,0.9,0,0.3,0</t>
  </si>
  <si>
    <t>0,0,0,0,0,1.3,3.6,0.2,1.2,1.4,3,0.3</t>
  </si>
  <si>
    <t>0.2,3.6,0.1,0.1,0,5.3,0,0.6,0,0.3,0.8,0</t>
  </si>
  <si>
    <t>0,12.9,0.2,0,0.3,0,0,0,0.1,0,0,0.5</t>
  </si>
  <si>
    <t>2.8,0.2,0.3,3.1,0,8,0.1,0,0,0.1,0,1.4</t>
  </si>
  <si>
    <t>6.2,0,0.1,0.2,1,0.6,9.5,0,0,0.1,0.2,2.1</t>
  </si>
  <si>
    <t>0.5,1,0,0.2,3.2,3.9,2,3.6,6.3,3.8,0,0.5</t>
  </si>
  <si>
    <t>0.1,0.4,23.4,0,0,0.1,0,0,0,0,0,0</t>
  </si>
  <si>
    <t>17.5,0.2,0,1.9,0.7,0,0.2,0.4,0,0,0,0.1</t>
  </si>
  <si>
    <t>0,0,0,0,0.1,0,2.3,7.6,0,0,3.2,11.8</t>
  </si>
  <si>
    <t>0.4,1.5,4.3,3.1,0.4,2.9,1.2,1,3.9,0,5.1,1.2</t>
  </si>
  <si>
    <t>0,1.1,0.9,10,14.9,0,1.5,0.1,0,1.2,2.3,0</t>
  </si>
  <si>
    <t>0,7.5,0.2,0,0,14,0.1,0.8,8.4,1.9,1.1,0</t>
  </si>
  <si>
    <t>6.5,0.2,0,0,18.4,0.1,0.1,0.3,0.5,0.6,0,6.3</t>
  </si>
  <si>
    <t>0.1,20.9,0,0,14.6,0,0,0,5.4,0,0,0</t>
  </si>
  <si>
    <t>19.7,0,0,14.6,0,2,3.7,0,0,0,0,0</t>
  </si>
  <si>
    <t>0,0,3,0,0,0,0,7.8,0.1,0.1,0,0</t>
  </si>
  <si>
    <t>1.8,0.9,0.2,4.5,1,2.7,0,1.2,0,0.3,3.3,0.1</t>
  </si>
  <si>
    <t>0,0,0,0,0.7,0,2.8,0.2,0.2,0,0,13.1</t>
  </si>
  <si>
    <t>0.7,0.3,0.1,0,8.5,0.4,0.4,0.1,0.4,0.1,0,8</t>
  </si>
  <si>
    <t>0.1,0.1,0.3,0,0,4,0.1,0.1,0,0.1,12.2,0</t>
  </si>
  <si>
    <t>0,0,0.5,0.2,3.1,0,0,0.1,0.1,5.8,3.2,0</t>
  </si>
  <si>
    <t>1.3,1,0,0,2.6,0.1,0.3,0.2,0.1,2.8,2.2,1.4</t>
  </si>
  <si>
    <t>0,0,0,1.9,0,0.1,4.2,0,0.4,3.8,5.6,0</t>
  </si>
  <si>
    <t>0,0,0,8.5,0,5.1,0,3.3,0,0,0,0.1</t>
  </si>
  <si>
    <t>0,0.6,0.7,0,0,0.3,0.6,7.9,0,0.1,0,7.8</t>
  </si>
  <si>
    <t>17.5,0,0.1,0,0,0.1,0,2.9,0,0.3,0,0.1</t>
  </si>
  <si>
    <t>2.5,1.9,0.6,3.1,8.5,4,1.5,0.2,3.2,0.3,0,1.2</t>
  </si>
  <si>
    <t>0,0,4.4,9.1,12.3,0,0,0,0.3,0.1,0.8,0</t>
  </si>
  <si>
    <t>9.3,0.6,0.3,0.2,0.5,1.1,4,0.1,8.6,0,0,0.3</t>
  </si>
  <si>
    <t>0,0.1,1.1,3.8,0,3.8,0.6,0.3,16.3,0.9,1.7,0.4</t>
  </si>
  <si>
    <t>0,0.1,0,23.2,0,3,0,0,2.6,0.1,0,0</t>
  </si>
  <si>
    <t>0,8.8,0.7,5.8,0.5,1.2,0.3,0.5,12.3,0.1,0.5,0.3</t>
  </si>
  <si>
    <t>3.8,0,0.9,0,0,0,0.2,16.1,0,0.8,14.2,0</t>
  </si>
  <si>
    <t>15.2,6.5,0,0.6,5,0.2,0.5,5,0,0,0,0</t>
  </si>
  <si>
    <t>0.1,10.8,8.1,0.4,2.3,0.3,2.8,3.3,0.8,6.4,0.9,1.8</t>
  </si>
  <si>
    <t>10,0,0,0.1,0.1,0.4,0,0,0.3,0.1,0.1,2.9</t>
  </si>
  <si>
    <t>5.6,0,0,0.2,0,0,0,0.7,0.9,1.1,0.5,7</t>
  </si>
  <si>
    <t>1,0.1,2.7,0.7,0.7,7.4,2.9,0,0.7,1.8,0.6,0.4</t>
  </si>
  <si>
    <t>0,0,0,0,0.1,0,1.4,0,0,0,20.2,0.3</t>
  </si>
  <si>
    <t>9,0,0.1,0,1,0,0.2,4,4.6,0.1,0,0</t>
  </si>
  <si>
    <t>10.6,0,0.2,0.4,1.5,0,4.2,0.9,0.4,0.7,0,1.1</t>
  </si>
  <si>
    <t>8.1,0,0.1,0.1,0,0.2,3.4,2,0,0,0.5,0.6</t>
  </si>
  <si>
    <t>0.3,0.2,0.5,0.2,0,12.3,2.3,0.7,0,0,0.5,0</t>
  </si>
  <si>
    <t>0,0.4,0,0,0,0,11.4,0,0,0,0,1.2</t>
  </si>
  <si>
    <t>5.4,0.9,2.5,0,0.1,0,0,7.7,1.2,0.1,0,0.1</t>
  </si>
  <si>
    <t>0.1,0.9,3.3,2.9,0.2,1.6,3.4,1,0.1,4.7,1.2,0.6</t>
  </si>
  <si>
    <t>0,0.3,0,0.1,10.9,1.1,0,0.4,0.8,0.6,4,4.8</t>
  </si>
  <si>
    <t>0,1.5,0,9.7,0,0.2,0,4.7,0,0.4,11.4,0.1</t>
  </si>
  <si>
    <t>0,0,0,0.5,0.1,0.1,0,0,20.5,0,4.1,1.7</t>
  </si>
  <si>
    <t>12.1,0.1,1.5,0.1,0.6,2.6,0,0.4,12.3,0.2,0,0.1</t>
  </si>
  <si>
    <t>0.2,12.3,0,0.1,0.2,0,4.4,0,0.1,0.3,14.2,1.2</t>
  </si>
  <si>
    <t>2.5,0,0.9,0,4.4,0,0,0.1,3.4,21.7,0,0</t>
  </si>
  <si>
    <t>0.8,0.4,0.2,19.6,0.1,2,9.4,1.2,0,0.1,0.2,0</t>
  </si>
  <si>
    <t>0,0.1,3.1,0,16.6,2,9.3,0.1,2.8,0,0,0</t>
  </si>
  <si>
    <t>0,0,18.9,0.2,1.1,1.4,0.3,0.2,2.1,2.3,0.4,11.1</t>
  </si>
  <si>
    <t>0,0,0.2,0,0,0,0.2,1.8,0.3,2.5,8,0</t>
  </si>
  <si>
    <t>0,0.5,5.3,0.3,0.1,0,0.1,0.6,0.7,0,2.2,0.2</t>
  </si>
  <si>
    <t>0,9.6,0,0.1,4.5,0,0.1,0.1,0.4,1.4,0.1,1.7</t>
  </si>
  <si>
    <t>0,0.1,0.1,15.2,0.1,0.4,0.1,0,0,0,0,0</t>
  </si>
  <si>
    <t>0,2.3,14.5,3.2,0,0.6,0,0,0,0.1,1.3,0</t>
  </si>
  <si>
    <t>0,1.6,13,1.8,0,0.4,0,0.1,0.1,0,0,0</t>
  </si>
  <si>
    <t>0,2.7,0,2.8,5.4,0.1,0.6,0.1,4,1.2,0.1,0</t>
  </si>
  <si>
    <t>0.1,0.9,0,0,0.7,1.2,0.2,0.1,0.5,0,2.7,9.6</t>
  </si>
  <si>
    <t>0.8,0.6,0,0.2,14.1,1.1,0.1,0.1,0,0,0,0</t>
  </si>
  <si>
    <t>5.2,0.1,2.4,2.7,0.5,0,0,0,0,0.1,0.3,0.7</t>
  </si>
  <si>
    <t>3.9,2,0.3,0.1,0.1,0,0,2.5,0,0.4,0,5.7</t>
  </si>
  <si>
    <t>0.1,0,0.1,1.7,6.4,0.1,0.2,0.8,0.9,0.1,1.3,7.3</t>
  </si>
  <si>
    <t>1.7,0,0.2,0.1,0,7,0.1,5.1,2.3,10.5,0,0</t>
  </si>
  <si>
    <t>3.5,0,0,0,0,0,3.2,24,0,0,0,0.3</t>
  </si>
  <si>
    <t>0,4,0,0,0.1,0,20.5,0.3,0,0,2.1,0</t>
  </si>
  <si>
    <t>0,0,23.1,0,0,2.3,0,0.1,1.5,0,0,0</t>
  </si>
  <si>
    <t>3.3,0.1,0.7,0.3,5.9,0.2,4.5,10.5,0.1,1.1,0,3.3</t>
  </si>
  <si>
    <t>16.2,1,0.1,0.8,2.5,0.1,0,0,0.7,4.2,4.4,0</t>
  </si>
  <si>
    <t>14.7,0.3,0.3,10.9,0,1.1,0.5,3.7,0,1.3,0.1,0.1</t>
  </si>
  <si>
    <t>0,0,2.8,0,0.7,3,0,15.8,0,3,6.7,0</t>
  </si>
  <si>
    <t>1.1,0.2,0,3.6,0,0,0,0,1.3,0,0.2,0,0,0,0.7,0,0,0.1,0,0.5,0.1,0,0,0,0,0,0.7,0,0,0,0,1.9,0,0,0.6,0.1,0,0.6,3.1,1.5,1.7,0.1,0.1,0,0,0,0.6,0.1,0,0.1,0,0,0,0,0.1,0,0,0,0,0,0.3,0,0,0,0,0,0,0,0,0,0,0,1.8,0,0,0,0,0,0.8,0.3,0,0,0,0.1,1,0.1,0,0,0.1,0,0.1,0.1,0,2,0,5,0,0,0.1,0,0,0.1,0,0,0,0,0,0,0,0,0,0,0,0.7,0.1,0.1,0,0.8,0.1,0.3</t>
  </si>
  <si>
    <t>1.1,1.3,1.3,4.9,4.9,4.9,4.9,4.9,6.2,6.2,6.4,6.4,6.4,6.4,6.3,6.3,6.3,5.8,4.8,4.1,3.1,1.7,0,0,0,0,0,0,0,0,0,0,0,0,0,0,0,0,0,0,0,0,0,0,0,0,0,0,0,0,0,0,0,0,0,0,0,0,0,0,0,0,0,0,0,0,0,0,0,0,0,0,0,0,0,0,0,0,0,0,0,0,0,0,0,0,0,0,0,0,0.1,0,0,2,2,7,7,7,7.1,7.1,7.1,7.2,7.2,7.2,7.2,7.2,7.2,7.2,7.2,7.2,7.2,7.2,7.2,7.9,8,8.1,8.1,8.9,9,9.3</t>
  </si>
  <si>
    <t>24.1,23.3,22.9,22,24.3,23.2,23,25.1,27,27.5,25.8,28.3,27.4,29.4,32.4,30.3,31.3,34.4,36.6,35.3,37.1,38.6,40.1,40.1,43.1,43.6,42,42.5,43.8,47.1,47.3,48.3,48.2,50.3,51,53.9,52.5,52.9,54.2,57.6,59.4,58,59.7,61.3,62.6,64,62.1,63.8,66.6,67,65.1,68.7,69.9,67.8,68.1,68.5,69,71.8,72.6,69.2,70.1,72,68.9,69.2,69,66.8,67.4,68.7,67.2,63.7,61.5,63.7,61.2,59.8,59.1,56.8,54.8,54,52.1,50.2,45.4,45,41.6,43.2,39.3,37.3,36,37.5,35.6,33.1,30.8,33.7,32.7,30.5,27.4,29.1,27.6,27.2,27.9,27.7,24.5,24.1,27,23.4,24.4,23.3,24.8,25.9,25.9,23.2,23.8,22.1,24.5,22.8,23.5,25.1,22.9,21.7,22.8,22.9</t>
  </si>
  <si>
    <t>LS,LS,S,SN,S,S,S,S,LS,C,LS,S,S,S,LR,S,C,LR,S,LR,LR,S,C,S,S,S,LR,S,S,S,S,LR,C,C,LR,LR,C,LR,R,LR,LR,LR,LR,S,S,S,LR,LR,S,LR,C,S,S,S,LR,S,S,S,S,S,LR,S,S,S,S,S,S,S,S,S,S,S,LR,S,S,C,S,S,LR,LR,S,S,S,LR,LR,LR,S,S,LR,C,LS,LR,C,LS,S,SN,S,S,LS,S,S,LS,S,S,S,S,S,S,S,S,C,S,S,LS,LS,LS,S,LS,LS,LS</t>
  </si>
  <si>
    <t>1.1,0.2,0,3.6,0,0,0,0,1.3,0,0.2,0,0,0,0,0,0,0,0,0,0,0,0,0,0,0,0,0,0,0,0,0,0,0,0,0,0,0,0,0,0,0,0,0,0,0,0,0,0,0,0,0,0,0,0,0,0,0,0,0,0,0,0,0,0,0,0,0,0,0,0,0,0,0,0,0,0,0,0,0,0,0,0,0,0,0,0,0,0,0,0.1,0,0,2,0,5,0,0,0.1,0,0,0.1,0,0,0,0,0,0,0,0,0,0,0,0.7,0.1,0.1,0,0.8,0.1,0.3</t>
  </si>
  <si>
    <t>81.5366,81.4350638566038,81.3336541544427,81.2323707360617,81.1312134442017,81.0301821217995,80.9292766119874,80.8284967580933,80.7278424036398,80.6273133923447,80.5269095681203,80.4266307750732,80.3264768575042,80.2264476599081,80.9095430269731,80.8087877469772,80.7081579358206,81.209653437259,81.9215244348655,82.632508951607,83.3426080914031,84.0518229567987,84.7601546489657,84.8076042677047,84.8549947982393,84.9023263141509,85.6095988889295,85.655990709181,85.7023247584866,85.7486011087874,85.7948198319349,86.5009809996914,86.546262796937,86.5914882055295,87.2366572956887,87.3810229677355,87.4252088636625,88.0693397356436,88.7726684823879,89.4751213857872,90.1766995365143,90.3174040238839,90.4579332943448,90.4982875660914,90.5385915853487,90.5788454146953,91.2190491166317,91.3584555837695,91.397688450401,91.5368724610099,91.575883148134,91.6148452559118,91.6537588448384,91.6926239753335,91.8314407077416,91.8700845740301,91.9086803177681,91.9472279988818,91.9857276772228,92.0241794125681,92.3625832646204,92.4005657081022,92.4285008526921,92.3134012101208,92.1984448991799,92.083631741381,91.9689615584577,91.8544341723661,91.7400494052835,91.625807079609,91.5117070179627,91.3977490431856,92.0969329783393,92.1352462316116,92.1735117740402,92.2117296650385,92.2498999639462,92.2880227300289,92.9860980224783,93.2003040136201,93.0842432576786,92.9683270302256,92.8525551512823,92.8369274410939,93.5343191918276,93.6708424924567,93.5881957829378,93.4716519919628,93.4552533309917,93.3388750909946,93.2226417748435,93.3065532020673,93.1903601358157,93.0743117628163,92.9584079028853,92.8426483760628,92.7270330026134,92.6115616030252,92.4962339980101,92.3810500085032,92.2660094556624,92.1511121608685,92.0363579457248,91.9217466320566,91.807278041911,91.6929519975569,91.5787683214845,91.4647268364049,91.3508273652501,91.2370697311726,91.1234537575451,91.0099792679602,90.8966460862303,90.7834540363871,90.6704029426814,90.557492629583,90.4447229217801,90.3320936441794,90.2196046219055,90.1072556803009</t>
  </si>
  <si>
    <t>0,0,0,0,0,0,0,0,0,0,0,0,0,0,0,0,0,0,0.1618,0.5545,0.9173,1.4851,2.3032,2.1107,1.9151,1.7208,1.6078,1.4186,1.2298,1.0389,0.8509,1.9379,1.7475,1.556,1.403,1.25,1.0617,0.9087,3.1957,3.8827,4.7697,4.6167,4.4637,4.1884,3.9113,3.6324,3.4794,3.3264,3.0458,2.8928,2.6547,2.379,2.1049,1.846,1.693,1.4426,1.1982,0.9534,0.716,0.4981,0.3451,0.1425,0,0,0,0,0,0,0,0,0,0,0.987,0.7795,0.5794,0.3982,0.2164,0.0428,0.0298,0,0,0,0,0,0.187,0.034,0,0,0,0,0,0,0,0,0,0,0,0,0,0,0,0,0,0,0,0,0,0,0,0,0,0,0,0,0,0,0,0,0,0</t>
  </si>
  <si>
    <t>0.1,0,0,0.1,0,0.4,0.1,3.7,0,0,0,0,0.5,0,0.9,0,0.1,0,0,0.3,0,0,0,0,0.1,0,0,0.1,0.1,0,0.1,0,2.4,0,0,0,0,0,0,0,0.6,0,3.2,0,1.9,0.1,2.5,0,0,0,0,0,0,0,0,0.9,0,0,0,0,0,0.1,0.5,1.9,0,1.3,0,0.1,0.4,2.2,0,1.4,0.3,2,0,0.1,0.1,0.1,0.2,0,0,0.1,0,0,0.8,0.8,0,0,0,0,0,0,2.9,0,0,0,0,0,0,0,0,0,0,0.1,0,0.1,0,0.1,0,0,0,0,0,0,0,0,0,0,0,0</t>
  </si>
  <si>
    <t>0.1,0.1,0.1,0.2,0.2,0.6,0.7,4.4,4.4,4.4,4.4,4.4,4.9,4.9,5.8,5.8,5.8,5.3,4,2.5,1.5,0,0,0,0,0,0,0,0,0,0,0,0,0,0,0,0,0,0,0,0,0,0,0,0,0,0,0,0,0,0,0,0,0,0,0,0,0,0,0,0,0,0,0,0,0,0,0,0,0,0,0,0,0,0,0,0,0,0,0,0,0,0,0,0,0,0,0,0,0,0,0,0,0,0,0,0,0,0,0,0,0,0,0.1,0.1,0.2,0.2,0.3,0.3,0.3,0.3,0.3,0.3,0.3,0.3,0.3,0.3,0.3,0.3,0.3</t>
  </si>
  <si>
    <t>24.3,23.5,22.4,21.5,20.2,24.8,27.7,25.2,21.2,29.4,23.2,28.3,28.5,26.8,29.4,28.8,32.2,34.3,37.9,39.2,36.6,39.6,37.8,37.2,41.7,43.4,45.1,44.5,43.2,45.7,43.2,49.5,46.5,48.4,50.9,52.7,49.2,56.5,54.5,59.2,52.8,59.5,56.4,57.7,57.4,60,62.9,61.1,59,64.7,67.2,61.4,67,69.4,64.7,68.1,63.6,68,65.6,69.1,64.4,69.2,69.3,66.4,62.3,64.4,68.3,62.5,65.9,60.3,59.5,60.6,58.8,55,56.9,59.4,53,55.8,50.9,54.5,50,49.3,43.2,49.4,42,39.6,39.3,42.7,40.2,35.3,36,37.2,34.7,31.5,30.9,35.6,29.8,30.8,32.1,29.5,30.2,25.5,27.9,23.9,23.1,25.6,25.7,26.1,25.4,24.5,24.4,27.3,24.3,26.7,19.4,21.2,19.5,23.2,20.3,23.2</t>
  </si>
  <si>
    <t>LS,S,S,LS,C,LS,LS,SN,C,S,C,S,LS,S,LS,S,LR,S,S,LR,S,S,S,S,LR,S,S,LR,LR,S,LR,C,R,S,S,S,S,C,S,S,LR,S,R,C,LR,LR,R,S,C,C,S,S,S,S,S,LR,S,S,S,S,S,LR,LR,LR,S,LR,C,LR,LR,R,C,LR,LR,LR,S,LR,LR,LR,LR,S,S,LR,S,C,LR,LR,S,S,S,S,S,S,R,S,S,S,S,C,C,C,S,S,S,LS,S,LS,S,LS,S,S,S,S,S,S,S,S,S,S,S,S</t>
  </si>
  <si>
    <t>0.1,0,0,0.1,0,0.4,0.1,3.7,0,0,0,0,0.5,0,0.9,0,0,0,0,0,0,0,0,0,0,0,0,0,0,0,0,0,0,0,0,0,0,0,0,0,0,0,0,0,0,0,0,0,0,0,0,0,0,0,0,0,0,0,0,0,0,0,0,0,0,0,0,0,0,0,0,0,0,0,0,0,0,0,0,0,0,0,0,0,0,0,0,0,0,0,0,0,0,0,0,0,0,0,0,0,0,0,0,0.1,0,0.1,0,0.1,0,0,0,0,0,0,0,0,0,0,0,0</t>
  </si>
  <si>
    <t>88.1995,88.0690273668639,87.9387477405816,87.8086608356399,87.6787663669481,87.5490640498372,87.4195536000594,87.2902347337871,87.1611071676129,87.0321706185484,86.9034248040239,86.7748694418878,86.6465042504057,86.5183289482601,86.3903432545497,86.2625468887885,86.2709395709057,86.6353198378126,87.2751610806561,87.9140558127853,88.552005434364,89.1890113434848,89.284074936172,89.3789979022427,89.5737804497246,89.6682748573434,89.7626294803355,89.9568445254829,90.1507722702677,90.2444131396904,90.4379154871169,90.5251315884673,91.1592186719163,91.2513677567212,91.3433805263118,91.435257182338,91.5269979261511,91.6186029588048,91.7100724810551,91.6234066933612,92.0878691094953,91.9516444510493,92.5836213083702,92.6736632886833,93.3045720708006,93.493547555903,94.1232434914712,94.2110079241761,94.2986425278386,94.3861474945134,94.4735230159712,94.5607692836991,94.6478864889007,94.734874822497,94.8217344751265,95.4494656371455,95.5352682027711,95.6209438415244,95.7064927411671,95.7919150891831,95.877211072779,96.0623808788844,96.6472767651582,97.2723074208311,97.3554134749423,97.9793965911036,98.0614566553179,98.2433953289047,98.7250648624419,99.3470218670832,99.427058816984,100.04797736903,100.426977402508,101.046416785048,101.123939837141,101.301348210163,101.478494144764,101.655378029165,101.932000251015,102.008213268396,102.084313544626,102.260301246483,102.336028611503,102.411643953794,103.028147439069,103.64373893694,103.717419796501,103.790991660707,103.864454690795,103.937809047761,103.881054892365,103.72738469282,104.341941816056,104.414589831121,104.487130378708,104.559563617793,104.631889707115,104.704108805182,104.776221070263,104.848226660396,104.920125733383,104.932918446796,104.777692236075,104.622695649927,104.46792834867,104.313389993125,104.159080244614,104.004998764962,103.851145216494,103.697519262031,103.544120564898,103.390948788915,103.238003598398,103.085284658164,102.932791633522,102.780524190277,102.628481994729,102.476664713672,102.325072014391,102.173703564666</t>
  </si>
  <si>
    <t>0,0,0,0,0,0,0,0,0,0,0,0,0,0,0,0,0,0.0005,0.4831,1.5392,1.7135,2.4385,2.1745,1.9134,1.6864,1.4211,1.1565,0.9295,0.7025,0.4484,0.2214,0,1.632,1.3592,1.0863,0.8154,0.5551,0.3011,0.0494,0,0,0,2.432,2.1459,3.2779,3.0509,4.7829,4.4307,4.1199,3.7938,3.4282,3.094,2.7426,2.388,2.0603,2.1923,1.8726,1.5451,1.2345,0.9228,0.6339,0.4069,0.1799,1.3119,1.0164,1.5484,1.2523,1.0253,0.7983,2.2303,1.9429,2.5749,2.3479,3.5799,3.26,3.033,2.806,2.579,2.352,2.0561,1.7746,1.5476,1.2841,1.0256,1.0576,1.0896,0.8363,0.5831,0.3362,0.0968,0,0,2.132,1.8781,1.6264,1.3716,1.1245,0.8833,0.643,0.4058,0.1677,0,0,0,0,0,0,0,0,0,0,0,0,0,0,0,0,0,0,0</t>
  </si>
  <si>
    <t>0,0,0.1,2.3,0,2.5,0,3.6,0,0,0.8,7.2,0.1,0.3,0,2.8,0.5,0.3,0,0.3,0,0.1,0.6,0,0,0,0.1,0,1.4,0,0,0,0.3,0,0,0,0.1,0,0.1,0.1,0,0,0,0,0,0,0,0,0,0,0.1,0,0,0,0,0,0,0,0,0,0,0,0,0,0,0,0,0,0,0,0.4,0,0,0.6,0.3,0.5,0.1,0.7,0.7,2.1,0,0,0,0,0,0,0.1,0,0,0.1,0,0.1,0,0,0,0,0,0,0,1.4,0.3,0,0,0,0,0.2,0,0,0,0.1,0,0,0,0,0,0,0,0,0,0.1</t>
  </si>
  <si>
    <t>0,0,0.1,2.4,2.4,4.9,4.9,8.5,8.5,8.5,9.3,16.5,16.6,16.9,16.9,19.7,20.2,19.7,19.7,19.2,19.1,18.5,17.3,16.7,14.8,13,11.4,9.6,7.5,5.2,2.6,0,0,0,0,0,0,0,0,0,0,0,0,0,0,0,0,0,0,0,0,0,0,0,0,0,0,0,0,0,0,0,0,0,0,0,0,0,0,0,0,0,0,0,0,0,0,0,0,0,0,0,0,0,0,0,0,0,0,0,0,0,0,0,0,0,0,0,0,0,0.3,0.3,0.3,0.3,0.3,0.5,0.5,0.5,0.5,0.6,0.6,0.6,0.6,0.6,0.6,0.6,0.6,0.6,0.6,0.7</t>
  </si>
  <si>
    <t>23.6,19.8,24.2,20,22.9,20.3,21.9,21.6,24.3,27.4,23.5,27.6,28.3,25,27.6,28.5,31.9,34.2,30.7,34.3,32.5,34.9,37.6,34.7,41,40.6,39.4,40.4,42,43,43.9,46.3,49.5,46.2,52.2,51.4,51.4,50.5,53.9,57.6,53.9,54.1,55,57.3,62,61.8,63.9,64,61.5,62.3,62.7,62.9,65.6,64.5,67.3,66.8,66.7,64.8,65,69.2,66.3,67.1,66.6,63.6,67.9,64.4,64.9,65,65.7,63.3,60.9,62.2,58.9,62.8,60.2,55.6,55.8,57.8,55.2,55,50.9,53.2,51,49.6,49.9,46,46.5,41.3,44.4,40.7,41.6,39.5,38.6,36.1,37.5,33.6,34.7,33.3,32.6,33.1,29.4,29.2,25.5,29.3,24.6,27.4,23.9,25.4,25,27,23.5,22.1,22.3,24.9,25,23.1,22.2,22.9,24.3,23.8</t>
  </si>
  <si>
    <t>C,S,LS,SN,S,SN,C,SN,S,S,LS,B,LS,LS,S,SN,LS,LR,S,LR,S,LR,LR,S,S,S,LR,S,LR,S,S,S,LR,S,S,S,LR,S,LR,LR,S,S,S,S,S,S,S,S,S,S,LR,S,S,S,S,S,S,S,S,S,S,S,S,S,S,S,S,S,S,S,LR,C,S,LR,LR,LR,LR,LR,LR,R,S,S,S,S,S,S,LR,S,S,LR,S,LR,S,S,S,C,S,S,S,LR,LS,S,S,S,S,LS,S,S,S,LS,S,S,S,S,S,S,S,S,S,LS</t>
  </si>
  <si>
    <t>0,0,0.1,2.3,0,2.5,0,3.6,0,0,0.8,7.2,0.1,0.3,0,2.8,0.5,0,0,0,0,0,0,0,0,0,0,0,0,0,0,0,0,0,0,0,0,0,0,0,0,0,0,0,0,0,0,0,0,0,0,0,0,0,0,0,0,0,0,0,0,0,0,0,0,0,0,0,0,0,0,0,0,0,0,0,0,0,0,0,0,0,0,0,0,0,0,0,0,0,0,0,0,0,0,0,0,0,0,0,0.3,0,0,0,0,0.2,0,0,0,0.1,0,0,0,0,0,0,0,0,0,0.1</t>
  </si>
  <si>
    <t>27.2769,27.2773457606838,27.2767914959681,27.2772372628344,27.2766830043009,27.2771287773491,27.2765745249971,27.2770203042264,27.2764660580553,27.276911843465,27.277357603474,27.2768033380835,27.277249104275,27.2766948450668,27.2771406174403,27.2765863644137,27.2770321429684,27.2764778961226,27.2769236808579,27.2773694401923,27.2768151741274,27.2772609396445,27.2767066797619,27.2771524514611,27.2765981977601,27.2770439756406,27.2764897281206,27.2769355121817,27.277381270842,27.2768270041029,27.277272768946,27.2767185083893,27.2771642794145,27.2766100250396,27.2770558022461,27.2765015540523,27.2769473374395,27.277393095426,27.2768388280131,27.2772845921825,27.2767303309522,27.2771761013037,27.2766218462552,27.2770676227881,27.2765133739207,27.2769591566345,27.2774049139475,27.2768506458612,27.2772964093572,27.2767421474535,27.2771879171317,27.2766336614099,27.2770794372697,27.2765251877291,27.2769709697697,27.2774167264096,27.2768624576503,27.2773082204732,27.2767539578965,27.2771997269018,27.2766454705071,27.2770912456939,27.2765369954805,27.2769827768483,27.2774285328154,27.2768742633833,27.2773200255336,27.2767657622843,27.2772115306169,27.2766572735496,27.2771030480639,27.276548797178,27.2769945778733,27.277440333168,27.2768860630636,27.2773318245415,27.2767775606198,27.2772233282802,27.2766690705407,27.2771148443828,27.2765605928248,27.277006372848,27.2764521274706,27.2768979136741,27.2773436744768,27.2767894098799,27.2772351768651,27.2766809184505,27.2771266916175,27.2765724393844,27.2770182187326,27.2764639726802,27.2769097582089,27.2773555183366,27.2768012530649,27.2772470193753,27.2766927602858,27.2771385327781,27.2765842798703,27.2770300585438,27.2764758118168,27.2769215966708,27.277367356124,27.2768130901778,27.2772588558137,27.2767045960498,27.2771503678677,27.2765961142855,27.2770418922847,27.2764876448834,27.2769334290632,27.2773791878422,27.2768249212218,27.2772706861835,27.2767164257456,27.2771621968894,27.2766079426332,27.2770537199584,27.2764994718831,27.276945255389</t>
  </si>
  <si>
    <t>16.9458,16.8968,16.8958,16.8938,16.8394,16.8374,16.7972,16.7952,16.7377,16.6715,16.6695,16.6685,16.6665,16.6655,16.599,16.598,16.596,17.3632,17.2861,18.077,18.1034,18.8257,20.6105,21.0941,22.8841,24.5824,26.2542,27.9035,31.4319,33.6132,35.9569,38.3907,38.6887,38.4811,38.2205,37.9694,38.0674,37.8245,37.9235,38.0215,37.7471,37.4707,37.1864,36.8781,36.5152,36.1549,35.7682,35.3835,35.0323,34.6739,34.7719,34.407,34.0062,33.6246,33.2046,32.7942,32.3894,32.0126,31.6361,31.2004,30.8112,30.4111,30.0228,29.6746,29.2707,28.9175,28.559,28.2033,27.8392,27.5081,27.9061,27.6611,27.3785,27.9765,28.2755,28.7735,28.8725,29.5705,30.2695,32.3675,32.1406,31.8935,31.668,31.4533,31.2373,31.052,31.15,30.9959,30.8216,30.9206,30.7639,30.8629,30.7238,30.5978,30.4661,30.3786,30.261,30.1492,30.0416,31.4396,31.4386,31.342,31.2587,31.1626,31.0827,31.0817,31.0041,30.9228,30.8419,30.8409,30.7649,30.6932,30.6218,30.5414,30.462,30.3875,30.3171,30.2435,30.1666,30.1646</t>
  </si>
  <si>
    <t>0,0,0,0,0.1,0,0,0.3,0,0,0,0.1,2.8,0,0,0.1,0,0.1,0.3,0,0,0,1.2,0.1,1.6,0,0.1,0.3,0,0.4,0,0,0,0,0,0,0,0,0,0,0,0,0.2,0,0,1.8,4.1,4.3,0.7,0,0,0,0,0.2,0.5,0.1,0,0,0,0,0,0,0.7,0,0,0,0,0,0,0,0,0,0,0,0,0,0.1,0.7,0,0,0,0.1,0,0.1,0,0,0,0,0,0.1,0,0.1,0,0,0,0,1,1.6,0.3,0,0,0,0,0.5,0,3,0,0.3,0.1,1.4,0,0,0,0,0,0,5.9,0,2.5,0.1</t>
  </si>
  <si>
    <t>0,0,0,0,0.1,0.1,0.1,0.4,0.4,0.4,0.4,0.5,3.3,3.3,3.3,3.4,3.4,2.9,2.1,0.9,0.3,0,0,0,0,0,0,0,0,0,0,0,0,0,0,0,0,0,0,0,0,0,0,0,0,0,0,0,0,0,0,0,0,0,0,0,0,0,0,0,0,0,0,0,0,0,0,0,0,0,0,0,0,0,0,0,0,0,0,0,0,0,0,0,0,0,0,0,0,0,0,0,0,0,0,0,0,1.6,1.9,1.8,1.8,1.8,1.8,2.3,2.3,5.3,5.3,5.6,5.7,7.1,7.1,7.1,7.1,7.1,7.1,7.1,13,13,15.5,15.6</t>
  </si>
  <si>
    <t>21.1,21.9,26,23.6,22.8,22.2,26.2,24.4,28.6,27.4,29.4,26.9,27.2,28.9,29.2,29.3,31.4,34.2,35.9,37.7,34.6,39.9,37,40.6,43.4,42.4,42.3,45.4,43.5,46.8,49.6,46.9,48.1,51.5,52.4,55.3,54.9,55,57.2,53.8,59.1,60.8,58.7,59.8,58.5,62.9,60.3,59.7,64.8,64.2,63.8,63.4,63.1,66.9,62.8,66,63.8,67,65.7,65.2,64.7,63.8,67.9,68.3,62.2,65.1,63.2,60.7,60.4,63.3,63.2,61.6,58.3,57.6,54.9,54.8,53.8,55.7,55.4,50.3,53.6,46.7,46.6,45.3,46.9,42.5,44.1,40.6,41.8,38.8,36.5,40,37.9,37.2,36,30.6,33.7,30.2,31.1,32.7,27.5,30.7,27.6,27.6,26.7,23.9,29,24.1,24.1,27.2,25.8,22.6,26.1,26.2,22.7,22.1,21.6,23,22.8,21.3</t>
  </si>
  <si>
    <t>S,S,S,S,LS,S,S,LS,S,S,S,LS,SN,S,S,LS,S,LR,LR,S,S,S,LR,LR,LR,S,LR,LR,C,LR,S,S,S,S,S,S,S,S,S,S,C,C,LR,C,S,LR,R,R,LR,S,S,C,S,LR,LR,LR,S,S,S,S,S,S,LR,S,S,S,S,S,S,S,C,S,S,S,S,S,LR,LR,S,S,S,LR,S,LR,S,S,S,S,S,LR,C,LR,S,S,C,S,LR,LS,LS,S,C,S,S,LS,S,SN,S,LS,LS,LS,S,C,S,S,S,C,SN,C,SN,LS</t>
  </si>
  <si>
    <t>0,0,0,0,0.1,0,0,0.3,0,0,0,0.1,2.8,0,0,0.1,0,0,0,0,0,0,0,0,0,0,0,0,0,0,0,0,0,0,0,0,0,0,0,0,0,0,0,0,0,0,0,0,0,0,0,0,0,0,0,0,0,0,0,0,0,0,0,0,0,0,0,0,0,0,0,0,0,0,0,0,0,0,0,0,0,0,0,0,0,0,0,0,0,0,0,0,0,0,0,0,0,1.6,0.3,0,0,0,0,0.5,0,3,0,0.3,0.1,1.4,0,0,0,0,0,0,5.9,0,2.5,0.1</t>
  </si>
  <si>
    <t>36.1273,36.1271273959391,36.1269548882561,36.1277824768971,36.1276096034329,36.127436826497,36.1272641460355,36.1270915619945,36.1269190743203,36.127746682959,36.1275738294813,36.1274010725206,36.1272284120233,36.1270558479354,36.126883380203,36.1277110087724,36.1275381752142,36.1273654381621,36.1271927975621,36.1270202533604,36.1268478055032,36.1276754539367,36.1275026402315,36.1273299230212,36.127157302252,36.12698477787,36.1278123498215,36.1276394596769,36.12746666607,36.1272939689468,36.1271213682535,36.1269488639362,36.1277764559411,36.1276035858388,36.127430812263,36.1272581351597,36.1270855544751,36.1269130701553,36.1277406821466,36.1275678320195,36.1273950784077,36.1272224212573,36.1270498605145,36.1268773961254,36.1277050280362,36.1275321978175,36.127359464103,36.1271868268388,36.127014285971,36.1268418414458,36.1276694932095,36.1274966828326,36.1273239689488,36.1271513515042,36.1269788304449,36.1278064057173,36.1276335188918,36.127460728602,36.1272880347942,36.1271154374144,36.1269429364087,36.1277705317234,36.127597664929,36.1274248946593,36.1272522208602,36.127079643478,36.1269071624588,36.1277347777488,36.1275619309186,36.1273891806019,36.1272165267447,36.1270439692932,36.1268715081936,36.1276991433921,36.1275263164592,36.1273535860287,36.1271809520467,36.1270084144592,36.1268359732126,36.1276636282529,36.1274908211509,36.1273181105401,36.1271454963667,36.1269729785768,36.1278005571167,36.1276276735569,36.1274548865311,36.1272821959853,36.1271096018657,36.1269371041185,36.1277647026898,36.1275918391502,36.1274190721334,36.1272464015856,36.1270738274527,36.126901349681,36.1277289682167,36.1275561246304,36.1273833775558,36.1272107269388,36.1270381727258,36.1268657148629,36.1276933532962,36.1275205295964,36.1273478023972,36.1271751716446,36.1270026372848,36.1268301992639,36.1276578575283,36.1274850536485,36.1273123462581,36.1271397353034,36.1269672207303,36.1277948024853,36.1276219221387,36.1274491383243,36.1272764509882,36.1271038600765,36.1269313655353,36.1277589673109</t>
  </si>
  <si>
    <t>10.9263,10.8661,10.7985,10.7345,10.7145,10.6542,10.5865,10.5665,10.4941,10.4234,10.3497,10.3297,10.3097,10.2373,10.1645,10.1435,10.0661,10.6165,11.7243,12.8339,13.2911,13.5194,14.6994,14.7794,16.3594,16.2263,16.3053,16.5853,16.4808,16.8608,16.6893,16.5333,16.3708,16.1903,16.0057,15.8033,15.6047,15.4068,15.1938,15.0054,14.8404,14.6671,14.8471,14.6793,14.4617,16.2417,20.3217,24.6017,25.2817,24.9442,24.6134,24.3764,24.0568,24.2368,24.7168,24.7958,24.4662,24.102,23.7559,23.4174,23.0872,22.768,23.448,23.0743,22.7722,22.4412,22.1334,21.8507,21.5737,21.2701,21.0497,20.7662,20.514,20.2677,20.0451,19.8249,19.9049,20.5849,20.3574,20.1653,19.953,20.033,19.8656,19.9456,19.7762,19.6313,19.4787,19.3436,19.2034,19.2834,19.1932,19.2732,19.1503,19.0307,18.9433,18.8471,19.8261,19.8061,19.7861,19.829,19.7603,19.6622,19.5726,19.5526,19.4667,19.4467,19.3545,19.3345,19.3135,19.2935,19.2105,19.1515,19.0679,18.9833,18.9086,18.8507,18.8307,18.7714,18.7514,18.7304</t>
  </si>
  <si>
    <t>0,0.1,0,0,0.2,0,0,0,0,0.1,0,0,0,0,0,0,0,0,0,0,0,0,0,0.1,0,0,0,0,0,0,0,0,0,0.4,0,0,4.9,0,0.5,1.7,0,0,0,0,0,0,0,0,0.1,0,0.1,0,0,0.2,0.1,0.1,0.2,0,0.4,0.3,0,0,0.9,1.1,0,0,0,1,0,0,0,0,0,0,0,0,0,0,0.1,0,2.8,0.1,0,0,0.1,0,2,0.1,5,4,0,0,0,0,0,0,0,0,0,0,2.4,0.1,2.2,0,0,0,0,0.2,0.2,0,0,0,0,0,0,0,0,0,0,0</t>
  </si>
  <si>
    <t>0,0.1,0.1,0.1,0.3,0.3,0.3,0.3,0.3,0.4,0.4,0.4,0.4,0.4,0.4,0.4,0.3,0.3,0,0,0,0,0,0,0,0,0,0,0,0,0,0,0,0,0,0,0,0,0,0,0,0,0,0,0,0,0,0,0,0,0,0,0,0,0,0,0,0,0,0,0,0,0,0,0,0,0,0,0,0,0,0,0,0,0,0,0,0,0,0,0,0,0,0,0,0,0,0,0,0,0,0,0,0,0,0,0,0,0,0,2.4,2.5,4.7,4.7,4.7,4.7,4.7,4.9,5.1,5.1,5.1,5.1,5.1,5.1,5.1,5.1,5.1,5.1,5.1,5.1</t>
  </si>
  <si>
    <t>21.8,22.2,21.8,23.4,20.4,24.9,22.1,25.1,22.8,25.6,26.4,24.5,26.4,24.1,30.4,27.8,32.5,28.3,33.8,29.5,32.8,31.8,34.5,37.8,39.6,38.3,36.9,43.4,42.4,44.1,43.7,44.7,47.9,48,49.1,49.8,51.1,48.7,55.3,52.8,56.7,56.4,54.1,58.2,55,61.4,60.2,62.2,57.4,59.6,59.8,61.5,62.6,64.4,64.4,62.5,63.1,64.4,64.7,64.9,62.1,63,65.2,65.5,63.5,61.9,64.2,59.8,59.5,60.6,61.8,61.9,58.8,58.7,59.2,54.3,53.7,55.5,49.9,52.7,51.7,48.5,50.1,48.1,48.5,42.3,43.3,39.9,40,42.8,37.2,38.8,36.8,38.2,32.9,33.1,33.2,31.9,30.9,27.5,26.5,27.1,27.1,27.7,26,23.9,27.3,25.6,24.9,26.4,22,21,23.4,20.6,19.6,19.3,19,23.3,23.1,22.1</t>
  </si>
  <si>
    <t>S,LS,S,C,LS,S,S,S,S,LS,S,S,S,S,S,S,S,S,S,S,S,S,S,LR,S,S,S,S,S,S,S,S,S,LR,S,S,R,S,LR,LR,S,S,S,S,S,S,S,S,LR,S,LR,S,S,LR,LR,LR,LR,S,LR,LR,S,S,LR,LR,S,S,S,LR,S,S,S,S,S,S,S,S,S,S,LR,S,R,LR,C,C,LR,C,LR,LR,R,R,S,S,S,S,S,S,S,S,S,S,SN,LS,SN,C,S,S,S,LS,LS,S,S,S,S,S,S,S,S,S,S,S</t>
  </si>
  <si>
    <t>0,0.1,0,0,0.2,0,0,0,0,0.1,0,0,0,0,0,0,0,0,0,0,0,0,0,0,0,0,0,0,0,0,0,0,0,0,0,0,0,0,0,0,0,0,0,0,0,0,0,0,0,0,0,0,0,0,0,0,0,0,0,0,0,0,0,0,0,0,0,0,0,0,0,0,0,0,0,0,0,0,0,0,0,0,0,0,0,0,0,0,0,0,0,0,0,0,0,0,0,0,0,0,2.4,0.1,2.2,0,0,0,0,0.2,0.2,0,0,0,0,0,0,0,0,0,0,0</t>
  </si>
  <si>
    <t>63.3159,63.3160780589544,63.3162559693613,63.3154337313446,63.3156121792884,63.3157904783602,63.3159686286841,63.3161466303843,63.3163244835848,63.3155021884094,63.3156805792422,63.3158588212506,63.3160369145588,63.3162148592908,63.3153926555706,63.3155711377823,63.3157494710934,63.3159276556281,63.3161056915105,63.3162835788646,63.3154613178144,63.3156397427439,63.3158180188206,63.3159961461686,63.3161741249121,63.316351955175,63.3155296370811,63.3157080050146,63.3158862241428,63.3160642945898,63.3162422164797,63.3154199899365,63.3155984493443,63.3157767598704,63.3159549216391,63.3161329347746,63.3163107994007,63.3154885156415,63.315666917881,63.3158451712865,63.3160232759823,63.3162012320925,63.3153790397409,63.3155575333117,63.3157358779725,63.3159140738474,63.3160921210605,63.3162700197359,63.3154477699976,63.3156262062295,63.3158044935991,63.3159826322307,63.3161606222483,63.3163384637759,63.3155161569374,63.3156945361168,63.3158727664816,63.3160508481558,63.3162287812636,63.3154065659288,63.3155850365357,63.3157633582516,63.3159415312008,63.3161195555073,63.3162974312953,63.3154751586885,63.3156535720712,63.3158318366106,63.316009952431,63.3161879196564,63.3163657384109,63.3155434088182,63.3157217652625,63.3158999729111,63.316078031888,63.3162559423175,63.3154337043234,63.3156121522897,63.315790451384,63.3159686017305,63.3161466034532,63.3163244566761,63.3155021615232,63.3156805523784,63.3158587944092,63.3160368877398,63.3162148324942,63.3153926287963,63.3155711110304,63.3157494443638,63.3159276289208,63.3161056648255,63.3162835522018,63.3154612911739,63.3156397161256,63.3158179922245,63.3159961195947,63.3161740983604,63.3163519286454,63.3155296105737,63.3157079785292,63.3158861976795,63.3160642681486,63.3162421900606,63.3154199635395,63.3155984229692,63.3157767335173,63.3159548953081,63.3161329084655,63.3163107731136,63.3154884893763,63.3156668916377,63.3158451450651,63.3160232497828,63.3162012059148,63.3153790135851,63.3155575071777,63.3157358518603,63.3159140477569,63.3160920949919</t>
  </si>
  <si>
    <t>20.2879,20.2349,20.1262,20.0288,19.9758,19.8596,19.7506,19.6343,19.524,19.472,19.3526,19.2384,19.1196,19.0068,18.8776,18.7553,18.7292,18.6059,18.7543,18.6272,18.4907,18.3568,18.2141,18.2611,18.0984,17.9417,17.7921,17.6137,17.4407,17.2598,17.0816,16.9003,16.7021,17.0491,16.8435,16.6346,21.4816,21.2607,21.7077,23.3547,23.0639,22.7773,22.5124,22.2129,21.9423,21.6164,21.3038,20.974,21.022,20.7184,20.7654,20.4452,20.1169,20.2639,20.3119,20.3589,20.5059,20.159,20.506,20.754,20.4288,20.0968,20.9438,21.9908,21.643,21.3145,20.9638,21.9108,21.6025,21.2859,20.9603,20.6362,20.3418,20.0504,19.7563,19.5037,19.2576,18.9985,19.0455,18.8073,21.5543,21.6013,21.4124,21.2334,21.2804,21.1267,23.0737,23.1217,28.0687,32.0157,31.8309,31.6374,31.4554,31.2673,31.1043,30.9407,30.7773,30.6196,30.4664,30.3274,30.2744,30.2214,30.1684,30.0487,29.9155,29.7884,29.6502,29.5972,29.5442,29.4093,29.2895,29.1716,29.0468,28.9302,28.8166,28.7047,28.5927,28.469,28.346,28.2262</t>
  </si>
  <si>
    <t>0.1,0,0,0.1,0,0,0,0,0,0,0,0,0,0.1,0,0,0,0,0,0,0.1,0.1,0,1,0.2,0,0,8.4,0.1,0.5,0,0,0.7,0.6,1.6,0,0,0,0,0,0,0,0.1,0,0,0,0,0,0,0,0,0,0,0,0,0,0,0,0.1,0,0,0.2,0,0,0.1,0.5,0.1,0,0.1,0.1,0,0,0.6,0.1,0,0,0,0,0.2,0,0,0,0,2.1,1.6,0.1,1.9,0.6,4.8,0,0,0,0,0,0,0,0,0,0,0,0.1,0.7,0,0,2.5,1.4,0,0,0.2,0.1,4.5,0,0,0,2.7,0,0.3,1.4,0,0</t>
  </si>
  <si>
    <t>0.1,0.1,0.1,0.2,0.2,0.2,0.2,0.2,0.2,0.2,0.2,0.2,0.2,0.3,0.3,0.1,0.1,0.1,0,0,0,0,0,0,0,0,0,0,0,0,0,0,0,0,0,0,0,0,0,0,0,0,0,0,0,0,0,0,0,0,0,0,0,0,0,0,0,0,0,0,0,0,0,0,0,0,0,0,0,0,0,0,0,0,0,0,0,0,0,0,0,0,0,0,0,0,0,0,0,0,0,0,0,0,0,0,0,0,0,0,0.1,0,0,0,2.5,3.9,3.9,3.9,4.1,4.2,8.7,8.7,8.7,8.7,11.4,11.4,11.7,13.1,13.1,13.1</t>
  </si>
  <si>
    <t>19.8,20.3,19.9,24.3,23.7,20.2,22.4,24.9,24.7,24.1,23.3,25.4,25.9,27.9,31.6,33,29.2,30.8,35.8,36.8,36.3,40.4,39.6,40.4,43.3,44.5,42.7,45.9,44.3,45.2,47.8,50.2,50.1,50.4,52,57.1,55.1,57.7,59.7,57.2,56.2,59.5,57.9,58.6,60.2,59.9,63.3,64.5,62.9,65.6,67.4,63.8,68,65.1,65.1,65.6,67.4,65.2,69.1,66.8,67.2,64.4,64.3,65.4,64.8,65.2,66.9,63.4,64.8,62.1,64.6,65.5,63.7,62.2,61.5,61.2,61.8,59.4,60,55.4,55.8,54.3,52.9,52.8,50,48.8,49.3,49.4,49.3,42.9,43.6,43.2,44,40.4,38.1,35.7,38.4,36.1,35.2,32.1,31.8,33.2,27.8,30.7,29.9,26.6,25.9,29.4,27.3,27.3,25.8,26.7,21.6,20.6,24.3,24.5,24,23,22,20.8</t>
  </si>
  <si>
    <t>LS,S,S,LS,S,S,S,S,S,S,S,S,S,LS,S,S,S,S,S,S,LR,LR,C,LR,LR,S,C,ST,LR,LR,S,S,LR,LR,LR,S,S,S,S,C,S,S,LR,S,S,S,S,S,S,S,S,S,S,S,S,S,S,S,LR,S,S,LR,S,S,LR,LR,LR,S,LR,LR,S,S,LR,LR,S,S,S,S,LR,S,S,S,S,R,LR,LR,LR,LR,R,C,S,S,S,S,S,S,S,S,S,S,LS,LR,C,S,SN,LS,S,S,LS,LS,SN,S,C,C,SN,S,LS,LS,S,C</t>
  </si>
  <si>
    <t>0.1,0,0,0.1,0,0,0,0,0,0,0,0,0,0.1,0,0,0,0,0,0,0,0,0,0,0,0,0,0,0,0,0,0,0,0,0,0,0,0,0,0,0,0,0,0,0,0,0,0,0,0,0,0,0,0,0,0,0,0,0,0,0,0,0,0,0,0,0,0,0,0,0,0,0,0,0,0,0,0,0,0,0,0,0,0,0,0,0,0,0,0,0,0,0,0,0,0,0,0,0,0,0.1,0,0,0,2.5,1.4,0,0,0.2,0.1,4.5,0,0,0,2.7,0,0.3,1.4,0,0</t>
  </si>
  <si>
    <t>93.7308,93.7937290110865,93.6855854654418,93.5775666085858,93.4696722967533,93.3619023863447,93.2542567339258,93.1467351962282,93.0393376301483,92.9320638927477,92.8249138412527,92.7178873330544,92.6109842257081,92.5042043769334,92.3975476446141,92.5050138867977,92.3983562211189,92.2918215310192,92.2714096747085,92.1660213531323,92.1597545435899,92.1534949596372,92.0472425929432,92.7651127345212,93.0341551766011,92.926887414535,92.819743331485,93.53672278485,93.7118755656746,94.2868263965079,94.3611143128579,94.4353165757344,95.1504332838954,95.8237254672488,96.5372413491935,96.6089345520724,96.6805450931654,96.7520730677808,96.8235185711173,96.8948816982637,96.9661625441992,97.0373612037935,97.2084777718069,97.2793970435556,97.3502345458557,97.4209903729869,97.49166461912,97.5622573783175,97.6327687445332,97.7031988116127,97.7735476732934,97.8438154232044,97.9140021548672,97.9841079616953,98.0541329369945,98.1240771739629,98.1939407656914,98.2637238051634,98.433426385255,98.5029332994006,98.5723600725366,98.6587067970649,98.5449539643942,98.431332287983,98.4178416166088,98.804366499889,98.7904457225498,98.6765409957744,98.6627676003912,98.6490100856414,98.5352684332145,98.4216579241562,98.9081784072592,98.8941379354814,98.7801136522742,98.6662208383071,98.5524593419968,98.4388290119351,98.5253296968881,98.4117306471267,98.2982625763141,98.1849253334323,98.0717187676376,98.7826427282603,99.4927469982854,99.6610325228107,100.370124015246,101.037397929906,101.744902482182,101.810591286416,101.876204351895,101.941741765946,102.007203615795,102.072589988566,102.137900971284,102.203136650874,102.268297114159,102.333382447863,102.39839273861,102.463328072925,102.528188537231,103.233974217854,103.297946132281,103.361844287516,103.425668768604,103.489419660489,103.553097048021,103.616701015948,103.680231648923,103.7436890315,103.807073248138,103.870384383196,103.933622520936,103.996787745523,104.059880141028,104.122899791419,104.185846780573,104.248721192268,104.311523110183,104.374252617906</t>
  </si>
  <si>
    <t>0.1712,0,0,0,0,0,0,0,0,0,0,0,0,0,0,0,0,0,0.0005,0,0,0,0,0.176,0,0,0,7.576,7.393,7.21,6.9354,6.6542,6.5302,6.3472,7.1232,6.8116,6.5118,6.2028,5.8879,5.6242,5.3305,5.0258,4.8428,4.5479,4.2499,3.9567,3.6534,3.3499,3.0578,2.76,2.461,2.1816,1.8931,1.6214,1.3564,1.097,0.8408,0.5985,0.4155,0.1884,0,0,0,0,0,0,0,0,0,0,0,0,0,0,0,0,0,0,0,0,0,0,0,1.276,2.052,1.869,2.945,2.762,6.738,6.5046,6.2476,5.9933,5.7381,5.4937,5.2559,5.0241,4.788,4.5578,4.3302,4.1089,3.9259,3.9019,3.698,3.4816,3.2986,3.1156,2.9075,2.6964,2.5134,2.3304,2.1474,1.9428,1.7484,1.5551,1.3721,1.1734,0.9904,0.8074,0.6135,0.4243</t>
  </si>
  <si>
    <t>0,0,0,0,0,0,0,0,1.2,0,1.1,0.3,3.9,0,0,9.8,0,4.1,0,0,0,0,0,0,0,0,0,0,0,0,0,0,0,0,0,0,0,0,0,0,0,0,0,0,0,0,0,0,0,0,0,0,0,0,0,0,0,0,0,0,0,0,0,0,0,0,0,0,0,0,0,0,0,0,0,0,0,0,0,0,0,0,0,0,0,0,0,0,0,0,1.8,0.4,0,0.2,1.3,0.2,0,0.1,9.9,6.3,0.6,0.1,0,0.1,0.4,0.3,0.2,0.2,0,0,0,0,0,0,0,0,0,0.2,0.6,0.1</t>
  </si>
  <si>
    <t>0,0,0,0,0,0,0,0,1.2,1.2,2.3,2.6,6.5,6.5,6.5,16.3,16.3,20.4,20.1,20.1,20.1,18.9,18.2,16.9,15.9,14.3,12.6,9.8,7.3,4.9,1.4,0,0,0,0,0,0,0,0,0,0,0,0,0,0,0,0,0,0,0,0,0,0,0,0,0,0,0,0,0,0,0,0,0,0,0,0,0,0,0,0,0,0,0,0,0,0,0,0,0,0,0,0,0,0,0,0,0,0,0,0,0,0,0,0,0,0,0,0,0,0,0.1,0,0.1,0.5,0.8,1,1.2,1.2,1.2,1.2,1.2,1.2,1.2,1.2,1.2,1.2,1.4,2,2.1</t>
  </si>
  <si>
    <t>19.5,19.7,17.7,20.1,25.8,18.3,25.2,24.4,20.2,21.9,21.6,25.9,22.1,24.8,30.2,28.1,32.1,31.4,33.2,31.5,29.8,37.5,35.7,38,36.9,39.3,40.2,44.8,44,43.1,48.8,50.9,45.5,51,53.3,53.3,57,50.8,59,59.1,59.3,56.2,63,60.6,57.2,63.1,60.6,62.1,60.6,67.4,68.8,64.7,64.4,68.6,67.4,64.1,68.6,66.8,65.4,66.3,68.1,68.3,68,67.5,62.8,67.6,65.3,62.9,67.3,66.5,65.1,67.6,63.3,62.9,63.3,58.2,63,57.3,60,54.3,57.1,57.6,54.2,57.6,51.9,55.9,52.5,46.7,49.1,45,45.8,44.8,47.7,40.8,38,38.8,41.7,40.1,38.2,35.7,36,29.3,33,28.7,31.1,25.3,26.3,26.1,27,26.6,25.3,22,22.4,25.2,23,17.9,20.5,20.5,20.5,21.3</t>
  </si>
  <si>
    <t>S,S,S,S,S,S,S,S,LS,S,LS,LS,SN,C,C,B,C,SN,C,C,S,S,S,S,S,S,S,S,S,S,S,S,S,S,S,S,S,S,S,S,S,S,S,S,S,S,S,S,S,S,S,S,S,S,S,S,S,S,S,S,S,S,S,S,S,S,S,S,S,S,S,S,S,S,S,S,S,S,S,S,S,S,S,S,S,S,S,S,S,S,LR,LR,C,LR,LR,LR,C,LR,ST,ST,LR,LS,C,LS,LS,LS,LS,LS,S,C,S,S,S,S,S,S,S,LS,LS,LS</t>
  </si>
  <si>
    <t>0,0,0,0,0,0,0,0,1.2,0,1.1,0.3,3.9,0,0,9.8,0,4.1,0,0,0,0,0,0,0,0,0,0,0,0,0,0,0,0,0,0,0,0,0,0,0,0,0,0,0,0,0,0,0,0,0,0,0,0,0,0,0,0,0,0,0,0,0,0,0,0,0,0,0,0,0,0,0,0,0,0,0,0,0,0,0,0,0,0,0,0,0,0,0,0,0,0,0,0,0,0,0,0,0,0,0,0.1,0,0.1,0.4,0.3,0.2,0.2,0,0,0,0,0,0,0,0,0,0.2,0.6,0.1</t>
  </si>
  <si>
    <t>50.7422,50.7417779392467,50.7423563810687,50.7419341341022,50.7425123899328,50.7420899571963,50.7426680274781,50.7422454094138,50.7418232945885,50.742401682403,50.7419793814932,50.7425575834447,50.7421350968934,50.7417131134244,50.7422916324388,50.7418694625727,50.7424477954119,50.7420254395924,50.7426035866995,50.7421810453691,50.7417590071863,50.742337471552,50.7419152471022,50.7424935254228,50.7420711151495,50.7426492078678,50.7422266122133,50.741804519771,50.7423829299419,50.7419606513619,50.7425388756166,50.7421164113419,50.7416944501231,50.7422729913611,50.7418508436921,50.7424291987021,50.7420068650268,50.742585034252,50.7421625150131,50.7417404988956,50.7423189853003,50.7418967828634,50.7424750831706,50.7420526948577,50.7426308095102,50.7422082357638,50.7417861652036,50.7423645972304,50.7419423404804,50.7425205865391,50.7420981440424,50.7426762045756,50.7422535767743,50.7418314522236,50.7424098303242,50.7419875197122,50.742565711973,50.7421432157425,50.7417212226059,50.7422997319641,50.7418775524534,50.7424558756595,50.7420335102182,50.7426116477152,50.7421890967859,50.7417670490158,50.7423455038055,50.7419232697913,50.7425015385587,50.7420791187437,50.7426572019316,50.7422345967579,50.741812494808,50.7423908954824,50.7419686074173,50.7425468221983,50.7421243484611,50.741702377791,50.742280909589,50.7418587524913,50.7424370980837,50.7420147550021,50.7425929148322,50.7421703862094,50.7417483607191,50.7423268377623,50.7419046259749,50.7424829169427,50.7420605193017,50.7426386246371,50.7422160415847,50.7417939617296,50.7423723844726,50.7419501184498,50.7425283552468,50.7421059034994,50.7416839547929,50.7422625085284,50.741840373342,50.7424187408197,50.7419964195973,50.7425746012605,50.7421520944449,50.7417300907359,50.7423085895343,50.7418863994763,50.7424647121476,50.7420423361842,50.7426204631715,50.7421979017451,50.7417758434903,50.7423542878079,50.7419320433339,50.7425103016541,50.7420878714043,50.7426659441698,50.7422433285862,50.7418212162387,50.742399606528,50.7419773080901</t>
  </si>
  <si>
    <t>10.7262,10.6306,10.5372,10.4414,10.3351,10.2423,10.1375,10.0354,9.9754,9.8767,9.8167,9.7557,9.6957,9.608,9.5124,9.4524,9.3788,9.3188,9.4783,9.3821,9.2714,10.3138,10.9681,12.0994,12.9999,14.4053,15.9835,18.5263,20.8845,23.0621,26.4024,27.5129,27.291,27.0311,26.7553,26.4798,26.1746,25.9205,25.6003,25.2803,24.9589,24.6682,24.3133,23.9859,23.6901,23.3412,23.019,22.6834,22.365,21.9771,21.5765,21.2232,20.8764,20.4869,20.1131,19.7772,19.3954,19.037,18.696,18.3472,17.9836,17.6196,17.2631,16.9134,16.6119,16.2676,15.9474,15.6523,15.3188,14.9962,14.6879,14.3607,14.0737,13.7913,13.5094,13.2657,12.9905,12.7571,12.5065,12.2939,12.0657,11.8371,11.6285,11.4026,11.2097,10.9955,10.8022,10.6347,10.4591,10.3,12.04,12.38,12.2405,12.3805,13.6195,13.7595,13.6339,13.6729,23.5129,29.7519,30.2919,30.2309,30.202,30.142,30.081,30.021,29.96,29.9,29.7585,29.6461,29.5112,29.3853,29.2593,29.1242,28.9969,28.882,28.7617,28.7017,28.6407,28.5807</t>
  </si>
  <si>
    <t>0,0.2,0.1,0,0.1,0,0,0,0,0.1,0,0.1,0,0,0,0,0,0,0,0,0,0,0,0,0,0,0,0,0,0,0,0,0,0.1,0,0,0,0,0.1,0,0,0,0.5,5.1,0,0,0,7.5,0.3,0,0,9.7,0.1,0,6.7,0,2.4,4.7,2.7,0,0,0,0,0,0,0,0,0,0,0,0,0,0,0,0,0,0,0,0,0,0,0,0,0,0,0.1,0,0,0,0,0,0,0,0,0,0,0,0,0,0,0.4,0,0.1,0.1,0,0,0.1,0,0,0,0,0,0,0,0,0,0,0,0,0</t>
  </si>
  <si>
    <t>0,0.2,0.3,0.3,0.4,0.4,0.4,0.4,0.4,0.5,0.5,0.6,0.6,0.6,0.6,0.6,0.6,0.6,0.1,0,0,0,0,0,0,0,0,0,0,0,0,0,0,0,0,0,0,0,0,0,0,0,0,0,0,0,0,0,0,0,0,0,0,0,0,0,0,0,0,0,0,0,0,0,0,0,0,0,0,0,0,0,0,0,0,0,0,0,0,0,0,0,0,0,0,0,0,0,0,0,0,0,0,0,0,0,0,0,0,0,0.4,0.3,0.4,0.5,0.5,0.5,0.6,0.6,0.6,0.6,0.6,0.6,0.6,0.6,0.6,0.6,0.6,0.6,0.6,0.6</t>
  </si>
  <si>
    <t>20.5,21.6,15.7,22.4,21.8,14.3,23.2,22.4,24.2,26.3,20.8,19.4,24.2,28.2,24.5,28.7,30.4,26.6,34.3,33.4,35.2,36.7,34.3,40.8,34.6,35.7,38.8,42.6,42.2,41,46.9,44.2,50.9,50.4,45.6,53.8,50.2,58.3,49.5,55.7,52.8,60.8,58.4,55.3,63.1,56.9,64.2,57.9,67.5,60.6,64.8,60.6,65.1,67.8,67.3,62.5,61,66.3,69.2,64.1,69,62.4,68.7,70.2,62.8,65.8,68.2,60.3,59.5,63.7,65.9,65.9,65.9,56.4,64.2,59.6,58.1,52.7,53.2,53.7,54.4,53.7,50.6,53,47.8,49.2,43.2,48.3,46.5,44.6,38.8,43.8,41,38.7,38.1,36.5,35.5,33.1,29.6,35.5,25,32.4,31,25.1,30.3,24.6,23.6,22.6,23.6,22.3,21.9,15.6,22.8,16,14,13.8,14,13.3,21.7,17.5</t>
  </si>
  <si>
    <t>S,LS,LS,S,LS,S,S,S,S,LS,S,LS,S,S,S,S,S,S,S,S,S,S,S,S,S,S,S,S,S,S,S,S,S,LR,S,S,S,S,LR,S,C,C,LR,R,C,C,C,ST,LR,S,C,ST,LR,C,ST,C,R,R,R,C,S,S,S,S,S,S,S,S,S,S,S,S,S,S,S,S,S,S,S,S,S,S,S,S,S,LR,S,S,S,S,S,S,S,S,S,S,S,S,S,S,LS,S,LS,LS,S,S,LS,S,S,S,S,S,S,S,S,S,S,S,S,S</t>
  </si>
  <si>
    <t>0,0.2,0.1,0,0.1,0,0,0,0,0.1,0,0.1,0,0,0,0,0,0,0,0,0,0,0,0,0,0,0,0,0,0,0,0,0,0,0,0,0,0,0,0,0,0,0,0,0,0,0,0,0,0,0,0,0,0,0,0,0,0,0,0,0,0,0,0,0,0,0,0,0,0,0,0,0,0,0,0,0,0,0,0,0,0,0,0,0,0,0,0,0,0,0,0,0,0,0,0,0,0,0,0,0.4,0,0.1,0.1,0,0,0.1,0,0,0,0,0,0,0,0,0,0,0,0,0</t>
  </si>
  <si>
    <t>92.8139,92.8139974202899,92.8140948123419,92.8141921761644,92.8142895117656,92.8143868191534,92.8134840983363,92.8135816391773,92.8136791517457,92.8137766360495,92.813874092097,92.8139715198964,92.8140689194559,92.8141662907836,92.8142636338877,92.8143609487764,92.8134582354579,92.8135557837955,92.8136533038581,92.8137507956541,92.8138482591916,92.8139456944788,92.8140431015239,92.814140480335,92.8142378309204,92.8143351532883,92.8134324474467,92.813530003259,92.8136275307943,92.8137250300608,92.8138225010665,92.8139199438199,92.8140173583289,92.8141147446018,92.8142121026469,92.8143094324722,92.813406734086,92.8135042973514,92.8136018323377,92.813699339053,92.8137968175054,92.8138942677032,92.8139916896546,92.8140890833678,92.8141864488508,92.814283786112,92.8143810951595,92.8134783760015,92.8135759185012,92.8136734327277,92.8137709186893,92.813868376394,92.8139658058501,92.8140632070658,92.8141605800493,92.8142579248087,92.8143552413522,92.813452529688,92.8135500796794,92.8136476013954,92.8137450948443,92.8138425600342,92.8139399969733,92.8140374056699,92.814134786132,92.8142321383679,92.8143294623857,92.8134267581937,92.8135243156551,92.813621844839,92.8137193457535,92.8138168184069,92.8139142628074,92.8140116789631,92.8141090668822,92.814206426573,92.8143037580435,92.8134010613021,92.8134986262118,92.8135961628419,92.8136936712005,92.8137911512958,92.813888603136,92.8139860267293,92.8140834220839,92.8141807892079,92.8142781281096,92.8143754387971,92.8134727212786,92.8135702654173,92.8136677812824,92.813765268882,92.8138627282244,92.8139601593177,92.81405756217,92.8141549367897,92.8142522831848,92.8143496013636,92.8134468913342,92.8135444429599,92.8136419663098,92.813739461392,92.8138369282148,92.8139343667863,92.8140317771148,92.8141291592084,92.8142265130753,92.8143238387236,92.8134211361617,92.8135186952526,92.8136162260656,92.8137137286088,92.8138112028903,92.8139086489185,92.8140060667014,92.8141034562473,92.8142008175643,92.8142981506607,92.8143954555445,92.8134927322241</t>
  </si>
  <si>
    <t>31.0028,30.9758,30.9488,30.8534,30.8264,30.7515,30.6551,30.5601,30.4598,30.4328,30.3425,30.3155,30.2156,30.1026,30.0021,29.8876,29.7681,29.6613,30.0186,29.9921,29.8512,29.7035,29.5673,29.399,29.2619,29.1202,28.9649,28.7883,28.614,28.447,28.245,28.0606,27.8309,27.9039,27.7117,27.4608,27.2398,26.9506,27.0236,26.7586,26.5864,26.3654,26.8384,31.9114,31.6529,31.4423,31.1764,38.6504,38.9234,38.5546,38.2576,47.9306,48.0036,47.6407,54.3137,53.9918,56.3648,61.0388,63.7118,63.3458,62.7318,62.2427,61.6384,61.0058,60.5164,59.9768,59.3936,58.9507,58.5199,58.0252,57.4942,56.9661,56.4402,56.0603,55.5663,55.146,54.7479,54.4193,54.0847,53.7454,53.3995,53.0627,52.7599,52.4326,52.1593,52.2323,51.9996,51.7225,51.4642,51.2215,51.0228,50.7874,50.5738,50.3766,50.1842,50.002,49.8265,49.6645,49.5216,49.3468,49.3198,49.2488,49.2218,49.1948,49.048,48.9267,48.8997,48.7861,48.6701,48.558,48.4472,48.3566,48.243,48.1513,48.065,47.9793,47.8932,47.8089,47.6995,47.6048</t>
  </si>
  <si>
    <t>0,0,0,0,0,0,0,0,0,0,0,0,0,0.1,0,0,0.1,0,0,0,0,0,0,0.2,0,0,0.1,0.2,0.3,0,3,0,1.8,0.1,0,0,0,0,2.9,0.4,0,0,1.6,0,0,0,0.1,0,0,0,0,0,0.1,0.9,1.6,0,0,0.1,0,0,0.1,0,0,0,0.2,0,0,0.3,0.3,0,0,8.5,0,0.1,0,0,0,0,0,2.3,0,0,0,0,0,0,0,0.1,0,0,0.2,0.2,0,0,0,0,0,0.1,0,0.1,0.1,0,0,0,0,0,0,0,0,0,0,1.5,0.1,0.5,0,0.2,0,0.1,1,0</t>
  </si>
  <si>
    <t>0,0,0,0,0,0,0,0,0,0,0,0,0,0.1,0.1,0.1,0.2,0.2,0.2,0.2,0,0,0,0,0,0,0,0,0,0,0,0,0,0,0,0,0,0,0,0,0,0,0,0,0,0,0,0,0,0,0,0,0,0,0,0,0,0,0,0,0,0,0,0,0,0,0,0,0,0,0,0,0,0,0,0,0,0,0,0,0,0,0,0,0,0,0,0,0,0,0,0,0,0,0,0,0,0,0,0.1,0.2,0.2,0.2,0.2,0.2,0.2,0.2,0.2,0.2,0.2,0.2,1.7,1.8,2.3,2.3,2.5,2.5,2.6,3.6,3.6</t>
  </si>
  <si>
    <t>21,19.2,22.2,22.4,18.5,22,22.9,19.2,23.1,22.4,23.5,24,22,25.4,28.3,27.8,26.1,24.9,30.8,30.6,33.2,33.8,31.1,36.1,36.9,35.6,36.8,36.8,40.5,39.8,42.3,40.2,44.9,46,46.1,46.2,47.2,48.2,53.8,52.2,53.7,55.9,55.8,58,60,61.5,62.2,63.9,63.4,62.9,61.8,64.3,66.2,62.9,67.9,69.2,65.3,64.7,66.9,66.8,65.4,63.9,67.5,65.4,67.4,65.8,63.1,64.4,64.4,63.4,65.3,63.1,64,61.3,61.8,60.6,54.8,54.8,57.5,57,56.3,51.9,52.9,52.8,52.3,45.8,50,45.4,42.4,42,39.7,43,38.6,35.9,37.5,37.5,32.5,36.3,35.9,29.7,31,28.8,26,27.5,28.4,25.4,23.2,26.1,23.3,22.8,23.3,21.9,18.9,18.8,23.3,22.1,19.2,22,20.6,21.1</t>
  </si>
  <si>
    <t>S,S,S,S,S,S,S,S,S,S,S,S,S,LS,S,S,LS,S,S,S,S,S,S,LR,S,S,LR,LR,LR,S,R,C,LR,LR,C,S,S,S,R,LR,S,S,LR,S,S,S,LR,S,S,S,S,S,LR,LR,LR,S,S,LR,S,S,LR,S,S,S,LR,S,S,LR,LR,S,C,ST,S,LR,S,C,C,S,C,R,S,S,S,S,S,S,S,LR,S,S,LR,LR,S,S,S,S,S,LR,S,LS,LS,S,S,S,S,S,S,S,S,S,S,LS,LS,LS,C,LS,S,LS,LS,C</t>
  </si>
  <si>
    <t>0,0,0,0,0,0,0,0,0,0,0,0,0,0.1,0,0,0.1,0,0,0,0,0,0,0,0,0,0,0,0,0,0,0,0,0,0,0,0,0,0,0,0,0,0,0,0,0,0,0,0,0,0,0,0,0,0,0,0,0,0,0,0,0,0,0,0,0,0,0,0,0,0,0,0,0,0,0,0,0,0,0,0,0,0,0,0,0,0,0,0,0,0,0,0,0,0,0,0,0,0,0.1,0.1,0,0,0,0,0,0,0,0,0,0,1.5,0.1,0.5,0,0.2,0,0.1,1,0</t>
  </si>
  <si>
    <t>77.7026,77.5000889745043,77.2981057397832,77.0966489202914,76.8957171440685,76.6953090427299,76.495423251457,76.2960584089887,76.0972131576111,75.8988861431494,75.7010760149576,75.5037814259101,75.3070010323922,75.1107334942907,74.9149774749855,74.7197316413396,74.5249946636908,74.3307652158421,74.1370419750529,73.9438236220301,73.9511088409189,73.7583750728349,73.5661436137216,73.574413154445,73.3826611428244,73.191408881489,73.1006550679735,73.1101377799776,73.2195957778315,73.0287685027165,73.6474385678086,73.6844962349973,74.301457321297,74.4368104636891,74.4718108443503,74.5067200058891,74.5415381860437,74.5762656219328,75.1909025500569,75.6239375915695,75.6558440431723,75.6876673391504,76.2994076962268,76.3295537158287,76.3596211679008,76.3896102572082,76.5195211879826,76.5490935406939,76.5785888209844,76.6080072297229,76.6373489672545,76.6666142334022,76.7958032274681,77.4046555250056,78.0119210120226,78.0376038241159,78.0632197008349,78.1887688166287,78.2139907222625,78.2391468937512,78.2112375024134,78.0074008494326,77.8040954421196,77.6013198959248,77.5990728299071,77.3968316202654,77.1951174981956,77.293929089985,77.3924831558128,77.1907803668515,76.9896032622127,77.5979504718409,77.6247121873251,77.7514041555621,77.7777659351,77.8040590097167,77.8302835584732,77.8564397599639,77.8825277923175,78.4885478331988,78.5129884450782,78.5373653590457,78.5616787411128,78.5859287568584,78.6101155714297,78.6342393495438,78.6583002554884,78.7822984531228,78.8059734826501,78.8295868095508,79.0531385946364,79.2761077518402,79.2984957996257,79.3208254989582,79.3430970019071,79.3653104601457,79.3874660249521,79.50956384721,79.5313434541805,79.5530662984359,79.574732527913,79.5963422901632,79.6178957323532,79.639393001266,79.6608342433024,79.4712196044813,79.2640991454555,79.0575184904588,78.8514762326367,78.6459709688009,78.4410012994204,78.2365658286118,78.0326631641293,77.8292919173559,77.6264507032937,77.4241381405542,77.2223528513494,77.0210934614818,76.8203586003358,76.6201469008675</t>
  </si>
  <si>
    <t>0,0,0,0,0,0,0,0,0,0,0,0,0,0,0,0,0,0,0,0,0,0,0,0,0,0,0,0,0,0,2.191,1.9314,2.9224,2.6934,2.4216,2.1406,1.8608,1.5827,3.6737,3.4447,3.1335,2.8192,3.6102,3.2825,2.9524,2.6221,2.3931,2.0645,1.7448,1.4337,1.1332,0.8348,0.6058,0.6968,1.4878,1.1641,0.8622,0.6332,0.3473,0.0763,0.0003,0,0,0,0,0,0,0,0,0,0,7.691,7.2832,7.0542,6.6669,6.3224,6.0023,5.6603,5.3363,6.8273,6.4709,6.1365,5.8009,5.4688,5.1413,4.8377,4.5237,4.2947,4.0059,3.72,3.491,3.262,2.9881,2.7205,2.4522,2.1859,1.9281,1.6991,1.441,1.212,0.983,0.7374,0.4956,0.2554,0.0181,0,0,0,0,0,0,0,0,0,0,0,0,0,0,0</t>
  </si>
  <si>
    <t>1,0,0.1,0,0,0.3,0,0,0,0.6,8.4,0.1,0.8,0,0.1,0,0,0,0,0,0,0,1.3,0,0,0.1,0,2.4,0.1,0.1,0,0,0,0,0,0,0,0,0,0,0,0,4.3,3.4,0.4,1.7,0.7,0,0,4.6,0,0,0.1,0,0,0,0,0.1,0.9,0,0,0,0,0.3,0,0,0,0,0,0.1,0,0,0,0,0,0,0,0,0,0,0,0,0,0,0,0,0,0,0,0,0,0.7,0,0,0,0.1,0,0,0,0,0,0,0,0.1,0,0,0,0,0,0,0,0,0,0,0,0,0,0,0,0</t>
  </si>
  <si>
    <t>1,1,1.1,1.1,1.1,1.4,1.4,1.4,1.4,2,10.4,10.5,11.3,11.3,11.4,11.4,11.4,11.4,11.4,11.4,11.4,11.4,12.7,12.7,12.7,12.8,12.8,15.2,15,15,14.3,13.2,11.9,10.6,8.7,7,4.3,1.8,0,0,0,0,0,0,0,0,0,0,0,0,0,0,0,0,0,0,0,0,0,0,0,0,0,0,0,0,0,0,0,0,0,0,0,0,0,0,0,0,0,0,0,0,0,0,0,0,0,0,0,0,0,0,0,0,0,0,0,0,0,0,0,0,0,0.1,0.1,0.1,0.1,0.1,0.1,0.1,0.1,0.1,0.1,0.1,0.1,0.1,0.1,0.1,0.1,0.1</t>
  </si>
  <si>
    <t>18,17.6,15.5,16.1,16.9,17.7,16.2,19.6,19.2,18.6,17.7,21.3,18.6,19.3,22.3,22.8,23.2,23.6,25.2,22.7,23.4,24.9,24.9,27.7,29,31.1,29.9,31.5,32.8,32.3,35.1,37,38.3,38.4,40.7,40,44.6,43.8,47.8,47.6,50.3,51.7,51,55.2,55.9,56.9,55.3,56.2,59.5,60.5,61.1,63.1,64.5,61.5,63.5,64.2,64.9,66.7,66.1,63.2,67,63.8,66.4,66.3,62.6,63.5,64.2,63.5,59.9,61,62,60.3,60.2,59.8,58.3,56.1,53.7,53.7,53.3,51.7,49.3,51.2,49.7,46.4,46.8,46.8,44.8,43.9,41.8,42.6,40.4,36.9,37.1,37.1,35.2,33.8,33.2,30.1,31.5,31.4,28.3,27.9,26.4,26.2,26.3,23.7,24.9,22.4,20.4,22.2,19.4,18.9,19.6,18.9,17.1,19.2,15.5,16.7,17,16</t>
  </si>
  <si>
    <t>LS,S,LS,S,S,LS,S,S,S,LS,B,LS,LS,C,LS,C,S,C,C,S,S,S,LS,S,S,LS,C,SN,LR,LR,S,S,S,S,S,S,S,S,S,S,C,S,R,R,LR,LR,LR,S,C,R,S,S,LR,S,S,S,S,LR,LR,S,S,S,S,LR,S,S,S,S,S,LR,S,S,S,S,S,S,S,S,S,S,S,S,S,S,S,S,S,S,S,S,S,LR,S,S,S,LR,S,S,S,S,S,S,S,LS,S,S,S,S,S,S,S,S,S,S,S,S,S,S,S,S</t>
  </si>
  <si>
    <t>1,0,0.1,0,0,0.3,0,0,0,0.6,8.4,0.1,0.8,0,0.1,0,0,0,0,0,0,0,1.3,0,0,0.1,0,2.4,0,0,0,0,0,0,0,0,0,0,0,0,0,0,0,0,0,0,0,0,0,0,0,0,0,0,0,0,0,0,0,0,0,0,0,0,0,0,0,0,0,0,0,0,0,0,0,0,0,0,0,0,0,0,0,0,0,0,0,0,0,0,0,0,0,0,0,0,0,0,0,0,0,0,0,0.1,0,0,0,0,0,0,0,0,0,0,0,0,0,0,0,0</t>
  </si>
  <si>
    <t>68.5406,68.2669903467742,67.9944729256318,67.7230433764529,67.4526973565227,67.1834305404624,66.9152386201597,66.6481173047002,66.3820623202984,66.1170694102294,65.8531343347612,65.5902528710861,65.328420813254,65.0676339721043,64.8078881751995,64.5491792667582,64.2915031075885,64.0348555750219,63.7792325628474,63.5246299812457,63.2710437567238,63.0184698320498,62.766904166188,62.5163427342343,62.2667815273516,62.0182165527061,61.770643833403,61.5240594084229,61.5414593325586,61.4547897973198,61.875466241274,62.4174633720044,62.9572968851565,63.494975417752,64.0305075723344,64.5639019171061,65.095166986066,65.6243112791459,66.151343262346,66.2052713678713,66.2589841958786,66.3124826057418,66.8367674534044,67.3589593897799,67.8080667696352,68.3263813418048,68.842626835642,68.8858115107739,68.9288237954688,69.4426643778982,69.4834537418735,69.5240802773394,69.6645446342968,69.7044482666034,69.7441926061843,69.7837782889258,69.8232059481756,69.9624762147535,70.4721905234123,70.5088700854358,70.5454032250141,70.5817905266562,70.6180325725376,70.9541299425102,70.9888856334655,71.0235025819448,71.0579813417991,71.0923224646685,71.126526499991,71.2605939950112,71.2941263012408,71.3275247486673,71.3607898716464,71.3939222024007,71.4269222710282,71.4597906055108,71.4925277317227,71.5251341734388,71.5576104523432,71.5899570880375,71.6221745980489,71.654263497839,71.6862243008113,71.7180575183201,71.7497636596785,71.781343232166,71.8127967410376,71.541124689531,71.2555371353269,70.9710896282141,70.6877776171982,71.1055965694521,70.8217476154047,70.539031768069,70.2574445041562,70.0769813184339,69.7972385301063,69.5186124569418,69.2410986410854,68.9646926424779,68.6893900387841,68.4151864253228,68.1420774149959,67.8700586382183,67.599125742848,67.3292743941165,67.0605002745593,66.7927990839471,66.5261665392169,66.2605983744031,65.9960903405698,65.7326382057425,65.4702377548405,65.2088847896095,64.9485751285542,64.6893046068717,64.4310690763845,64.1738644054748,63.9176864790174,63.6625311983149</t>
  </si>
  <si>
    <t>0,0,0,0,0,0,0,0,0,0,0,0,0,0,0,0,0,0,0,0,0,0,0,0,0,0,0,0,0,0,0.0004,0.2823,0.8167,1.3597,2.3856,3.262,5.0915,6.7536,7.6785,7.264,6.8673,6.4428,9.9538,12.5648,12.2468,13.1578,13.0688,12.5771,12.1139,15.9249,15.3773,14.8167,14.4987,13.9588,13.4066,12.853,12.299,11.981,12.092,11.5584,10.9995,10.4713,9.9284,9.6104,9.1041,8.5972,8.0911,7.595,7.1251,6.8071,6.3342,5.8756,5.4229,4.9772,4.5434,4.1235,3.7165,3.314,2.9174,2.53,2.1529,1.7764,1.4082,1.0507,0.6981,0.3519,0.0154,0,0,0,0,0,0,0,0,0,0,0,0,0,0,0,0,0,0,0,0,0,0,0,0,0,0,0,0,0,0,0,0,0</t>
  </si>
  <si>
    <t>0,0.4,0,0,0.1,0,0,0.8,0,0.4,5,0,0,0,1.6,0.1,0,0,11.9,6.1,0,0,0,0,0,0,0.3,0,0,0,0,0.1,0.1,0,0,0,0,0,0,0,0,0,0,0,0,0,0,0,0.5,0,0,0,0,6.7,0,0.4,2.4,0,0.6,0,0,0,0,0.2,0,0,0.1,0,0.1,0,1,0,0,0,0,0,0.1,0,0,0,0,0,0,0,0,0.2,0,0,0,0.1,0.1,0,0,0,0,0.1,0.1,0,0,0,0,0,0,0,0,0,0,0,1,3.4,1.2,0,0,0,0.1,0.7,0,0,0.8,0</t>
  </si>
  <si>
    <t>0,0.4,0.4,0.4,0.5,0.5,0.5,1.3,1.3,1.7,6.7,6.7,6.7,6.7,8.3,8.4,8.4,8.4,20.3,26.4,26.4,26.4,26.4,26.4,26.4,26.4,26.7,26.2,26.2,25.5,25.5,23.9,23.5,22.1,19.6,17.7,15.7,13.5,10,7.5,4.4,0.6,0,0,0,0,0,0,0,0,0,0,0,0,0,0,0,0,0,0,0,0,0,0,0,0,0,0,0,0,0,0,0,0,0,0,0,0,0,0,0,0,0,0,0,0,0,0,0,0,0,0,0,0,0,0.1,0.2,0.2,0.2,0.2,0.2,0.2,0.2,0.2,0.2,0.2,0.2,0.2,1.2,4.6,5.8,5.8,5.8,5.8,5.9,6.6,6.6,6.6,7.4,7.4</t>
  </si>
  <si>
    <t>10.2,16.9,14.6,11.3,11.4,18,14.8,17.8,17.2,18.4,20.3,19.5,18,14.8,22.2,20.1,20.1,23,24.5,22.4,21.7,25.6,23.4,24.6,25.9,29,28.9,34.2,27.4,35.6,31.5,39.3,33.9,38.9,43.4,41.3,41.4,42.2,48.4,43.8,46.6,50,50.1,51.2,52,60.3,57.4,58,58.6,64.4,60.4,60.6,61.3,65.8,68.9,62.3,70,64.2,69.2,70.6,67.4,69.1,64,63.3,66.6,65.5,62.8,66.1,64.9,58,60.1,57.3,60.7,53.8,57.6,57.5,55.4,48.6,48.1,49.2,44.9,48.1,48.8,44.3,39.3,39.9,40.8,38.8,40.3,32.6,37.7,30.1,34.5,33.5,34.4,27,24.6,24.9,24.1,25.4,23.9,25,26,22.6,21.2,23.8,23.2,20.2,20.2,15,13.5,18,14.9,18,15.4,17.9,13.3,15.1,17.3,13.3</t>
  </si>
  <si>
    <t>S,LS,C,S,LS,C,S,LS,S,LS,SN,C,C,C,LS,LS,C,C,B,B,S,S,S,S,S,S,LS,S,S,S,S,LR,LR,S,S,S,S,S,S,S,S,S,S,S,C,S,C,S,LR,S,C,S,S,ST,S,LR,R,S,LR,S,S,S,S,LR,S,S,LR,S,LR,S,LR,S,S,S,S,S,LR,S,S,S,S,S,S,S,S,LR,S,S,S,LR,LR,S,S,S,S,LS,LS,S,S,S,S,S,S,S,S,S,S,S,LS,SN,LS,S,S,S,LS,LS,S,S,LS,S</t>
  </si>
  <si>
    <t>0,0.4,0,0,0.1,0,0,0.8,0,0.4,5,0,0,0,1.6,0.1,0,0,11.9,6.1,0,0,0,0,0,0,0.3,0,0,0,0,0,0,0,0,0,0,0,0,0,0,0,0,0,0,0,0,0,0,0,0,0,0,0,0,0,0,0,0,0,0,0,0,0,0,0,0,0,0,0,0,0,0,0,0,0,0,0,0,0,0,0,0,0,0,0,0,0,0,0,0,0,0,0,0,0.1,0.1,0,0,0,0,0,0,0,0,0,0,0,1,3.4,1.2,0,0,0,0.1,0.7,0,0,0.8,0</t>
  </si>
  <si>
    <t>78.9268,78.8368601581395,78.7470228058663,78.6572878263898,78.5676551030528,78.4781245193307,78.3886959588319,78.2993693052974,78.2101444426007,78.1210212547475,78.0319996258758,77.9430794402556,77.8542605822888,77.765542936509,77.6769263875813,77.5884108203024,77.4999961196002,77.4116821705337,77.3234688582929,77.2353560681985,77.1473436857022,77.0594315963859,76.9716196859621,76.8839078402735,76.7962959452927,76.7087838871225,76.6213715519953,76.9940588262732,76.9063214104014,77.5786839743756,77.4902803577537,78.2699774801367,78.88678611045,79.6648918658125,80.4421109425236,81.2184443509844,81.9938931004449,82.7684581990049,83.0391406536153,83.0385146561263,83.0388893719832,83.0392636608384,83.0386375231784,83.039012099024,83.0383862480275,83.0387611102099,83.0391355452239,83.0385095535561,83.0388842752276,83.0392585698907,83.038632438032,83.0390070196723,83.0383811744639,83.0387560424278,83.0391304832167,83.0385044973172,83.0388792247505,83.0392535251688,83.0386273990587,83.0390019864412,83.0383761469682,83.0387510206612,83.0391254671726,83.038499486989,83.0388742201318,83.039248526253,83.0386224058394,83.0389969989118,83.0383711651223,83.0387460444923,83.0391204966741,83.0384945221547,83.038869260955,83.0392435727274,83.0386174579584,83.0389920566691,83.0383662285115,83.0387411135069,83.0391155713078,83.038489602401,83.0388643468075,83.0392386641798,83.0386125550043,83.0389871593021,83.0383613367252,83.0387362272949,83.0391106906638,83.0384847273186,83.0388594772805,83.0392338002018,83.038607696569,83.0389823064031,83.0383564893563,83.0387313854498,83.0391058543361,83.0384798965021,83.0388546519689,83.0392289803887,83.0386028822483,83.0389774975685,83.0383516860015,83.0387265875686,83.0391010619223,83.0384751095494,83.0388498704711,83.0392242043396,83.0385981116416,83.0389727323981,83.0383469262612,83.0387218332522,83.0390963130236,83.0384703660622,83.0388451323893,83.039219471657,83.0385933843521,83.0389680104955,83.0383422097393,83.038717122105,83.0390916072449,83.0384656656459</t>
  </si>
  <si>
    <t>0,0,0,0,0,0,0,0,0,0,0,0,0,0,0,0,0,0,0,0,0,0,0,0,0,0,0,0.0001,0,0.0003,0,0.78,0.5777,1.1492,2.6841,3.7428,4.8233,6.0559,9.0983,11.4242,14.3353,17.928,18.2546,17.9979,17.799,17.4802,17.2591,16.963,17.368,17.0172,16.7841,16.47,16.1531,22.7581,22.3199,22.6259,24.9309,24.5318,25.0378,24.5602,24.1271,23.6761,23.2866,23.3926,22.9761,22.5745,22.5805,22.1754,22.1814,21.8566,22.7616,22.441,22.0914,21.8,21.4815,21.1648,21.1708,20.9177,20.6686,20.415,20.1857,19.9394,19.6913,19.4671,19.2676,19.3726,19.1658,18.969,18.7655,18.7705,18.7765,18.6097,18.4302,18.2538,18.0746,17.9806,17.8856,17.7342,17.5859,17.4338,17.2864,17.1358,16.9831,16.8392,16.6975,16.5505,16.406,16.2667,16.1727,16.0777,15.9827,15.8489,15.7193,15.5848,15.4908,15.3958,15.27,15.1407,15.0457,14.9203</t>
  </si>
  <si>
    <t>0,0.4,0.1,0,0,0.3,0,0,1.5,0,0.1,0,0,0,0,0,0,0,0,0,0.7,1.3,0,0.2,0.1,6.5,6,2.9,6.2,0,0,0,0,0,0,0,0,0,0,0,0,0,0,0,0,0,0,0,0,0,0,0,0,0,0,0,0,0,0,0,0,0,0,0,0,0,0,0.1,0,0,5.7,0.2,0,1.1,2.4,0,1,1.3,2.5,0.5,0.7,0,0,0,0,0,0,0,0.1,0,0,0,0,0,0,0,0,0,0,0,0,0,0,0.8,0,0,0,0.2,0.1,0.1,0,0,0,0,0,0.1,0,0,0,0</t>
  </si>
  <si>
    <t>0,0.4,0.5,0.5,0.5,0.8,0.8,0.8,2.3,2.3,2.4,2.4,2.4,2.4,2.4,2.4,2.4,2.4,2.4,2.4,3.1,4.4,4.4,4.6,4.7,11.2,17.2,20.1,26.3,26.2,25.9,25.2,24.3,22.9,21.5,20,16.6,13.5,9.6,5.7,2,0,0,0,0,0,0,0,0,0,0,0,0,0,0,0,0,0,0,0,0,0,0,0,0,0,0,0,0,0,0,0,0,0,0,0,0,0,0,0,0,0,0,0,0,0,0,0,0,0,0,0,0,0,0,0,0,0,0,0,0,0,0,0.8,0.8,0.8,0.8,1,1.1,1.2,1.2,1.2,1.2,1.2,1.2,1.3,1.3,1.3,1.3,1.3</t>
  </si>
  <si>
    <t>12.7,19.4,10,15.1,11.5,15.1,19.7,21.5,18,14,16.5,17.5,13.9,23.2,21.8,20.2,18.4,16.8,26.1,20.4,26.5,26.6,25.4,30.9,27.8,30.4,26.9,29.3,29,32.3,33.4,35.5,36.2,38.6,38.5,39.2,48,46.7,50.1,50.2,49.6,47.3,46.8,50.6,57.8,54,61.6,56.5,63.9,56.1,65.7,58.2,59.2,63.7,69.1,62.2,70.4,66.5,64,68.5,61.8,68.8,66.6,71.3,69.9,64.5,69.6,63.5,58.2,66.3,63.3,55.1,60.7,49.5,49.4,51,50.6,44.5,45.8,42.5,46.6,45.9,36.7,35.1,37.1,35.6,38.8,27.4,36,29.3,31.9,26.7,23.5,27.1,26.4,22.6,27.7,27.3,25.6,21.6,25.2,14.6,17,15.4,24.2,13,11.4,18.6,13.6,12.8,11.5,18,9.6,20.9,9,16,10.6,18.1,19.2,13.9</t>
  </si>
  <si>
    <t>S,LS,LS,S,S,LS,C,S,LS,C,LS,S,S,S,S,S,S,S,S,S,LS,LS,C,LS,LS,B,SN,SN,B,S,S,S,S,S,S,S,S,S,S,S,S,S,S,S,S,S,S,S,S,S,S,S,S,S,S,S,S,S,S,S,S,S,S,S,S,S,S,LR,S,S,R,LR,S,LR,R,C,LR,LR,R,LR,LR,S,S,C,S,S,S,S,LR,S,S,S,S,S,S,S,S,S,S,S,C,S,S,LS,S,S,S,LS,LS,LS,S,S,S,S,S,LS,S,S,S,S</t>
  </si>
  <si>
    <t>0,0.4,0.1,0,0,0.3,0,0,1.5,0,0.1,0,0,0,0,0,0,0,0,0,0.7,1.3,0,0.2,0.1,6.5,6,2.9,6.2,0,0,0,0,0,0,0,0,0,0,0,0,0,0,0,0,0,0,0,0,0,0,0,0,0,0,0,0,0,0,0,0,0,0,0,0,0,0,0,0,0,0,0,0,0,0,0,0,0,0,0,0,0,0,0,0,0,0,0,0,0,0,0,0,0,0,0,0,0,0,0,0,0,0,0.8,0,0,0,0.2,0.1,0.1,0,0,0,0,0,0.1,0,0,0,0</t>
  </si>
  <si>
    <t>71.248,71.248102184874,71.2482043010522,71.2483063485809,71.2484083275062,71.2475102378743,71.2476127520001,71.2477151972088,71.2478175735469,71.2479198810605,71.2480221197959,71.2481242897994,71.2482263911172,71.2483284237954,71.2484303878802,71.2475322834178,71.2476347827231,71.2477372131213,71.2478395746587,71.2479418673816,71.2480440913363,71.248146246569,71.2482483331259,71.2483503510533,71.2484523003971,71.2475541812035,71.2476566657876,71.2477590814745,71.2478614283105,71.2479637063418,71.2480659156149,71.2481680561758,71.2482701280709,71.2483721313461,71.2484740660477,71.2475759322218,71.2476784021833,71.2477808032575,71.2478831354906,71.247985398929,71.2480875936188,71.2481897196062,71.2482917769376,71.248393765659,71.2484956858166,71.2475975374563,71.2476999928933,71.2478023794528,71.2479046971809,71.2480069461239,71.2481091263282,71.24821123784,71.2483132807053,71.2484152549704,71.2475171606813,71.2476196701531,71.247722110711,71.2478244824013,71.2479267852703,71.2480290193642,71.2481311847293,71.2482332814119,71.248335309458,71.2484372689138,71.2475391598255,71.247641654508,71.2477440802864,71.2478464372073,71.2479487253167,71.248050944661,71.2481530952865,71.2482551772392,71.2483571905654,71.2484591353113,71.2475610115228,71.2476634915151,71.2477659026132,71.2478682448636,71.2479705183124,71.248072723006,71.2481748589905,71.2482769263122,71.2483789250172,71.2484808551517,71.2475827167616,71.2476851821621,71.2477875786783,71.2478899063565,71.247992165243,71.2480943553841,71.2481964768258,71.2482985296145,71.2484005137963,71.2475024294173,71.2476049487925,71.247707399247,71.2478097808274,71.2479120935798,71.2480143375505,71.2481165127858,71.2482186193318,71.2483206572348,71.2484226265408,71.2475245272961,71.2476270318156,71.2477294674244,71.247831834169,71.2479341320956,71.2480363612505,71.2481385216799,71.2482406134301,71.2483426365471,71.2484445910772,71.2475464770664,71.2476489668297,71.2477513876923,71.2478537397006,71.2479560229008,71.2480582373392,71.248160383062</t>
  </si>
  <si>
    <t>39.4382,39.2009,38.9647,38.6742,38.3935,38.1622,37.8864,37.5843,37.3559,37.0942,36.8681,36.583,36.3084,36.0102,35.7181,35.4335,35.1544,34.8809,34.5816,34.3019,34.0893,33.8777,33.6137,33.4044,33.1961,32.9898,32.7834,32.578,32.3736,32.1252,32.1141,32.5337,33.0973,34.1636,35.1964,36.3686,39.3491,42.0304,45.3993,48.7579,51.9656,53.4136,52.8713,52.2966,51.6426,51.0411,50.3462,49.725,49.0066,48.4009,47.6669,47.0464,46.4183,45.7332,44.9685,44.3185,43.5454,42.8452,42.1893,41.471,40.8583,40.1486,39.4815,38.7447,38.0409,37.4255,36.7399,36.6155,36.0901,35.4692,40.9509,40.9063,40.3133,41.1718,43.3272,42.9041,43.6502,44.6927,46.9302,47.1569,47.5825,47.0897,46.6653,46.3001,45.8792,45.4691,45.0425,44.6776,44.5151,44.1449,43.7649,43.4104,43.0699,42.7189,42.3716,42.0402,41.692,41.3475,41.0114,40.6911,40.3896,40.0924,39.7907,39.5527,39.2322,38.9451,38.6632,38.4296,38.1971,37.9658,37.6888,37.398,37.1279,36.833,36.5671,36.3436,36.0773,35.7952,35.5118,35.243</t>
  </si>
  <si>
    <t>0.1907,0.1893,0.1882,0.187,0.1856,0.1843,0.1832,0.1819,0.1804,0.1793,0.1781,0.177,0.1756,0.1743,0.1728,0.1714,0.1701,0.1687,0.1674,0.166,0.1646,0.1636,0.1626,0.1613,0.1603,0.1593,0.1584,0.1574,0.1564,0.1554,0.1542,0.1541,0.1562,0.1589,0.164,0.1689,0.1746,0.1889,0.2017,0.2179,0.234,0.2494,0.2564,0.2538,0.251,0.2479,0.245,0.2417,0.2387,0.2352,0.2323,0.2288,0.2258,0.2228,0.2195,0.2158,0.2127,0.209,0.2057,0.2025,0.1991,0.1961,0.1927,0.1895,0.186,0.1826,0.1796,0.1764,0.1758,0.1732,0.1703,0.1966,0.1964,0.1935,0.1976,0.208,0.2059,0.2095,0.2145,0.2253,0.2264,0.2284,0.226,0.224,0.2222,0.2202,0.2183,0.2162,0.2145,0.2137,0.2119,0.2101,0.2084,0.2067,0.2051,0.2034,0.2018,0.2001,0.1985,0.1969,0.1953,0.1939,0.1924,0.191,0.1899,0.1883,0.1869,0.1856,0.1845,0.1833,0.1822,0.1809,0.1795,0.1782,0.1768,0.1755,0.1744,0.1732,0.1718,0.1705</t>
  </si>
  <si>
    <t>0,0,0.2,0,0.6,0.3,0.7,2.2,0,0.7,0,0,0,0.2,0,0.1,0,0,0,0,0,0.1,0,5,0.2,1,0.8,0.2,1.8,0,0,0,0,0,0.1,0,0,0,0,0,1.7,5.2,0,1,0.1,0,0,0.8,1.7,4.7,1.3,0,0,0,0,0,0,0,0,0.1,0,0,0,0,0,0,0,0,0,0,0,0,0,0,0,0,0,0,0,0,0,0,0,0,0,0,0,0,0.1,0,0,0,0.1,0,0,0.4,0,0,0,0,0.1,0,0,0,0.1,0,0.1,0,2.5,0,0,0.1,0,0,0.1,0,0,0,0.2,3.8</t>
  </si>
  <si>
    <t>0,0,0.2,0.2,0.8,1.1,1.8,4,4,4.7,4.7,4.7,4.7,4.9,4.9,5,5,5,5,5,5,5.1,5.1,4.9,4,3,1.5,0,0,0,0,0,0,0,0,0,0,0,0,0,0,0,0,0,0,0,0,0,0,0,0,0,0,0,0,0,0,0,0,0,0,0,0,0,0,0,0,0,0,0,0,0,0,0,0,0,0,0,0,0,0,0,0,0,0,0,0,0,0.1,0.1,0.1,0.1,0.2,0.2,0.2,0.6,0.6,0.6,0.6,0.6,0.7,0.7,0.7,0.7,0.8,0.8,0.9,0.9,3.4,3.4,3.4,3.5,3.5,3.5,3.6,3.6,3.6,3.6,3.8,7.6</t>
  </si>
  <si>
    <t>10.6,10.3,10.7,15.2,11.5,11.9,14.8,12.6,13.2,19.8,20.3,22.6,20.5,23.9,22.2,22.4,21.1,26.5,22.6,26.5,25.2,28.3,27.6,32.9,36.4,36.4,39.4,40.3,35.1,41.2,42.6,41.6,38.4,45.3,40.7,48.8,50.1,52,46.7,47.2,48.4,50.7,53.4,55.3,57.6,60,55.8,56.3,62.9,58.7,66.4,63.4,66.7,63.2,66.1,63.7,69,65.5,70.2,67.6,69.9,71,67,67.8,64.1,65.6,62.9,63.3,60.6,57.6,55.1,60.3,55.3,51.7,49,45.2,50.1,41.9,42.6,36.5,42.5,39.5,37.8,35.1,33.3,29.4,27.1,25.7,28.1,20.6,20.4,19.6,21.2,21.6,19.6,14.8,14.7,16.4,18.5,12.8,18,16.3,18.4,13.6,13.5,15.3,16.9,17.9,14.8,14.1,15.3,15,13.6,15,16.8,12.2,15.4,15.8,16.8,9.2</t>
  </si>
  <si>
    <t>S,C,LS,S,LS,LS,LS,SN,S,LS,S,C,S,LS,S,LS,S,S,S,S,S,LS,C,R,LR,LR,LR,LR,LR,S,S,S,S,S,LR,S,S,S,S,S,LR,R,C,LR,LR,C,C,LR,LR,R,LR,C,S,S,S,S,S,S,S,LR,S,S,S,S,S,S,S,S,S,S,S,S,S,S,S,S,S,S,S,S,S,S,S,S,S,S,S,S,LS,S,S,S,LS,S,S,LS,S,S,S,S,LS,S,S,C,LS,S,LS,C,SN,S,C,LS,S,S,LS,S,S,S,LS,SN</t>
  </si>
  <si>
    <t>0,0,0.2,0,0.6,0.3,0.7,2.2,0,0.7,0,0,0,0.2,0,0.1,0,0,0,0,0,0.1,0,0,0,0,0,0,0,0,0,0,0,0,0,0,0,0,0,0,0,0,0,0,0,0,0,0,0,0,0,0,0,0,0,0,0,0,0,0,0,0,0,0,0,0,0,0,0,0,0,0,0,0,0,0,0,0,0,0,0,0,0,0,0,0,0,0,0.1,0,0,0,0.1,0,0,0.4,0,0,0,0,0.1,0,0,0,0.1,0,0.1,0,2.5,0,0,0.1,0,0,0.1,0,0,0,0.2,3.8</t>
  </si>
  <si>
    <t>42.5577,42.5578897727772,42.5580795018087,42.5572691871046,42.557459059191,42.5576488875089,42.5578386720683,42.5580284128794,42.5572181099521,42.5574079938126,42.5575978339019,42.5577876302299,42.5579773828069,42.558167091643,42.5573567567481,42.5575466086483,42.5577364167846,42.5579261811671,42.5581159018059,42.5573055787111,42.5574954424086,42.5576852623396,42.557875038514,42.558064770942,42.5572544596337,42.557444335115,42.557634166827,42.5578239547797,42.5580136989834,42.5572033994479,42.5573932866994,42.5575831301789,42.5577729298964,42.5579626858621,42.5581523980859,42.5573420665782,42.5575319218647,42.5577217333865,42.5579115011538,42.5581012251766,42.557290905465,42.5574807725449,42.5576705958575,42.5578603754128,42.5580501112209,42.5572398032918,42.5574296821517,42.5576195172414,42.5578093085711,42.5579990561509,42.5581887599909,42.5573784201011,42.5575682670076,42.5577580701513,42.5579478295423,42.5581375451909,42.5573272171069,42.5575170758164,42.5577068907605,42.5578966619493,42.5580863893927,42.557276073101,42.5574659436001,42.557655770331,42.5578455533038,42.5580352925286,42.5572249880155,42.5574148702905,42.5576047087946,42.5577945035379,42.5579842545305,42.5581739617824,42.5573636253039,42.5575534756208,42.5577432821741,42.5579330449741,42.5581227640307,42.557312439354,42.5575023014701,42.5576921198199,42.5578818944135,42.5580716252612,42.5572613123728,42.5574511862744,42.5576410164071,42.5578308027809,42.558020545406,42.5572102442923,42.557400129966,42.557589971868,42.5577797700084,42.5579695243973,42.5581592350448,42.557348901961,42.5575387556718,42.5577285656184,42.5579183318107,42.5581080542589,42.5572977329731,42.5574875984792,42.5576774202183,42.5578671982005,42.5580569324358,42.5572466229343,42.5574365002221,42.5576263337402,42.5578161234986,42.5580058695075,42.5571955717768,42.5573854608327,42.5575753061162,42.5577651076373,42.5579548654061,42.5581445794327,42.5573342497273,42.5575241068157,42.557713920139,42.5579036897074,42.5580934155308,42.5572830976195</t>
  </si>
  <si>
    <t>27.1913,27.1544,27.1444,27.0881,27.0781,27.0681,27.0581,27.0481,26.9957,26.9857,26.9169,26.8611,26.7918,26.7818,26.7091,26.6991,26.6286,26.5427,26.4683,26.3835,26.3018,26.2918,26.2259,31.414,32.5343,34.462,36.8148,38.4769,40.2669,40.0889,39.9005,39.7196,39.5589,39.3524,39.4424,39.2088,38.9638,38.7023,38.4872,38.2688,39.9598,45.1498,44.9376,45.9276,46.0176,45.7486,45.5161,46.3061,47.9961,52.6861,53.9761,53.6482,53.1334,52.6804,52.1813,51.7248,51.1797,50.6978,50.133,50.223,49.6666,49.0935,48.5962,48.0867,47.6414,47.1741,46.7526,46.3261,45.9394,45.5931,45.2778,44.9003,44.5859,44.31,44.0606,43.8437,43.5857,43.3961,43.2009,43.0454,42.8517,42.6786,42.5175,42.3709,42.2343,42.1163,42.0081,41.9068,41.8968,41.8125,41.7288,41.6477,41.6377,41.5513,41.4702,41.4602,41.393,41.3212,41.2448,41.1823,41.1723,41.101,41.0239,40.9765,40.9665,40.898,40.888,40.8318,40.8228,40.7574,40.7062,40.6962,40.632,40.5645,40.5555,40.4947,40.4263,40.3569,40.3469,40.3379</t>
  </si>
  <si>
    <t>0.1,0,0,0,0,0,0,0,0,0,0.7,0,0,0,0,0,0,0,0.2,0,0,0.1,0,0,0,0,0,0,0,0,0,0,0,0,0,6.2,0,0.1,0,0,1.7,2.5,0.2,0,0.1,4.5,0.3,0.1,0,0.3,0.5,0.1,0.2,0,0,0.1,0,0,0,0.3,0.3,0.6,0,0,0,0,0.2,0,0.1,0,0,0,0.3,0.1,1.3,0,0,0,0,0,0,0,0,1.4,0,0.7,0,0,0,0.1,0,1.1,0,0,0.1,5.9,0.4,0,8.9,0,0,0,0.1,0,0,0,0,0.1,0,0,0.2,0.1,0.2,0.4,0,0,10.4,0,0.2,0</t>
  </si>
  <si>
    <t>0.1,0.1,0.1,0.1,0.1,0.1,0.1,0.1,0.1,0.1,0.8,0.8,0.8,0.8,0.8,0.8,0.8,0.8,1,1,0.8,0.5,0.2,0,0,0,0,0,0,0,0,0,0,0,0,0,0,0,0,0,0,0,0,0,0,0,0,0,0,0,0,0,0,0,0,0,0,0,0,0,0,0,0,0,0,0,0,0,0,0,0,0,0,0,0,0,0,0,0,0,0,0,0,0,0,0.7,0.7,0.7,0.7,0.8,0.8,1.9,1.9,1.9,2,7.9,8.3,8.3,17.2,17.2,17.2,17.2,17.3,17.3,17.3,17.3,17.3,17.4,17.4,17.4,17.6,17.7,17.9,18.3,18.3,18.3,28.7,28.7,28.9,28.9</t>
  </si>
  <si>
    <t>17.9,15.2,14.7,17.9,17,16.3,17.3,16.9,20.4,21.9,20.9,20.9,24.9,23.1,25,24.5,28.3,28.2,29.5,28.7,32.7,33.5,33.4,34.1,35.5,34.6,38.8,40.5,37.9,38.9,42.8,43.6,43.5,43.8,43.4,45,48.5,48,50.7,47.8,51.7,52.6,53.1,53.1,53.3,55.5,58.4,55.7,56.5,57.3,57.9,58.7,60.9,61.8,62.9,62.2,63.1,62.7,62.9,65.4,64.7,61.8,62.9,64.1,62.9,61.2,59.9,59.7,60,56.4,55.5,53.5,52.1,50.9,50,47.8,42.6,42.4,39.6,39.7,37.8,35.2,34,33.4,29.4,29.9,28.1,26.1,25.6,22.4,22.6,20.3,21.4,18.6,18.7,21.3,18.6,18.8,18.3,17,18.4,19.5,15.7,15.4,15.4,15.8,18,17.4,18.5,16.2,16.4,16.5,17.8,16.3,14.4,15.3,16.5,17.9,15.7,17.3</t>
  </si>
  <si>
    <t>LS,S,S,S,S,S,S,S,S,S,LS,S,S,S,S,S,S,S,LS,S,S,LR,S,S,S,S,S,S,S,S,S,S,S,S,C,ST,S,LR,S,S,LR,R,LR,S,LR,R,LR,LR,S,LR,LR,LR,LR,S,S,LR,S,S,S,LR,LR,LR,S,C,S,S,LR,S,LR,S,S,C,LR,LR,LR,S,S,C,C,S,S,S,S,LR,C,LS,S,S,C,LS,C,LS,S,C,LS,SN,LS,C,B,C,S,S,LS,S,S,S,S,LS,S,S,LS,LS,LS,LS,C,C,B,C,LS,S</t>
  </si>
  <si>
    <t>0.1,0,0,0,0,0,0,0,0,0,0.7,0,0,0,0,0,0,0,0.2,0,0,0,0,0,0,0,0,0,0,0,0,0,0,0,0,0,0,0,0,0,0,0,0,0,0,0,0,0,0,0,0,0,0,0,0,0,0,0,0,0,0,0,0,0,0,0,0,0,0,0,0,0,0,0,0,0,0,0,0,0,0,0,0,0,0,0.7,0,0,0,0.1,0,1.1,0,0,0.1,5.9,0.4,0,8.9,0,0,0,0.1,0,0,0,0,0.1,0,0,0.2,0.1,0.2,0.4,0,0,10.4,0,0.2,0</t>
  </si>
  <si>
    <t>43.4621,43.4618740894901,43.4616484140588,43.4624229734615,43.462196726871,43.4619707157088,43.4617449397299,43.4625193986896,43.4622930517607,43.4620669403644,43.4618410642558,43.46161542319,43.4623900169224,43.4621638046259,43.461937827722,43.4617120859658,43.4624865791126,43.4622602663351,43.4620341890549,43.4618083470267,43.4615827400059,43.4623573677478,43.4621311894255,43.4619052464604,43.4616795386077,43.4624540656227,43.4622277866782,43.4620017431957,43.4617759349302,43.4625503616368,43.4623239824884,43.4620978389062,43.4618719306451,43.4616462574602,43.462420819107,43.4621945747583,43.4619685658355,43.4617427920938,43.4625172532883,43.4622909085918,43.4620647994257,43.461838925545,43.4616132867046,43.4623878826602,43.4621616725846,43.4619356978993,43.4617099583593,43.46248445372,43.4622581431542,43.4620320680833,43.4618062282622,43.4615806234461,43.4623552533905,43.4621290772684,43.4619031365012,43.461677430844,43.4624519600523,43.4622256832989,43.4619996420051,43.461773835926,43.4625482648168,43.4623218878503,43.4620957464478,43.4618698403641,43.4616441693543,43.4624187331739,43.4621924909958,43.4619664842414,43.4617407126657,43.462515176024,43.4622888334891,43.4620627264824,43.4618368547587,43.4616112180732,43.4623858161813,43.4621596082561,43.4619336357188,43.4617078983248,43.4624823958291,43.4622560874047,43.462030014473,43.4618041767888,43.4615785741075,43.4623532061843,43.4621270321925,43.4619010935534,43.4616753900221,43.462449921354,43.462223646722,43.4619976075475,43.4617718035854,43.462546234591,43.4623198597371,43.462093720445,43.4618678164695,43.4616421475658,43.4624167134892,43.4621904734128,43.4619644687578,43.4617386992794,43.4625131647328,43.4622868242908,43.4620607193748,43.4618348497397,43.4616092151406,43.4623838153329,43.4621576094897,43.4619316390324,43.461705903716,43.4624804032959,43.4622540969449,43.4620280260844,43.4618021904693,43.4615765898549,43.4623512239966,43.4621250520674,43.4618991154887,43.4616734140158,43.4624479474039,43.4622216748259</t>
  </si>
  <si>
    <t>8.7396,8.669,8.5991,8.5246,8.4523,8.381,8.3085,8.2357,8.1596,8.0816,8.0366,7.9603,7.8773,7.7982,7.7165,7.6357,7.548,7.4618,7.4168,7.33,7.3865,7.7527,7.9573,8.0946,7.9921,7.891,7.7813,7.6677,7.5611,7.4515,7.3328,7.2126,7.0932,6.9735,6.8848,13.0398,12.8736,12.9286,12.7516,12.5899,14.2449,16.6999,16.8549,16.6453,16.7003,21.1553,21.4103,21.4643,21.2093,21.4643,21.9193,21.9743,22.1283,21.8254,21.5131,21.5681,21.2545,20.9476,20.6408,20.8958,21.1498,21.7048,21.3939,21.1864,20.8784,20.5869,20.7419,20.465,20.52,20.2699,20.0288,19.877,20.132,20.187,21.441,21.2446,21.0764,20.9598,20.8499,20.696,20.5502,20.4147,20.2836,21.6376,21.5495,21.5045,21.3902,21.2805,21.1991,21.1541,21.0771,21.0311,20.9343,20.8624,20.8174,20.7724,20.7264,20.6545,20.6095,20.5396,20.4487,20.3567,20.3117,20.2274,20.1432,20.0574,19.9687,19.9237,19.8343,19.7481,19.7031,19.6581,19.6131,19.5681,19.5005,19.4331,19.3881,19.318,19.272,19.1854</t>
  </si>
  <si>
    <t>0,0,0,0,0,2,0.4,0.3,0.8,0,0,0.1,0.1,2.7,0,0,1.1,0,0,0.3,9.8,0,0,0.3,0.9,0.8,0.8,0.8,0,0.4,0,0.2,0,0,1.1,0.5,0,0.1,0.2,0.1,0.9,0.1,1.2,4.2,0.1,0,0.5,0.5,0,0.1,0,0,0,0,0,0.4,0,0,0,0.1,0.3,0,0.1,0,0.4,0,0,0,0,0,0,0,0,0,0,0,0,0,0,0,1.4,0,0.4,0,0,0,1.2,2.1,0,0,0,0,4.8,0,0,1.8,1.5,0,0,0.2,0,0.1,0,0,0,0.1,0,3.7,0,0,0,0,0,0,0.5,2.3,0,0,0,0</t>
  </si>
  <si>
    <t>0,0,0,0,0,2,2.4,2.7,3.5,3.5,3.5,3.6,3.7,6.4,6.4,6.4,7.5,7.5,7.5,7.8,7.2,6.8,6,4.8,3.4,1.8,0.1,0,0,0,0,0,0,0,0,0,0,0,0,0,0,0,0,0,0,0,0,0,0,0,0,0,0,0,0,0,0,0,0,0,0,0,0,0,0,0,0,0,0,0,0,0,0,0,0,0,0,0,0,0,0,0,0,0,0,0,1.2,3.3,3.3,3.3,3.3,3.3,8.1,8.1,8.1,9.9,11.4,11.4,11.4,11.6,11.6,11.7,11.7,11.7,11.7,11.8,11.8,15.5,15.5,15.5,15.5,15.5,15.5,15.5,16,18.3,18.3,18.3,18.3,18.3</t>
  </si>
  <si>
    <t>15.5,16,16.1,17.2,16.8,17.6,18.3,18.9,19.8,20.5,21.3,21.9,24.1,24.7,26.7,26.8,29.5,30,32.2,31.7,34.5,34.1,35.9,37.3,38.7,39.4,40,40.1,42.9,42.7,43.6,45.1,45.8,46.3,46.5,46.9,48.1,48.5,49.4,51,52.5,52,52.4,53.9,55.5,55,56,57.2,57.8,58.9,59.3,60.2,60.5,60.8,62.3,61.2,62.7,62.9,62.7,62.9,62.9,62.7,63.4,61.1,62.2,60.7,60.3,57.7,57,56.5,54,52.9,51.6,50.3,47.9,46.7,43.1,42.2,39.1,37.1,35.5,33.3,32.5,30.5,29.6,27.2,26.4,24.2,24.5,22.8,22.1,21.4,20.2,19.8,19.9,17.9,19.3,19,18.3,18.5,17.1,16.6,17.8,17.7,16.2,17.7,17.1,16.1,17.3,16,16.1,16.6,17,16.4,16.6,15.8,16.7,15.6,16.7,15.2</t>
  </si>
  <si>
    <t>S,S,C,C,S,LS,LS,LS,LS,S,C,LS,LS,SN,S,S,LS,S,S,LS,ST,S,S,LR,LR,LR,LR,LR,C,LR,C,LR,S,S,LR,LR,S,LR,LR,LR,LR,LR,LR,R,LR,C,LR,LR,S,LR,S,S,S,S,S,LR,S,S,S,LR,LR,S,LR,S,LR,S,S,C,S,S,S,S,S,S,S,S,S,S,S,S,LR,C,LR,S,S,C,LS,SN,C,C,S,S,SN,C,C,LS,LS,S,S,LS,S,LS,C,C,S,LS,S,SN,C,S,C,C,C,S,LS,SN,S,S,S,S</t>
  </si>
  <si>
    <t>0,0,0,0,0,2,0.4,0.3,0.8,0,0,0.1,0.1,2.7,0,0,1.1,0,0,0.3,0,0,0,0,0,0,0,0,0,0,0,0,0,0,0,0,0,0,0,0,0,0,0,0,0,0,0,0,0,0,0,0,0,0,0,0,0,0,0,0,0,0,0,0,0,0,0,0,0,0,0,0,0,0,0,0,0,0,0,0,0,0,0,0,0,0,1.2,2.1,0,0,0,0,4.8,0,0,1.8,1.5,0,0,0.2,0,0.1,0,0,0,0.1,0,3.7,0,0,0,0,0,0,0.5,2.3,0,0,0,0</t>
  </si>
  <si>
    <t>63.3026,63.3024257101449,63.3022514455493,63.3030772062093,63.3029028471939,63.302728513448,63.3025542049678,63.3023799217497,63.30220566379,63.3030314310851,63.3028570787038,63.3026827515909,63.3025084497429,63.3023341731559,63.3021599218265,63.3029856957509,63.3028113499979,63.3026370295124,63.3024627342907,63.3022884643292,63.3031142196242,63.3029398552446,63.3027655161351,63.3025912022922,63.3024169137122,63.3022426503913,63.3030684123261,63.3028940545852,63.3027197221135,63.3025454149074,63.3023711329632,63.3021968762773,63.3030226448459,63.302848293738,63.3026739678983,63.3024996673232,63.3023253920091,63.3021511419523,63.3029769171491,63.3028025726684,63.302628253455,63.3024539595052,63.3022796908154,63.303105447382,63.3029310842736,63.3027567464353,63.3025824338634,63.3024081465541,63.3022338845039,63.3030596477091,63.3028852912384,63.3027109600368,63.3025366541005,63.302362373426,63.3021881180096,63.3030138878475,63.3028395380087,63.302665213438,63.3024909141317,63.3023166400862,63.3021423912978,63.3029681677628,63.3027938245501,63.3026195066045,63.3024452139224,63.3022709465001,63.3030967043339,63.3029223424927,63.3027480059213,63.3025736946161,63.3023994085734,63.3022251477896,63.3030509122609,63.3028765570563,63.3027022271204,63.3025279224499,63.3023536430408,63.3021793888896,63.3030051599927,63.3028308114188,63.3026564881128,63.302482190071,63.3023079172899,63.3021336697656,63.3029594474947,63.3027851055457,63.3026107888638,63.3024364974451,63.3022622312861,63.303087990383,63.3029136298047,63.302739294496,63.3025649844533,63.302390699673,63.3022164401513,63.3030422058846,63.3028678519417,63.3026935232675,63.3025192198583,63.3023449417105,63.3021706888204,63.3029964611844,63.3028221138712,63.3026477918257,63.3024734950442,63.3022992235232,63.3031249772589,63.3029506113202,63.3027762706519,63.3026019552504,63.3024276651119,63.3022534002329,63.3030791606097,63.3029048013111,63.3027304672819,63.3025561585185,63.3023818750173,63.3022076167745,63.3030333837866,63.3028590311223</t>
  </si>
  <si>
    <t>22.0337,21.983,21.95,21.9148,21.8627,21.8537,21.8447,21.8357,21.8267,21.7663,21.7274,21.7184,21.7094,21.7004,21.6259,21.5502,21.5412,21.4576,21.4064,21.3974,31.7094,32.0408,32.7505,34.1714,36.4811,38.8451,41.3345,42.2613,42.1517,42.5427,42.43,42.621,42.4145,42.2054,43.2964,43.7874,43.5605,43.6515,43.8415,43.9325,44.8235,44.9145,46.1055,50.2955,50.3865,50.2035,50.6945,51.1855,50.8381,50.9281,50.5637,50.188,49.8094,49.4286,49.0285,49.4185,49.0128,48.6063,48.2034,48.2944,48.5854,48.1814,48.2724,47.894,48.285,47.9116,47.544,47.3481,47.0237,46.7055,46.4163,46.1391,45.8744,45.6234,45.3936,45.1743,44.983,44.798,44.6328,44.4808,45.8718,45.7911,46.1821,46.0615,45.944,45.8791,45.8701,45.8611,45.8024,45.7461,45.6589,45.5741,45.5651,45.5155,45.4658,45.4558,45.4468,45.3693,45.2942,45.2852,45.2133,45.2033,45.1571,45.1111,45.0417,45.0327,44.96,44.951,44.9058,44.8372,44.7938,44.7497,44.704,44.6345,44.6255,44.6165,44.5463,44.4789,44.4076,44.3413</t>
  </si>
  <si>
    <t>0,7,0.1,0,0.2,0,0,0,0,0.6,0,1.3,0,0.1,1.6,0,0,0.1,0,0,0,0,0.2,1.5,0,0.2,0.1,0,0,0,3.2,0.5,0,0,0,0,0,4.7,0.3,0,0.4,0,0,0,4,0,1.2,0,0.2,0,0,0,0,0.1,0.6,0,0,0,0,0,0,0,0,0.1,0,0.1,0.5,0,0,0,0,0,7.3,0.9,0,4.7,0.3,0,0,0.2,0.1,0,0,0,0.1,1.4,1.7,0.3,0.8,0.2,0,0,0,0,0,0.1,0,0,0,0,0.7,0,0,0.3,0.5,0,0.1,0,0,0,0,0,0,0,0,0,0,0,0,0</t>
  </si>
  <si>
    <t>0,7,7.1,7.1,7.3,7.3,7.3,7.3,7.3,7.9,7.9,9.2,9.2,9.3,10.9,10.9,10.9,11,11,10.8,10.5,9.8,8.9,7.8,6.5,4.7,2.9,0.9,0,0,0,0,0,0,0,0,0,0,0,0,0,0,0,0,0,0,0,0,0,0,0,0,0,0,0,0,0,0,0,0,0,0,0,0,0,0,0,0,0,0,0,0,0,0,0,0,0,0,0,0,0,0,0,0,0,0,0,0,0.8,1,1,1,1,1,1,1.1,1.1,1.1,1.1,1.1,1.8,1.8,1.8,2.1,2.6,2.6,2.7,2.7,2.7,2.7,2.7,2.7,2.7,2.7,2.7,2.7,2.7,2.7,2.7,2.7</t>
  </si>
  <si>
    <t>16.5,16.7,18.2,17.6,17.5,18.9,18.4,19.7,21.3,20.8,21.5,23.2,25.1,25.1,26.9,27.2,28.8,30.2,30.4,32.9,33.4,35.4,36.3,37.2,38,40.3,40.5,41.3,43.1,43.5,44.2,45.5,46.6,47.8,47.9,50.3,49.5,50.1,51,53.4,53.2,53.4,54.7,55,55.4,57.8,57,58.3,58.8,59.1,60.6,60.1,62.2,62.4,61.9,62.6,61.8,63.4,63.2,62,63,62.9,62.8,63.2,61.7,60.7,61.5,59.7,60,58.6,58.1,56.1,55.5,54.1,52.4,50.7,49,47.9,46.5,44.1,43.2,41.6,39.5,39.5,38.1,34.9,33.6,34.1,30.9,30.6,29.7,28,26.9,26.9,25.4,24.7,23.3,23.3,22.5,22.1,21.6,20.9,20.5,20.3,19.8,19.2,20.1,19.6,18.9,18.5,17.3,17.7,17.5,16.6,16.6,16.3,18.1,16.7,16.8,16.7</t>
  </si>
  <si>
    <t>C,B,LS,C,LS,C,S,C,S,LS,C,LS,S,LS,LS,C,S,LS,C,S,S,S,LR,LR,S,LR,LR,S,S,S,R,LR,C,S,S,S,C,R,LR,C,LR,S,C,S,R,S,LR,C,LR,C,S,S,S,LR,LR,S,S,S,S,S,S,S,S,LR,S,LR,LR,S,S,S,C,C,ST,LR,C,R,LR,C,C,LR,LR,S,S,C,LR,LR,LR,LR,LS,LS,S,S,S,S,S,LS,S,S,S,S,LS,S,S,LS,LS,S,LS,S,S,C,S,S,S,S,S,S,S,S,S,S</t>
  </si>
  <si>
    <t>0,7,0.1,0,0.2,0,0,0,0,0.6,0,1.3,0,0.1,1.6,0,0,0.1,0,0,0,0,0,0,0,0,0,0,0,0,0,0,0,0,0,0,0,0,0,0,0,0,0,0,0,0,0,0,0,0,0,0,0,0,0,0,0,0,0,0,0,0,0,0,0,0,0,0,0,0,0,0,0,0,0,0,0,0,0,0,0,0,0,0,0,0,0,0,0.8,0.2,0,0,0,0,0,0.1,0,0,0,0,0.7,0,0,0.3,0.5,0,0.1,0,0,0,0,0,0,0,0,0,0,0,0,0</t>
  </si>
  <si>
    <t>56.1501,56.1501782443609,56.150256428911,56.1503345536959,56.1504126187613,56.150490624153,56.1505685699165,56.1506464560974,56.1497242827412,56.1498028143045,56.1498812858375,56.1499596973859,56.1500380489956,56.1501163407126,56.1501945725824,56.150272744651,56.150350856964,56.1504289095671,56.1505069025059,56.150584835826,56.1506627095731,56.1497405237926,56.149819042941,56.1498975020686,56.1499759012211,56.1500542404445,56.1501325197845,56.1502107392869,56.1502888989975,56.1503669989619,56.1504450392259,56.150523019835,56.1506009408349,56.1496788022711,56.1497573686002,56.1498358748723,56.1499143211333,56.1499927074292,56.1500710338057,56.1501493003087,56.1502275069839,56.1503056538771,56.1503837410339,56.1504617685,56.1505397363211,56.1506176445427,56.1496954932104,56.1497740467807,56.1498525403039,56.1499309738257,56.150009347392,56.1500876610488,56.1501659148417,56.1502441088166,56.1503222430191,56.150400317495,56.1504783322899,56.1505562874494,56.1506341830192,56.1497120190447,56.1497905599825,56.1498690408828,56.1499474617914,56.1500258227541,56.150104123817,56.1501823650256,56.1502605464257,56.1503386680632,56.1504167299836,56.1504947322326,56.1505726748558,56.1506505578988,56.1497283814072,56.1498069098374,56.1498853782397,56.1499637866598,56.1500421351437,56.1501204237371,56.1501986524859,56.1502768214358,56.1503549306324,56.1504329801215,56.1505109699487,56.1505889001597,56.1506667707999,56.149744581915,56.1498230979614,56.1499015539892,56.1499799500444,56.1500582861729,56.1501365624203,56.1502147788324,56.1502929354551,56.150371032334,56.1504490695148,56.1505270470431,56.1506049649646,56.1496828233247,56.14976138658,56.1498398897808,56.1499183329728,56.149996716202,56.1500750395141,56.1501533029551,56.1502315065706,56.1503096504065,56.1503877345083,56.1504657589218,56.1505437236925,56.1506216288661,56.1496994744882,56.1497780250152,56.1498565154973,56.1499349459804,56.1500133165105,56.1500916271332,56.1501698778944,56.1502480688398,56.1503262000153,56.1504042714664</t>
  </si>
  <si>
    <t>34.8981,34.8551,34.8121,34.7339,34.6909,34.6108,34.5086,34.4273,34.3186,34.2756,34.1913,34.1483,34.0271,33.9841,33.9411,33.8458,33.7121,33.6691,33.5667,33.6179,33.7533,34.3252,35.4018,37.9617,39.0613,40.9933,42.8669,44.6358,45.3116,45.0801,48.2371,48.6941,48.5155,48.2431,47.9694,47.6746,47.4819,52.1389,52.3959,52.1712,52.5282,52.1891,51.9555,51.6,55.557,55.1555,56.3135,56.0444,56.2014,55.9257,55.4857,55.0541,54.5938,54.6508,55.2078,54.7403,54.2857,53.8087,53.3379,52.8874,52.4233,51.9616,51.5035,51.5605,51.1206,51.1776,51.6346,51.2216,50.8063,50.4111,50.1558,49.9161,57.1741,58.0311,57.8038,62.4608,62.7178,62.5128,62.3167,62.4737,62.5307,62.2823,62.0501,61.8911,61.9481,63.3061,64.9631,65.2201,65.1771,65.1341,64.9609,64.7966,64.6375,64.4789,64.3274,64.2844,64.1421,64.0009,63.8622,63.7251,63.6821,63.5498,63.4192,63.3762,63.3332,63.2073,63.1643,63.0373,62.9127,62.8205,62.7026,62.5824,62.4629,62.3463,62.23,62.1145,61.9933,61.8768,61.76,61.6437</t>
  </si>
  <si>
    <t>0,0,0,0,0,0,0,0,0,0.1,0,0.1,2,0,0,0,0,0,0.1,0,0,0,0,0,0,0,0,0,0,0.2,0.2,0,0.1,0,0,0.1,0.5,0.4,0,3.3,0,3.3,7.7,0,0.1,1.1,0,1.1,1.6,0,0,0,0.2,0.6,0,0.1,0,0,0,0.1,0.7,4.3,0,2.2,0.2,4.6,0,2.1,0,0.3,0,0,0,0,0,0,0.1,0,0,0.5,0,0.3,0,0,0,0,0,0,0,0,0,0,0,0,0.5,0,0.1,3.3,0,0.3,0,0.3,4,0,0,1.4,0,0,0.1,0,0,0,0,0,0,0,0,0,0,1.2</t>
  </si>
  <si>
    <t>0,0,0,0,0,0,0,0,0,0.1,0.1,0.2,2.2,2.2,2.2,2.2,2.2,2.2,2.3,2.3,2.3,2.3,2.3,1.6,0.8,0.1,0,0,0,0,0,0,0,0,0,0,0,0,0,0,0,0,0,0,0,0,0,0,0,0,0,0,0,0,0,0,0,0,0,0,0,0,0,0,0,0,0,0,0,0,0,0,0,0,0,0,0,0,0,0,0,0,0,0,0,0,0,0,0,0,0,0,0,0,0.5,0.5,0.6,3.9,3.9,4.2,4.2,4.5,8.5,8.5,8.5,9.9,9.9,9.9,10,10,10,10,10,10,10,10,10,10,10,11.2</t>
  </si>
  <si>
    <t>12.5,10.6,15,12.9,11.9,12.5,15.6,14.6,14.6,19,18,20.3,22.3,23.4,21.5,22.4,23.9,27.4,30.3,28.8,30.3,31.8,31,35.1,36.1,35.1,37.7,37.9,41.8,41.8,40.5,43.5,44.2,44.7,47.4,49.3,47.1,49.6,48.6,49.2,50.4,51.5,54.1,53.8,58.4,55.8,58.7,61,59.2,59.6,64.9,60.4,66.4,64.3,65.4,63.2,66.8,66.6,67.7,65.2,67.1,64.5,67.9,65.1,63.8,63.6,62.2,59.5,58.4,60.1,55.9,59.9,53.2,52.2,52.2,48.2,47.8,44.9,44.7,41.9,42.1,38.5,35.7,33.4,34.9,34.2,34.4,29.1,29,26.2,28.1,27,24.9,21.2,21.5,20.7,21.1,22.1,16.8,17.2,17,15.2,17.6,15.6,13.1,18.2,16.8,15,15.4,12.6,16.4,13,11.1,11.2,11.2,13.9,15.5,10.6,12,10.8</t>
  </si>
  <si>
    <t>S,S,S,S,S,S,S,S,S,LS,S,LS,LS,S,S,S,S,S,LS,S,S,S,S,C,S,S,S,S,S,LR,LR,C,LR,C,S,LR,LR,LR,C,R,C,R,ST,C,LR,LR,C,LR,LR,C,S,S,LR,LR,S,LR,S,S,S,LR,LR,R,C,R,LR,R,S,R,C,LR,S,S,C,S,C,S,LR,S,S,LR,S,LR,S,S,S,S,S,S,S,S,S,S,S,S,LS,S,LS,SN,C,LS,S,LS,SN,S,S,LS,S,S,LS,S,S,S,C,S,S,C,S,S,S,LS</t>
  </si>
  <si>
    <t>0,0,0,0,0,0,0,0,0,0.1,0,0.1,2,0,0,0,0,0,0.1,0,0,0,0,0,0,0,0,0,0,0,0,0,0,0,0,0,0,0,0,0,0,0,0,0,0,0,0,0,0,0,0,0,0,0,0,0,0,0,0,0,0,0,0,0,0,0,0,0,0,0,0,0,0,0,0,0,0,0,0,0,0,0,0,0,0,0,0,0,0,0,0,0,0,0,0.5,0,0.1,3.3,0,0.3,0,0.3,4,0,0,1.4,0,0,0.1,0,0,0,0,0,0,0,0,0,0,1.2</t>
  </si>
  <si>
    <t>111.4247,111.078526174757,110.73342784101,110.389401657427,110.046444293054,109.704552427289,109.363722749845,109.02395196072,108.685236770162,108.347573898643,108.010960076822,107.675392045515,107.340866555665,107.007380368308,106.674930254542,106.343512995499,106.013125382309,105.683764216073,105.355426307829,105.028108478523,104.701807558978,104.376520389863,104.052243821661,104.395974714642,104.93763770582,105.27061786052,105.052563513769,104.726186617416,104.400823707536,104.276471633882,104.152505896767,103.828925295923,103.606349994032,103.284466188226,102.963582409777,102.743695551805,102.924491837469,103.004726425935,102.684711741893,103.301691278229,103.434753984938,104.049403292946,104.662143010871,104.790979071419,105.019414864595,105.629140954336,105.75497274943,106.362413610791,106.967967277243,107.089639611915,107.210933935451,107.331851422254,107.652393243078,108.253939205818,108.371616287897,108.588927771274,108.705564112179,108.821838087753,108.937750823791,109.153303442591,109.750186383351,110.34521493051,110.456394845289,111.04922934674,111.358222032265,111.948254740514,112.054454337437,112.642323993864,112.746367259126,113.150087283176,113.252553031422,113.35470043948,113.456530496367,113.558044188029,113.659242497347,113.760126404152,113.960696885226,114.060644234709,114.160281068154,114.741608350273,114.839129567049,115.236347805287,115.332331967445,115.428017926381,115.523406608552,115.618498937535,115.71329583404,115.807798215914,115.902006998156,115.995923092919,116.089547409524,116.053880854465,115.693325108121,115.33388953497,114.975570654861,114.618364998458,114.2622691072,113.907279533275,113.553392839579,113.200605599689,112.848914397826,112.498315828823,112.148806498093,111.800383021594,111.453042025799,111.10678014766,110.76159403458,110.417480344376,110.074435745248,109.732456915748,109.391540544747,109.051683331404,108.712881985132,108.375133225567,108.038433782536,107.702780396027,107.368169816156,107.034598803135,106.702064127241,106.370562568788</t>
  </si>
  <si>
    <t>0,0,0,0,0,0,0,0,0,0,0,0,0,0,0,0,0,0,0,0,0,0,0,0,0,0,0,0,0,0,0,0,0,0,0,0,0,0,0,2.364,1.8761,4.2401,11.0041,10.4669,10.0129,10.1769,9.627,9.791,10.455,9.9004,9.2519,8.638,8.184,7.848,7.2174,6.7634,6.1371,5.5204,4.9056,4.4516,4.2156,7.5796,7.0103,8.2743,7.8203,11.4843,10.8398,12.0038,11.4466,10.9926,10.3907,9.7702,9.2395,8.6672,8.1437,7.5944,7.1404,6.6077,6.0786,5.6426,5.1258,4.6718,4.1735,3.6812,3.189,2.7004,2.2144,1.737,1.2624,0.7928,0.3254,0,0,0,0,0,0,0,0,0,0,0,0,0,0,0,0,0,0,0,0,0,0,0,0,0,0,0,0,0</t>
  </si>
  <si>
    <t>0,0,0,0,0,0,0,0,0,0,0,0,0,0,0,0,0,0,0,0,0,0,0,0,0,0,0,0,0,0,0,0.3,0,0,0.8,0.1,1.5,2.1,0,4.5,0,0,0,0,0,0,0,0,0,0,1,2,0.2,0.1,0,0,0,0,0,0,0,0,0.1,0,0,0,0,0,0,0,0,0,0,0,0.1,0,0.9,5.9,0,0.6,1.2,0,0,2.7,0.2,0,0,0,0,1.3,0.1,0.8,1,1.2,0.4,4.5,7.6,2.7,1.3,0.8,0.3,0,0.1,0,0,0,0.1,0,0.1,0,0,0,0,0,0,0,0.1,0,0,0</t>
  </si>
  <si>
    <t>0,0,0,0,0,0,0,0,0,0,0,0,0,0,0,0,0,0,0,0,0,0,0,0,0,0,0,0,0,0,0,0,0,0,0,0,0,0,0,0,0,0,0,0,0,0,0,0,0,0,0,0,0,0,0,0,0,0,0,0,0,0,0,0,0,0,0,0,0,0,0,0,0,0,0,0,0,0,0,0,0,0,0,0,0,0,0,0,0,0,0,0.8,1.8,3,3.4,3.4,11,13.7,15,15.8,16.1,16.1,16.2,16.2,16.2,16.2,16.3,16.3,16.4,16.4,16.4,16.4,16.4,16.4,16.4,16.4,16.5,16.5,16.5,16.5</t>
  </si>
  <si>
    <t>18.6,18.3,16.3,13.8,16.6,15.4,20,18.5,18.5,18.1,19.4,23.6,21.5,22.8,26.4,27.9,26.3,27.5,31.7,31.6,29.1,33.9,32.1,35.7,39.1,41.3,36.9,42.1,42.7,46.5,42.1,44.6,47.8,50.4,48.4,50.6,53.5,52.4,57.8,59.2,54.7,57.1,56.6,61.9,59,63.2,61.4,62.6,64.8,65.6,65.2,64.7,68.6,65.7,69,70.1,68.1,69,71.3,71.1,69.5,68.9,67.9,71.9,69.8,68.5,66.9,65,67.5,62.6,66.9,62.5,63.1,63.2,59.3,55.7,57.6,57.5,56.4,52.7,50.1,48.1,46.9,47.7,46.6,46.1,42,43.3,41.8,34.7,33.6,31.6,31,30.6,31.9,32.1,28.6,30.2,27.2,24.2,21.6,26.6,24.9,24.7,21.5,21.5,17.7,21,16.7,19.3,18.9,20.3,20.1,18.2,17.9,14.6,17.7,18.8,13.1,17.3</t>
  </si>
  <si>
    <t>S,S,S,S,S,S,S,S,S,S,S,S,S,S,S,S,S,S,S,S,S,S,S,S,S,S,S,S,S,S,C,LR,S,S,LR,LR,LR,R,S,R,S,S,S,S,S,S,S,S,S,S,LR,LR,LR,LR,S,S,S,S,S,S,S,S,LR,S,S,S,S,S,S,S,S,C,C,S,LR,S,LR,R,C,LR,LR,S,S,R,LR,C,S,S,S,LR,LR,LS,LS,LS,LS,R,B,SN,LS,LS,LS,S,LS,S,S,S,LS,S,LS,C,S,S,S,S,S,S,LS,S,S,S</t>
  </si>
  <si>
    <t>0,0,0,0,0,0,0,0,0,0,0,0,0,0,0,0,0,0,0,0,0,0,0,0,0,0,0,0,0,0,0,0,0,0,0,0,0,0,0,0,0,0,0,0,0,0,0,0,0,0,0,0,0,0,0,0,0,0,0,0,0,0,0,0,0,0,0,0,0,0,0,0,0,0,0,0,0,0,0,0,0,0,0,0,0,0,0,0,0,0,0,0.8,1,1.2,0.4,0,7.6,2.7,1.3,0.8,0.3,0,0.1,0,0,0,0.1,0,0.1,0,0,0,0,0,0,0,0.1,0,0,0</t>
  </si>
  <si>
    <t>95.0205,95.1489822580645,95.2770500572321,95.4047047344668,95.5319476224201,95.6587800494446,95.7852033396077,95.9112188127057,96.0368277842777,96.1620315656187,96.2868314637941,96.0792287816529,95.769295785583,95.4603625733715,95.152425919909,94.8454826104899,94.5395294407787,94.2345632167761,93.9305807547865,93.627578881384,93.3255544333796,93.024504257788,92.7244252117952,92.4253141627248,92.1271679880064,91.8299835751418,91.5337578216736,91.2384876351521,90.9441699331033,90.6508016429965,90.3583797022126,90.3669010580119,90.0753949255667,89.7848291354843,90.2952006544021,90.1039258135814,90.7582679883763,91.4104993819622,91.5506268033107,92.2003022007194,92.3378818710396,92.4750177359718,92.611711227146,92.7479637715746,92.8837767916663,93.0191517052416,93.1540899255473,93.2885928612713,93.4226619165576,93.2452984910203,93.8895072055654,94.5316378274829,94.8616970602975,95.0906915859094,95.0239474195032,94.7174185568597,94.4118784969989,94.1073240502343,93.8037520371691,93.5011592886621,93.1995426457954,92.8988989598413,92.6992250922289,92.4001953338668,92.1021301876286,91.805026541862,91.5088812949528,91.2136913552917,90.9194536412423,90.6261650811093,90.3338226131057,90.0424231853215,89.7519637556915,89.4624412919634,89.2738527716668,88.9858726014356,89.5988213994955,90.2547929433681,90.3986484500024,91.0520399066153,91.703323648852,91.8425064757912,91.9812403258693,92.6295266473987,92.9657217227297,93.1008322978177,93.2355070323409,93.3697473322366,93.5035545989068,94.1469302292329,94.3782304542999,94.5087845496086,94.6389175026744,94.7686306720206,94.8979254117883,95.5368030717502,95.6636198360349,95.7900275139832,95.9160274252284,96.041620885147,96.1668092048724,96.2915936913083,96.4159756471428,96.5399563708617,96.6635371567621,96.7867192949661,96.569504071434,96.2579895421713,95.9474798984869,95.6379718988144,95.329462312044,95.021947917489,94.715425504852,94.4098918741912,94.1053438358873,93.8017782106103,93.4991918292857,93.1975815330622,92.8969441732782,92.5972766114289</t>
  </si>
  <si>
    <t>4.6009,4.1443,3.6905,3.2396,2.7878,2.3379,1.8863,1.4374,0.9902,0.5453,0.1025,0,0,0,0,0,0,0,0,0,0,0,0,0,0,0,0,0,0,0,0,0,0,0,0,0,0.555,1.71,1.2117,4.7667,4.2374,3.7052,3.1811,2.6461,2.129,1.608,1.1031,0.6077,0.1242,0,0.055,1.11,0.675,0.24,0,0,0,0,0,0,0,0,0,0,0,0,0,0,0,0,0,0,0,0,0,0,0,4.955,4.4551,4.1101,4.3651,3.8597,3.3616,5.1166,4.6816,4.2038,3.7142,3.2253,2.7428,3.0978,2.6628,2.2278,1.7928,1.3578,0.9228,4.5024,4.0674,3.6324,3.1974,2.7624,2.3274,1.8705,1.4355,0.9847,0.5382,0.0947,0,0,0,0,0,0,0,0,0,0,0,0,0,0</t>
  </si>
  <si>
    <t>0.7,0.1,4.4,1.7,1.6,0.5,2.4,2.7,0.3,2.2,0,0,0,0,0,0,0,0,0,0,0,0,0,0,0.1,0,0,0,0,0,0,0,0,0,0.2,0,0,0,0,0,0.1,0,0,0,0,0.5,0,0,0,0,0.1,0.1,0,6.3,0.1,0.7,0,0.1,0,0,0.3,0.1,0,0,0.2,0,0,0,0,0,0,0,0.4,0,0.1,0,2.7,0,0.1,0,7.2,0,0,0,0,0,0,1,0,0,0,0,0,0,0.1,0,0,0,0,0,0,0,0,0,0.1,0,0,0,0,0,6,0,0.7,0.1,0,0,0,0.1,0.1,0</t>
  </si>
  <si>
    <t>0.7,0.8,5.2,6.9,8.5,9,11.4,14.1,14.4,16.6,16.6,16.6,16.6,16.6,16.6,16.6,16.6,16.6,16.6,16.2,16.2,15.6,14.8,13.6,11.6,10,7.7,5.5,3.2,0.2,0,0,0,0,0,0,0,0,0,0,0,0,0,0,0,0,0,0,0,0,0,0,0,0,0,0,0,0,0,0,0,0,0,0,0,0,0,0,0,0,0,0,0,0,0,0,0,0,0,0,0,0,0,0,0,0,0,1,1,1,1,1,1,1,1.1,1.1,1.1,1.1,1.1,1.1,1.1,1.1,1.1,1.1,1.2,1.2,1.2,1.2,1.2,1.2,7.2,7.2,7.9,8,8,8,8,8.1,8.2,8.2</t>
  </si>
  <si>
    <t>11,14.9,13.1,13.3,14,15.7,16.4,17.2,16.2,19.1,19.6,20.8,22,25,23.4,24.5,26.9,29.6,30,33.8,31.9,34.8,35.7,37.8,41.2,39.6,42.7,42.6,43,46,49.2,49.5,50.6,51.7,53.7,55,53.8,57.2,57.7,56.5,56.6,57.4,61.2,61.9,60.2,61,63.5,62.7,63.8,64.4,66.2,66.2,68.5,69.2,69.7,68.1,69.3,70.2,70.1,72,68.5,71.5,68.7,70.5,68.1,67,67.8,65.6,66.4,63.5,62.5,60.8,58.8,58.6,58.6,54.2,53.1,52.5,50.1,46,45.8,43.3,40.8,41.8,37.1,37.8,33.3,31.2,30.1,31.4,29.7,25.2,27.2,22.9,23.4,21.2,22.8,22.3,20.8,20.5,17.2,18.3,16.4,17.4,14.8,14.5,16.7,16.5,15.3,16.6,13.4,12.6,14.4,14.9,12,11.8,12,15,11.7,12</t>
  </si>
  <si>
    <t>LS,LS,SN,LS,LS,LS,SN,SN,LS,SN,S,S,S,S,S,S,S,S,S,S,S,S,S,S,LR,S,S,S,S,S,S,S,S,S,LR,S,S,S,S,S,LR,S,S,S,C,LR,C,C,C,S,LR,LR,S,ST,LR,LR,S,LR,C,S,LR,LR,S,S,LR,S,S,S,S,S,S,S,LR,S,LR,S,R,S,LR,S,ST,S,S,S,C,S,S,LS,S,C,S,S,S,S,LS,S,S,S,S,S,S,S,S,S,LS,S,S,S,S,S,SN,C,LS,LS,C,C,S,LS,LS,S</t>
  </si>
  <si>
    <t>0.7,0.1,4.4,1.7,1.6,0.5,2.4,2.7,0.3,2.2,0,0,0,0,0,0,0,0,0,0,0,0,0,0,0,0,0,0,0,0,0,0,0,0,0,0,0,0,0,0,0,0,0,0,0,0,0,0,0,0,0,0,0,0,0,0,0,0,0,0,0,0,0,0,0,0,0,0,0,0,0,0,0,0,0,0,0,0,0,0,0,0,0,0,0,0,0,1,0,0,0,0,0,0,0.1,0,0,0,0,0,0,0,0,0,0.1,0,0,0,0,0,6,0,0.7,0.1,0,0,0,0.1,0.1,0</t>
  </si>
  <si>
    <t>100.266,100.265806319018,100.26561281033,100.266419473781,100.266225419648,100.266031538139,100.265837829102,100.265644292383,100.266450927829,100.266256845715,100.266062936251,100.265869199283,100.265675634658,100.266482242222,100.266288132252,100.266094194957,100.265900430182,100.265706837775,100.265513417582,100.266320169449,100.266126203654,100.265932410406,100.26573878955,100.265545340933,100.266352064403,100.266158070235,100.265964248639,100.265770599461,100.265577122547,100.266383817745,100.266189795331,100.265995945513,100.265802268138,100.265608763053,100.266415430104,100.266221379568,100.266027501654,100.265833796207,100.265640263076,100.266446902106,100.266252823573,100.266058917687,100.265865184294,100.26567162324,100.266478234373,100.266284127968,100.266090194235,100.265896433019,100.265702844168,100.265509427527,100.266316182944,100.266122220696,100.26592843099,100.265734813674,100.265541368595,100.266348095598,100.266154104961,100.265960286892,100.265766641238,100.265573167846,100.266379866561,100.266185847662,100.265992001355,100.265798327489,100.265604825909,100.266411496463,100.266217449426,100.266023575008,100.265829873055,100.265636343413,100.26644298593,100.266248910881,100.266055008476,100.26586127856,100.265667720981,100.266474335585,100.266280232649,100.26608630238,100.265892544627,100.265698959234,100.26650554605,100.266311415349,100.266117457342,100.265923671873,100.265730058791,100.265536617941,100.266343349171,100.266149362756,100.265955548905,100.265761907466,100.265568438285,100.266375141208,100.266181126512,100.265987284405,100.265793614735,100.265600117348,100.26640679209,100.266212749238,100.266018879001,100.265825181225,100.265631655757,100.266438302444,100.266244231561,100.266050333318,100.265856607562,100.265663054138,100.266469672893,100.266275574105,100.26608164798,100.265887894367,100.265694313112,100.26650090406,100.266306777489,100.266112823607,100.265919042261,100.265725433297,100.265531996562,100.266338731902,100.266144749595,100.265950939848</t>
  </si>
  <si>
    <t>20.1429,20.0539,19.9649,19.8749,19.7859,19.6969,19.6079,19.5189,19.4289,19.3399,19.2036,19.065,18.924,18.775,18.6311,18.4849,18.333,18.1738,18.0137,18.2321,18.0662,18.4891,19.0913,20.139,22.1114,23.5267,25.5732,27.5989,29.701,32.4084,32.2996,32.0068,31.7065,31.3979,31.5079,31.1713,30.847,30.4931,30.1356,29.7901,29.8011,29.4491,29.0605,28.666,28.3884,28.7994,28.4984,28.2044,27.9034,27.4867,27.4967,27.5077,27.0419,33.2529,33.2639,33.8739,33.356,33.367,32.9885,32.4336,32.6436,32.6546,32.1526,31.6269,31.7379,31.2651,30.7848,30.3366,29.8809,29.4642,29.0598,28.6768,28.9878,28.6281,28.6391,28.3202,30.9312,30.6193,30.6303,30.3679,37.4779,37.2158,36.9704,36.7192,36.5419,36.3149,36.1102,36.0212,35.8319,35.6738,35.4865,35.3154,35.1383,34.9759,34.8869,34.7299,34.5671,34.4072,34.2518,34.0974,33.9516,33.8024,33.6589,33.513,33.424,33.2851,33.1404,32.9971,32.8567,32.7136,32.6246,32.5049,32.4159,32.3269,32.2091,32.0916,31.9589,31.8689,31.7799,31.6474</t>
  </si>
  <si>
    <t>0.1,0.1,0,0,0,0.1,0,0,0,0,1.8,0.5,0,0,0,0,0,0,0,0,0,0,0,0.1,0,0.5,0,0,0,0,0,0,0,0,0,0,0,0,0,0,0,0,0,0.1,0,0,0,0,0,0,0.5,2.2,0,0,0.1,0,0,0.1,0,0,7,0.1,0,0,0.1,0,1,0,0.6,0,0.2,0,0.4,0,0,0.1,0,0,0,0,0,0,0.3,0,0,0,0,0,0.1,0,0,0,0,0,0,0,0,0,0,0.1,0,0,0,0.5,0,2.6,0.3,0,7.3,2.5,4.4,0.6,0,9.5,0,0.1,0.1,0,0,2</t>
  </si>
  <si>
    <t>0.1,0.2,0.2,0.2,0.2,0.3,0.3,0.3,0.3,0.3,2.1,2.6,2.6,2.6,2.6,2.6,2.6,2.4,2.4,2.1,1,0.1,0,0,0,0,0,0,0,0,0,0,0,0,0,0,0,0,0,0,0,0,0,0,0,0,0,0,0,0,0,0,0,0,0,0,0,0,0,0,0,0,0,0,0,0,0,0,0,0,0,0,0,0,0,0,0,0,0,0,0,0,0,0,0,0,0,0,0.1,0.1,0.1,0.1,0.1,0.1,0.1,0.1,0.1,0.1,0.1,0.2,0.2,0.2,0.2,0.7,0.7,3.3,3.6,3.6,10.9,13.4,17.8,18.4,18.4,27.9,27.9,28,28.1,28.1,28.1,30.1</t>
  </si>
  <si>
    <t>12.2,15.2,10.9,10.6,12,16,15.9,16,14.6,19.5,16.8,19.4,19.7,25.5,28.3,23.9,28.6,32.9,31.4,33.3,37.4,36.3,36.6,41.8,42.7,43.2,45.3,46,47,47.2,47.5,47.3,47.7,54.7,55,55.1,53.1,58,54.4,59.6,61.7,58.7,62.1,62.4,61.6,60.5,62.7,66.8,68.7,69.2,67.4,66.1,67.2,70.7,70.5,73,67.9,71.4,69.5,69.7,70.6,67.7,70.4,72.6,70.8,66.6,69.9,65,68,61,59.6,59.2,60.9,58.4,55.9,52.8,48.3,50.4,43.6,45.8,44,37.9,38.4,37.4,36,34.4,31.1,25.7,28.1,26,22.5,24.4,22.6,20.2,21.3,18.1,19.3,19.6,17,13.1,13.4,15.3,14.3,14.4,16.9,15.7,14.1,16.5,14,10.2,10.4,11.2,15,15,14.5,11.1,10.2,14.5,12.7,12.8</t>
  </si>
  <si>
    <t>LS,LS,S,S,S,LS,S,S,S,S,LS,LS,S,C,C,S,S,C,S,S,S,S,S,LR,S,LR,S,S,S,S,S,S,S,S,S,S,S,S,S,S,S,S,S,LR,S,S,S,S,S,S,LR,R,S,S,LR,S,S,LR,S,S,ST,LR,S,C,LR,C,LR,S,LR,S,LR,S,LR,S,S,LR,S,S,S,S,S,S,LR,S,S,S,S,S,LS,S,S,S,S,S,S,S,S,S,S,LS,S,S,C,LS,C,SN,LS,S,B,SN,SN,LS,C,B,S,LS,LS,S,S,LS</t>
  </si>
  <si>
    <t>0.1,0.1,0,0,0,0.1,0,0,0,0,1.8,0.5,0,0,0,0,0,0,0,0,0,0,0,0,0,0,0,0,0,0,0,0,0,0,0,0,0,0,0,0,0,0,0,0,0,0,0,0,0,0,0,0,0,0,0,0,0,0,0,0,0,0,0,0,0,0,0,0,0,0,0,0,0,0,0,0,0,0,0,0,0,0,0,0,0,0,0,0,0.1,0,0,0,0,0,0,0,0,0,0,0.1,0,0,0,0.5,0,2.6,0.3,0,7.3,2.5,4.4,0.6,0,9.5,0,0.1,0.1,0,0,2</t>
  </si>
  <si>
    <t>68.7352,68.7354687567568,68.7347372956026,68.7350064275251,68.7352753412325,68.7355440369018,68.7348125147097,68.7350815856437,68.7353504384121,68.7356190731918,68.7348874901595,68.7351565003026,68.7354252923294,68.7346938664167,68.734963033552,68.7352319824437,68.7355007132688,68.734769226204,68.7350383322368,68.7353072200755,68.735575889897,68.7348443418782,68.7351133870064,68.7353822139899,68.7356508230056,68.7349192142302,68.7351881986511,68.7354569649765,68.7347255133833,68.7349946548589,68.7352635781118,68.7355322833187,68.7348007706565,68.7350698511128,68.7353387133956,68.7356073576821,68.7348757841488,68.7351448037833,68.7354136052938,68.734682188857,68.7349513654607,68.735220323813,68.735489064091,68.7347575864714,68.7350267019419,68.7352955992106,68.7355642784545,68.7348327398503,68.7351017943856,68.7353706307685,68.735639249176,68.7349076497848,68.7351766435823,68.7354454192766,68.7347139770448,68.7349831278742,68.7352520604732,68.7355207750188,68.7347892716877,68.7350583614674,68.7353272330662,68.735595886661,68.7348643224286,68.7351333513564,68.7354021621526,68.7346707549941,68.7349399408684,68.7352089084839,68.7354776580176,68.7347461896462,68.7350153143573,68.7352842208592,68.7355529093288,68.7348213799428,68.7350904436888,68.735359289275,68.7356279168783,68.7348963266754,68.7351653296538,68.7354341145217,68.7347026814558,68.7349718414438,68.735240783194,68.7355095068833,68.7347780126886,68.7350471115972,68.7353159923175,68.7355846550264,68.7348530999007,68.7351221379278,68.735390957816,68.7356595597421,68.7349279438829,68.7351969212257,68.7354656804787,68.7347342218189,68.7350033562336,68.7352722724313,68.7355409705887,68.7348094508829,68.7350785243011,68.7353473795516,68.7356160168114,68.7348844362573,68.7351534488765,68.7354222433774,68.7346908199369,68.7349599895423,68.7352289409022,68.7354976741933,68.7347661895926,68.7350352980876,68.7353041883864,68.7355728606661,68.7348413151034,68.7351103626857,68.7353791921214,68.7356478035872,68.73491619726,68.7351851841271</t>
  </si>
  <si>
    <t>4.9753,4.9193,4.8481,4.7762,4.7035,4.6475,4.5728,4.4973,4.4231,4.3447,4.2897,4.2337,4.1557,4.0829,4.0071,3.9254,3.8385,3.9465,3.8558,4.0357,5.0738,5.8848,5.8644,5.9084,5.7857,6.2307,6.0989,5.9659,5.8319,5.6971,5.5624,5.4291,5.2966,5.1411,4.9861,4.8322,4.6877,4.5261,4.379,4.2157,4.0449,3.8883,3.7207,3.7657,3.6019,3.4443,3.2809,3.1044,2.922,2.7413,3.1853,5.3303,5.1175,4.8877,4.9327,4.6914,4.4844,4.5284,4.3162,4.1059,11.0499,11.0939,10.7852,10.5555,10.5995,10.4053,11.3493,11.0812,11.6252,11.3845,11.5285,11.2993,11.6433,11.4192,11.2104,11.2544,11.0844,10.9068,10.7571,10.5999,10.4508,10.3215,10.5655,10.437,10.3138,10.1943,10.0831,9.9832,9.9282,9.8281,9.7342,9.6373,9.5447,9.4548,9.3635,9.2778,9.1897,9.1013,9.0164,8.9614,8.881,8.7986,8.7266,8.6716,8.5977,8.5417,8.4867,8.4035,8.3475,8.2915,8.2365,8.1805,8.1086,8.0526,7.9733,7.9173,7.8613,7.7813,7.7042,7.6482</t>
  </si>
  <si>
    <t>0,0,0,0,0.3,0,0,0,0,0,0.1,0.3,0,0,0,0,0,0,0,0,2.6,0,0,0,0,0,1.6,0,0.9,5.5,0,0,0,0,0,0,0.1,0,0,0,0,0.4,0,0,0,1.7,2.9,0.1,0.1,0.5,0,1,1.6,0,0,0.1,0,0,0.4,0,0.1,0.1,0.3,0.1,0.2,0.3,6.4,0.4,4.8,0,0.3,0,0.1,0,0,0.1,0,0,0,0,0,0,0,0.1,0,0,0,0,0,0,0.5,0,0,0.1,0,0,0.2,0,0,0,0,1.2,0,0.4,0,0,0.1,0,0.6,0,0,0,0,0,0.1,0,0,0,0,0</t>
  </si>
  <si>
    <t>0,0,0,0,0.3,0.3,0.3,0.3,0.3,0.3,0.4,0.7,0.7,0.7,0.7,0.7,0.7,0.4,0,0,0,0,0,0,0,0,0,0,0,0,0,0,0,0,0,0,0,0,0,0,0,0,0,0,0,0,0,0,0,0,0,0,0,0,0,0,0,0,0,0,0,0,0,0,0,0,0,0,0,0,0,0,0,0,0,0,0,0,0,0,0,0,0,0,0,0,0,0,0,0,0.5,0.5,0.5,0.6,0.6,0.6,0.8,0.8,0.8,0.8,0.8,2,2,2.4,2.4,2.4,2.5,2.5,3.1,3.1,3.1,3.1,3.1,3.1,3.2,3.2,3.2,3.2,3.2,3.2</t>
  </si>
  <si>
    <t>20.9,19.5,20.8,20,21.6,21.7,20.2,21.5,23.1,23.8,24.7,27.4,29.3,28.5,29.8,29.8,31.3,33.6,33.8,36.4,36.9,39.5,40.2,39.3,40.9,41.7,43.9,45.7,44.1,47.2,48.2,47.8,52.2,49.6,51.7,52.6,55,56.6,57.2,57.3,58.8,60.1,61.7,59.3,61.8,64.6,65.6,65,66.8,66.4,65.3,69.7,68.2,69.9,69.1,70.3,68.8,71.3,70.3,72,68.9,72.8,71.7,69,69.2,67.8,68.9,65.2,67,64.5,65.1,60.7,60.7,57.9,55.7,55.9,53.2,50.5,50.3,48.9,44.8,43.5,42,41,37.9,37.5,33.6,35.7,32.8,31.1,30.7,28.6,29.7,26.8,25,26.6,25.2,25,23.8,23.3,22.1,24.2,20.9,23.3,22.9,19.8,20.4,20.3,22.2,22.5,21,19.1,20.1,21.9,19.8,18.8,19.3,20,21.1,19.3</t>
  </si>
  <si>
    <t>S,S,S,S,LS,S,S,S,S,S,LS,LS,S,S,S,S,S,S,S,S,R,S,S,S,S,C,LR,S,LR,R,S,S,S,S,S,S,LR,S,S,S,C,LR,S,C,C,LR,R,LR,LR,LR,S,LR,LR,S,S,LR,S,S,LR,S,LR,LR,LR,LR,LR,LR,ST,LR,R,C,LR,S,LR,S,S,LR,S,S,S,S,S,S,S,LR,S,S,S,S,S,S,LS,S,S,LS,S,S,LS,S,S,S,S,LS,C,LS,S,C,LS,S,LS,S,S,S,S,S,LS,S,S,S,S,S</t>
  </si>
  <si>
    <t>0,0,0,0,0.3,0,0,0,0,0,0.1,0.3,0,0,0,0,0,0,0,0,0,0,0,0,0,0,0,0,0,0,0,0,0,0,0,0,0,0,0,0,0,0,0,0,0,0,0,0,0,0,0,0,0,0,0,0,0,0,0,0,0,0,0,0,0,0,0,0,0,0,0,0,0,0,0,0,0,0,0,0,0,0,0,0,0,0,0,0,0,0,0.5,0,0,0.1,0,0,0.2,0,0,0,0,1.2,0,0.4,0,0,0.1,0,0.6,0,0,0,0,0,0.1,0,0,0,0,0</t>
  </si>
  <si>
    <t>68.48,68.4801382262997,68.4802762792881,68.4804141591826,68.4795518662001,68.4796906543801,68.4798292685444,68.479967708911,68.480105975698,68.480244069123,68.4803819894033,68.480519736756,68.479657311398,68.4797959673684,68.4799344494888,68.4800727579772,68.4802108930513,68.4803488549286,68.480486643826,68.4796242599607,68.4797629573717,68.4799014808809,68.480039830706,68.4801780070651,68.4803160101755,68.4804538402545,68.479591497519,68.4797302360084,68.4798688005442,68.4800071913448,68.4801454086278,68.4802834526109,68.4804213235113,68.479559021546,68.4796978007545,68.4798364059584,68.479974837376,68.4801130952252,68.4802511797235,68.4803890910884,68.4805268295369,68.4796643952858,68.4798030423742,68.4799415156239,68.4800798152526,68.4802179414781,68.4803558945179,68.4804936745889,68.4796312819083,68.479769970515,68.4799084852309,68.4800468262739,68.4801849938617,68.4803229882119,68.4804608095417,68.479598458068,68.47973718783,68.4798757436495,68.4800141257447,68.4801523343332,68.4802903696326,68.4804282318603,68.4795659212332,68.4797046917907,68.4798432883545,68.4799817111428,68.4801199603734,68.4802580362641,68.4803959390321,68.4805336688945,68.479671226068,68.4798098645919,68.4799483292877,68.4800866203733,68.4802247380664,68.4803626825844,68.4805004541445,68.4796380529634,68.4797767330805,68.4799152393173,68.4800535718919,68.4801917310219,68.4803297169249,68.4804675298181,68.4796051699183,68.4797438912649,68.4798824386795,68.4800208123802,68.4801590125849,68.480297039511,68.4804348933758,68.4795725743963,68.4797113366119,68.4798499248443,68.4799883393116,68.4801265802317,68.4802646478223,68.4804025423005,68.4795402638836,68.4796790666108,68.479817695304,68.4799561501815,68.4800944314611,68.4802325393605,68.480370474097,68.4805082358879,68.47964582495,68.4797844953223,68.4799229918267,68.480061314681,68.4801994641029,68.48033744031,68.4804752435194,68.479612873948,68.4797515856351,68.4798901234023,68.4800284874678,68.4801666780493,68.4803046953643,68.48044253963</t>
  </si>
  <si>
    <t>14.0258,13.8986,13.7692,13.6414,13.5564,13.4259,13.2983,13.1684,13.0357,12.9019,12.8159,12.7299,12.5854,12.4421,12.2962,12.1505,12.0014,12.1914,12.3907,12.2275,14.7415,14.559,14.3745,14.1941,14.0084,13.8484,15.3634,15.152,15.966,21.38,21.1316,20.8863,20.6137,20.3604,20.0933,19.8211,19.8351,19.5346,19.2311,18.9287,18.6786,18.9936,18.6552,18.4029,18.1364,19.7504,22.5644,22.5784,22.5934,23.0074,22.6057,23.5197,25.0337,24.5605,24.1012,24.1162,23.6639,23.1822,23.4962,23.0058,23.0198,23.0338,23.2488,23.2628,23.3768,23.5908,29.9048,30.2188,34.9328,34.5728,34.7878,34.3721,34.3861,34.0045,33.6468,33.6608,33.3287,33.0222,32.7172,32.4251,32.1634,31.9113,31.6691,31.6831,31.4657,31.2498,31.0527,30.8464,30.6539,30.4686,30.3826,30.2084,30.0293,29.9433,29.7812,29.6138,29.5278,29.366,29.2092,29.0532,28.9008,28.8148,28.6834,28.5974,28.4432,28.3142,28.2292,28.0824,27.9964,27.844,27.6959,27.5529,27.4074,27.2584,27.1724,27.0305,26.8876,26.7431,26.5959,26.4535</t>
  </si>
  <si>
    <t>0,0,0.1,0,0,0,0,0,0,0,0,0,0,0.1,0,0,0,1.8,0,0,0,0,0,0,0,0,0.2,0,0.2,0,0.1,3.6,0,0.1,1.2,0.1,5.2,1,0.3,0.9,0,0,0.4,0,0.3,0.5,0,0,0,0.5,0,0,0,0,0,0.1,0.1,0,0,0,0,0,0.1,0,0.3,0,0,0,0,0,0,0,0,0,0,0,0,0,0,0,0.1,0.1,0,0,0.1,0.7,0,4.4,0.1,0,0,0,0.1,0.3,0,0,0,0,0,0,0,0,0,0,0,0,0.1,0,0,0,1.5,0.2,0,0,0,0,0,0,0,0.1</t>
  </si>
  <si>
    <t>0,0,0.1,0.1,0.1,0.1,0.1,0.1,0.1,0.1,0.1,0.1,0.1,0.2,0.2,0.2,0.2,0.1,0,0,0,0,0,0,0,0,0,0,0,0,0,0,0,0,0,0,0,0,0,0,0,0,0,0,0,0,0,0,0,0,0,0,0,0,0,0,0,0,0,0,0,0,0,0,0,0,0,0,0,0,0,0,0,0,0,0,0,0,0,0,0,0,0,0,0,0,0,4.4,4.5,4.5,4.5,4.4,4.5,4.8,4.8,4.8,4.8,4.8,4.8,4.8,4.8,4.8,4.8,4.8,4.8,4.8,4.9,4.9,4.9,4.9,6.4,6.6,6.6,6.6,6.6,6.6,6.6,6.6,6.6,6.7</t>
  </si>
  <si>
    <t>17.4,17.5,19.9,20.8,21.9,19.8,22.8,19.7,25.6,26.9,25.7,25.5,28,28.8,28.1,27.7,29.9,32.4,33.5,33,36.4,35.9,39.3,40.8,40,39.4,44.6,46.3,47.3,45.4,46.5,45.8,50.9,49.6,52.6,52.3,53.1,55.8,57.6,58,57.2,59.6,61,59.7,58.2,63.4,60.8,65.8,61.8,65.5,67.4,66.9,68.7,67.4,69.8,68.3,67.9,67.9,68.5,69.6,68.5,67.8,69.5,70.2,65.6,68.3,69.2,65.4,67.8,61.1,63.9,61,61.4,60,56.9,56.6,51.2,52.1,48.8,46.8,47.2,40.8,43.5,43.3,40.1,35.4,33.7,31.8,30.2,31.5,30.6,32.4,30.1,25.7,25.4,27.3,22.5,22.6,26,25,25.8,24.2,22.7,20.3,23.3,22.1,18.9,23.6,24.1,18.2,23.4,21.9,18.6,18.3,20.1,19.1,21.2,17.4,19.6,21.9</t>
  </si>
  <si>
    <t>S,S,LS,S,S,S,S,S,S,S,C,S,S,LS,C,S,S,LR,S,S,S,S,S,S,S,S,LR,S,LR,S,LR,R,C,LR,LR,LR,R,LR,LR,LR,S,S,LR,S,LR,LR,C,S,S,LR,S,S,S,S,S,LR,LR,S,S,S,S,S,LR,S,LR,S,S,S,S,S,S,S,S,S,S,S,S,S,S,S,LR,LR,C,S,LR,LR,S,SN,LS,S,S,S,LS,LS,S,S,S,S,S,S,S,S,S,S,S,S,LS,S,S,S,LS,LS,S,S,S,S,S,S,C,LS</t>
  </si>
  <si>
    <t>0,0,0.1,0,0,0,0,0,0,0,0,0,0,0.1,0,0,0,0,0,0,0,0,0,0,0,0,0,0,0,0,0,0,0,0,0,0,0,0,0,0,0,0,0,0,0,0,0,0,0,0,0,0,0,0,0,0,0,0,0,0,0,0,0,0,0,0,0,0,0,0,0,0,0,0,0,0,0,0,0,0,0,0,0,0,0,0,0,4.4,0.1,0,0,0,0.1,0.3,0,0,0,0,0,0,0,0,0,0,0,0,0.1,0,0,0,1.5,0.2,0,0,0,0,0,0,0,0.1</t>
  </si>
  <si>
    <t>74.7247,74.61604984273,74.5075576634334,74.3992232324094,74.2910463202911,74.183026698045,74.0751641369707,73.9674584087003,73.859909285198,73.7525165387596,73.6452799420118,73.5381992679122,73.4312742897481,73.3245047811369,73.2178905160249,73.1114312686871,73.0051268137266,73.6479769260746,73.8828923305441,73.9974661666214,74.111873411661,74.2261143078874,74.2871890971726,74.1791750833518,74.0713181225481,73.9636179864055,74.0560744469001,73.9483964751524,74.0408750678146,73.9332191960543,73.9257198565704,74.5672314211706,74.6808102241487,74.8942238828733,75.5343272368715,75.7464998767941,76.3853640164391,77.0232992438336,77.4333069096215,78.0697184218301,78.178204587923,78.2865330144865,78.7947039308749,78.9021359637351,79.3094117897819,79.9160954343605,80.0218969573195,80.1275446442361,80.233038718789,80.8383794043314,80.9428399209245,81.0471485513066,81.151305516321,81.2553110364901,81.3591653320157,81.5628686227792,81.7662757277491,81.8693870775811,81.9723485028986,82.0751602216926,82.1778224516373,82.2803354100904,82.4826993140935,82.5147689797793,82.6947920159808,82.5745532976192,82.4544894070678,82.3346000901258,82.2148850929621,82.0953441621148,81.9759770444903,81.8567834873633,81.7377632383758,81.6189160455366,81.5002416572211,81.3817398221705,81.2634102894914,81.1452528086551,81.0272671294971,80.9094530022168,80.8918101773768,80.8741930053088,80.7566014487135,80.6391808709394,80.6219310233823,81.2047062572058,81.0866341323808,80.968733685126,80.8510046658212,80.7334468252092,80.6160599143951,80.573843684846,80.4566888379452,80.339704334887,80.2228899279906,80.1062453699351,79.9897704137592,79.8734648128608,79.7573283209965,79.6413606922805,79.5255616811849,79.4099310425386,79.2944685315272,79.1791739036921,79.06404691493,78.9490873214929,78.8342948799869,78.719669347372,78.6052104809619,78.4909180384228,78.3767917777735,78.2628314573844,78.1490368359775,78.0354076726255,77.9219437267514,77.8086447581279,77.6955105268772,77.5825407934702,77.469735318726,77.3570938638115</t>
  </si>
  <si>
    <t>0,0,0,0,0,0,0,0,0,0,0,0,0,0,0,0,0,1.1312,0.8871,0.6461,0.4055,0.1691,0,0,0,0,0,0,0,0,0,2.851,2.5727,2.3507,2.8017,2.5797,7.0307,7.2817,7.0597,7.2107,6.8511,6.4827,6.2607,5.8981,5.6761,5.4541,5.1201,4.74,4.3859,4.1639,3.7908,3.4271,3.0617,2.7102,2.3555,2.1335,1.9115,1.5853,1.2662,0.9541,0.6568,0.374,0.152,0,0,0,0,0,0,0,0,0,0,0,0,0,0,0,0,0,0,0,0,0,0,0,0,0,0,0,0,0,0,0,0,0,0,0,0,0,0,0,0,0,0,0,0,0,0,0,0,0,0,0,0,0,0,0,0,0</t>
  </si>
  <si>
    <t>0.2,0.1,0.3,0.1,0,0.5,0.4,0,0,0,3.8,0.5,6,0.2,0.1,1.2,2.1,0,3.4,7.7,0,0,0,0,0,0.1,0,0.3,0,0,0,0,0.4,0.3,0,1,1.5,0,0,0,0,0,0,0,0,0,0,0,0,0,0,0,0,0,0,0,0,0,0,0,0,0.1,0,0,0,0,0,0,0,0,0,0.5,0.1,1.1,0,0,0,0,0,0,0.1,0.4,0,0,0.5,0,0,0,0,0,0,2.1,0.2,0.9,0.1,0.1,0.6,0,1.7,0.2,0,0.1,0,0,0,2.1,0,0,0.2,0,0,0,0,0,0,0,0,0,0,0</t>
  </si>
  <si>
    <t>0.2,0.3,0.6,0.7,0.7,1.2,1.6,1.6,1.6,1.6,5.4,5.9,11.9,12.1,12.2,13.4,15.5,15.5,18.9,26.6,25.7,23.6,21.2,19.1,16.2,13.8,10.6,8.8,4.7,1.1,0,0,0,0,0,0,0,0,0,0,0,0,0,0,0,0,0,0,0,0,0,0,0,0,0,0,0,0,0,0,0,0,0,0,0,0,0,0,0,0,0,0,0,0,0,0,0,0,0,0,0,0,0,0,0,0,0,0,0,0,0,2.1,2.3,3.2,3.3,3.4,4,4,5.7,5.9,5.9,6,6,6,6,8.1,8.1,8.1,8.3,8.3,8.3,8.3,8.3,8.3,8.3,8.3,8.3,8.3,8.3,8.3</t>
  </si>
  <si>
    <t>20.4,21.1,18.6,14.9,22.8,19.6,21.3,19.6,19.1,21.5,22.5,21.1,25.7,25.7,26.6,29,30,29.7,31.7,31,36,42.1,43.4,41.8,45.4,43.7,46.8,40.7,50.8,49.1,53.4,45.5,47.4,50.2,49.5,49.2,55,58.8,57.7,54.3,61,57.9,60.9,64.8,62,65.2,68,61.3,64.5,62.7,65.4,69.7,61.3,69.2,71.7,65.7,63,69,70.4,72.3,69.2,65.6,71.7,70,62.2,69.2,64.9,65.1,66.6,67.1,63.6,63.3,61.4,59,56.7,51.4,54.7,53.9,53.4,45.1,46.6,50,49.6,48.1,43.7,42.7,35.3,41.7,37.3,38.5,31.6,28.2,25.7,25.2,24.7,23,25.3,20.3,28.4,28,17.9,22.2,17.3,25.8,20.1,18.8,20.1,21.5,22.4,19.3,22.5,14,16.9,13.1,20.1,20.8,21.2,20.3,16,18.3</t>
  </si>
  <si>
    <t>LS,LS,LS,LS,S,LS,LS,S,S,S,SN,LS,SN,LS,LS,LS,SN,C,SN,B,S,C,S,S,S,LR,S,LR,S,S,S,S,LR,LR,S,LR,LR,S,S,S,S,S,S,S,S,S,S,S,S,S,S,S,S,S,S,S,S,S,S,S,S,LR,S,S,S,S,S,S,S,S,S,LR,LR,LR,C,S,S,S,S,S,LR,LR,S,S,LR,S,S,S,S,S,S,SN,LS,LS,LS,LS,LS,C,LS,LS,S,LS,C,S,S,SN,S,S,LS,C,S,S,S,S,S,S,S,S,S,S</t>
  </si>
  <si>
    <t>0.2,0.1,0.3,0.1,0,0.5,0.4,0,0,0,3.8,0.5,6,0.2,0.1,1.2,2.1,0,3.4,7.7,0,0,0,0,0,0,0,0,0,0,0,0,0,0,0,0,0,0,0,0,0,0,0,0,0,0,0,0,0,0,0,0,0,0,0,0,0,0,0,0,0,0,0,0,0,0,0,0,0,0,0,0,0,0,0,0,0,0,0,0,0,0,0,0,0,0,0,0,0,0,0,2.1,0.2,0.9,0.1,0.1,0.6,0,1.7,0.2,0,0.1,0,0,0,2.1,0,0,0.2,0,0,0,0,0,0,0,0,0,0,0</t>
  </si>
  <si>
    <t>78.8885,78.6834468592058,78.4789267085248,78.2749381625676,78.0714798395458,77.8685503612625,77.6661483531033,77.4642724440266,77.2629212665548,77.0620934567644,76.8617876542775,76.662002502252,76.4627366473725,76.2639887398414,76.0657574333696,75.8680413851674,75.6708392559351,75.4741497098547,75.27797141458,75.082303041228,75.68014326437,76.2764295345853,76.8711658910297,77.4643563623599,78.056004966761,78.6461157119738,79.2346925953217,79.8217396037382,80.4072607137935,80.9912598917215,81.573741093447,81.6477082646121,82.121483174538,82.4940266117738,82.5656017050573,83.143990754777,83.7208764105769,83.7892625801956,83.8574709951496,83.9255021174727,83.9933564079977,84.0610343263595,84.1285363309986,84.1958628791635,84.2630144269144,84.3299914291261,84.3967943394908,84.4634236105217,84.5298796935558,84.5961630387566,84.662274095118,84.7282133104664,84.7939811314645,84.8595780036137,84.9250043712578,84.9902606775852,85.0553473646326,85.1202648732877,85.1850136432922,85.2495941132446,85.3140067206037,85.4782519016909,85.5420701638959,85.6057225446974,85.6692094752671,85.7325313856563,85.7956887047983,85.8586818605114,85.9215112795022,85.9841773873677,86.0466806085991,86.609021366584,86.7699004446203,87.3373613532119,87.3963472731602,87.4551798723058,87.513859549172,87.3493867012463,87.1223413639724,86.8958861806436,86.770019617286,86.9444802161147,86.7184873433508,86.4930818888843,86.7682623258518,86.5427274923695,86.3177788866131,86.093414984814,85.8696342671639,85.6464352178052,85.4238163248203,85.2017760802215,84.9803129799408,84.7594255238197,84.5391122155989,84.3193715629085,84.1002020772577,83.8816022740244,83.6635706724457,83.4461057956076,83.2292061704349,83.0128703276814,82.7970968019199,82.5818841315322,82.3672308586994,82.1531355293916,81.9395966933585,81.7266129041194,81.5141827189535,81.3023046988898,81.0909774086977,80.8801994168773,80.6699692956493,80.4602856209458,80.2511469724004,80.0425519333385,79.8344990907681,79.6269870353697,79.4200143614872,79.213579667118</t>
  </si>
  <si>
    <t>0,0,0,0,0,0,0,0,0,0,0,0,0,0,0,0,0,0,0,0,0.0648,1.4212,3.0194,4.2544,6.2421,8.03,10.2958,11.6618,14.7413,17.4415,17.5919,17.1755,16.8895,16.6035,16.1697,16.3767,17.0837,16.5863,16.0997,15.6397,15.1344,14.6557,14.1577,13.6324,13.1339,12.614,12.0751,11.594,11.0935,10.6109,10.1135,9.5872,9.1274,8.6165,8.0923,7.6194,7.169,6.685,6.1988,5.7065,5.2431,4.9571,4.4903,4.0422,3.6397,3.2118,2.8114,2.4176,2.0262,1.642,1.278,0.992,0.706,1.013,0.6944,0.3759,0.0628,0,0,0,0,0,0,0,0,0,0,0,0,0,0,0,0,0,0,0,0,0,0,0,0,0,0,0,0,0,0,0,0,0,0,0,0,0,0,0,0,0,0,0</t>
  </si>
  <si>
    <t>0,0.1,0,0,3.2,0.5,3.2,0.2,0,0,0,0,0,0,0,0,0,0,0,0,1.2,4.5,0.1,0,0.1,0,0,0,0.7,0.4,0,0,0,0.1,0.1,0,0,0.3,0,0,2.8,0,0,0,2.8,4.3,0,0,0,0,0,0.1,0.9,0,0,2.3,0,1,1.3,0.4,0,0,0,0,0,0,0,0,0,0,0,0.1,0,0,0.1,0,0,0,0,0,0,0,0,0,0,0,0,0,0,0.1,0,0,0,0,0,0,0,0,0,0,0,0.3,0,0,0.1,0.1,0,0,0,0.8,0,0,2.3,0.3,0.1,0,0.1,0,0,0</t>
  </si>
  <si>
    <t>0,0.1,0.1,0.1,3.3,3.8,7,7.2,7.2,7.2,7.2,7.2,7.2,7.2,7.2,7.2,7.2,6.9,6.6,6.5,5.8,4.9,4.1,2.9,1.1,0,0,0,0,0,0,0,0,0,0,0,0,0,0,0,0,0,0,0,0,0,0,0,0,0,0,0,0,0,0,0,0,0,0,0,0,0,0,0,0,0,0,0,0,0,0,0,0,0,0,0,0,0,0,0,0,0,0,0,0,0,0,0,0,0,0,0,0,0,0,0,0,0,0,0,0,0.3,0.3,0.3,0.4,0.5,0.5,0.5,0.5,1.3,1.3,1.3,3.6,3.9,4,4,4.1,4.1,4.1,4.1</t>
  </si>
  <si>
    <t>23.8,22.6,20.4,23.5,24.3,24.7,25,22.3,23.6,23.5,25.5,26.7,27.1,26.6,27.9,28.9,32.1,33.4,33.5,32.4,35.3,36.1,35.8,37.9,40.3,38.6,39.5,42.4,43.1,44,46.4,46.2,48.6,49,51.2,52.7,50.5,52.8,52.9,56.8,54.6,55.3,59,58.4,58.1,59,59,61.3,60.3,62.9,63.3,61.6,63.9,63.8,65.6,65.7,65.5,64.7,65.4,65.3,66.8,63.5,66.3,66.5,63.3,65.5,62.7,61.3,61,61.2,61.4,59,60.8,58,56.2,58.1,55.3,54,55.3,50.6,52.1,51.8,49.8,49.1,46.9,46.2,44.3,42.1,42.5,42.5,38.2,38.1,38.1,35.6,37.2,33.1,35.2,30.6,32,29.8,31,29.8,28.2,26,27.8,28,25.3,23.6,24.7,24.3,24.4,25.3,22.1,21.8,24.3,20.9,21.2,22.8,20.9,22.6</t>
  </si>
  <si>
    <t>S,LS,S,C,SN,LS,SN,LS,S,S,S,S,S,S,S,S,S,S,S,S,LR,R,LR,S,LR,S,S,S,LR,LR,S,S,S,LR,LR,S,S,LR,S,S,R,C,C,S,R,R,S,S,C,C,S,LR,LR,C,S,R,C,LR,LR,LR,S,S,S,S,S,S,S,S,S,S,S,LR,S,S,LR,S,S,S,S,S,S,S,S,S,S,S,S,S,S,LR,S,S,S,S,S,S,S,S,S,S,S,LS,S,S,LS,LS,S,S,S,LS,S,S,SN,LS,LS,S,LS,S,S,C</t>
  </si>
  <si>
    <t>0,0.1,0,0,3.2,0.5,3.2,0.2,0,0,0,0,0,0,0,0,0,0,0,0,0,0,0,0,0,0,0,0,0,0,0,0,0,0,0,0,0,0,0,0,0,0,0,0,0,0,0,0,0,0,0,0,0,0,0,0,0,0,0,0,0,0,0,0,0,0,0,0,0,0,0,0,0,0,0,0,0,0,0,0,0,0,0,0,0,0,0,0,0,0,0,0,0,0,0,0,0,0,0,0,0,0.3,0,0,0.1,0.1,0,0,0,0.8,0,0,2.3,0.3,0.1,0,0.1,0,0,0</t>
  </si>
  <si>
    <t>58.4457,58.226528625,58.0081791426562,57.7906484708713,57.5739335391055,57.3580312883339,57.1429386710026,56.9286526509864,56.7151702035451,56.5024883152819,56.2906039840995,56.0795142191592,55.8692160408373,55.6597064806842,55.4509825813816,55.2430413967014,55.0558799914638,55.1404204414958,55.2476438648402,55.126465200347,55.7017409558457,56.2748594272613,56.8458287044091,57.4146568467676,57.9813518835922,58.5459218140287,58.6313746072261,58.716506952449,59.2783200513773,59.7610263511847,59.8419225023677,59.9225152929838,60.0028058606351,60.1827953386578,60.3621098561378,60.4407519441773,60.5190991243866,60.8971525026701,60.9737881807851,61.0501364751072,61.6031984633255,61.6771864690881,61.750897019829,61.8243311560046,62.3744899141696,62.9225855769915,62.9916258810777,63.0604072840237,63.1289307567086,63.197197266371,63.2652077766221,63.4329632474597,63.9770896352818,64.0421755491494,64.1070173908401,64.6486160756245,64.7111837653409,65.2505168262209,65.7878273881225,66.2461230354171,66.3027000740343,66.3590649487566,66.4152184551988,66.4711613859918,66.5268945307944,66.5824186763039,66.6377346062677,66.6928431014942,66.7477449398637,66.8024408963392,66.8569317429779,67.0112182489417,67.0649261805082,67.1184327073313,67.2717385846788,67.3244695649863,67.3770028041176,67.4293390436021,67.2104790221886,66.9584397258554,66.7073455768835,66.4571930309702,66.207978557104,65.9596986375149,65.7123497676242,65.4659284559956,65.2204312242856,64.9758546071945,64.7321951524175,64.589449420596,64.3472389852687,64.105936839074,63.8655395759275,63.6260438025177,63.3874461382583,63.1497432152398,62.9129316781827,62.6770081843895,62.441969403698,62.2078120184341,61.974532723365,61.7421282256524,61.5105952448062,61.2799305126382,61.0501307732158,60.8211927828162,60.5931133098807,60.3658891349686,60.1395170507125,59.9139938617723,59.6893163847906,59.4654814483477,59.2424858929164,59.0203265708179,58.7990003461774,58.5785040948792,58.3588347045234,58.1399890743814,57.9219641153525,57.7047567499199</t>
  </si>
  <si>
    <t>0,0,0,0,0,0,0,0,0,0,0,0,0,0,0,0,0,0.0004,0,0,1.13,5.722,5.8448,6.2533,7.3269,7.5744,7.1998,6.8188,6.7368,6.4318,6.0432,5.6576,5.2673,4.9623,4.6573,4.2619,3.8773,3.5723,3.1876,2.7956,4.8136,4.4338,4.0465,3.6374,5.6554,9.1734,8.7084,8.2336,7.8113,7.3805,6.9075,6.6025,6.7205,6.295,5.8216,7.3396,6.9007,7.1187,7.6367,7.3317,6.8375,6.3701,5.8916,5.4187,4.97,4.5159,4.0825,3.6614,3.2478,2.8395,2.4375,2.1325,1.745,1.3727,1.0677,0.7098,0.3659,0.0343,0,0,0,0,0,0,0,0,0,0,0,0,0,0,0,0,0,0,0,0,0,0,0,0,0,0,0,0,0,0,0,0,0,0,0,0,0,0,0,0,0,0</t>
  </si>
  <si>
    <t>1.5,0.9,0,0.1,6.8,0.1,0.2,3.9,0.7,0.1,0,0,0,0,0,0,0,0,0,0,0,1,2.8,0,0,0.4,0.9,0.1,0.2,1.4,0,0,0.1,0,0,0,0,0.2,0.3,0.1,0,0,0,0,0.1,0,0,0.1,0,0.2,2.6,1.4,0.2,0.1,0,0,0.2,0,0.1,0.1,0,0,0,0,0,0,0,0,0,0,0,0,0,0,0.2,0,0.2,0.3,0,0,0,0,0,0,0,0,4,0,0.1,0.2,0,0,0,0,0.1,0,0.1,0,0,0,0,0,0,0,0,0,0,0,0,0,0.3,0.2,0,0.1,0.6,2.3,0,0,2.2,0.1</t>
  </si>
  <si>
    <t>1.5,2.4,2.4,2.5,9.3,9.4,9.6,13.5,14.2,14.3,14.3,14.3,14.3,14.3,14.3,14.3,14.3,14.3,14.3,14.3,14.3,14,13.5,12.5,11,10,8.4,6.2,4.2,1.5,0,0,0,0,0,0,0,0,0,0,0,0,0,0,0,0,0,0,0,0,0,0,0,0,0,0,0,0,0,0,0,0,0,0,0,0,0,0,0,0,0,0,0,0,0,0,0,0,0,0,0,0,0,0,0,0,0,0,0,0,0,0,0,0,0.1,0.1,0.2,0.2,0.2,0.2,0.2,0.2,0.2,0.2,0.2,0.2,0.2,0.2,0.2,0.2,0.5,0.7,0.7,0.8,1.4,3.7,3.7,3.7,5.9,6</t>
  </si>
  <si>
    <t>16.9,16.7,19.2,18.7,19.3,18.5,21.6,21.5,19,20.1,22.5,23.6,23.1,24.5,24.6,25.3,28.8,29.3,31.5,30.3,31.6,33.5,34.5,36.6,39.1,36.4,39.6,42.3,41.5,44.5,43.1,46.5,46.6,49.3,47.2,47.8,52.5,50.3,52.3,53.5,53.9,53.7,57.8,56.3,59.7,59.3,60.2,61.6,60.5,62.2,61.6,61.5,63.7,63.4,64.2,66.4,66.7,63.2,63.6,65.4,63.4,64.9,62.9,65.5,62.1,62.4,62.2,63.1,61,61.9,62.4,61.7,60.4,58.1,58.9,54,55.9,55.2,51.3,51.2,48.2,47.3,48.4,47.3,45.5,41.7,43.8,41.3,38.2,39.1,36.5,35.6,33.1,31.3,31.8,29.8,29.2,29,28.1,27.6,24.2,24,23.3,24.1,21.6,21.1,23.1,22.6,19.2,19.1,18.4,18.3,17.6,18.8,16.8,18.9,19.5,20.1,17.7,17.4</t>
  </si>
  <si>
    <t>LS,LS,C,LS,B,LS,LS,SN,LS,LS,S,S,S,S,S,S,S,S,S,S,S,LR,R,S,C,LR,LR,LR,LR,LR,S,S,LR,S,S,S,S,LR,LR,LR,S,S,S,S,LR,S,S,LR,S,LR,R,LR,LR,LR,C,S,LR,S,LR,LR,S,S,S,S,S,S,S,S,S,S,C,S,S,S,LR,S,LR,LR,S,S,S,S,C,S,S,S,R,S,LR,LR,S,S,S,S,LS,S,LS,S,S,S,S,S,S,S,S,S,S,S,S,S,LS,LS,C,LS,LS,SN,S,C,SN,LS</t>
  </si>
  <si>
    <t>1.5,0.9,0,0.1,6.8,0.1,0.2,3.9,0.7,0.1,0,0,0,0,0,0,0,0,0,0,0,0,0,0,0,0,0,0,0,0,0,0,0,0,0,0,0,0,0,0,0,0,0,0,0,0,0,0,0,0,0,0,0,0,0,0,0,0,0,0,0,0,0,0,0,0,0,0,0,0,0,0,0,0,0,0,0,0,0,0,0,0,0,0,0,0,0,0,0,0,0,0,0,0,0.1,0,0.1,0,0,0,0,0,0,0,0,0,0,0,0,0,0.3,0.2,0,0.1,0.6,2.3,0,0,2.2,0.1</t>
  </si>
  <si>
    <t>32.3186,32.3183428279365,32.3180856738343,32.318828537692,32.3185713496671,32.3183141796046,32.3180570275032,32.3187998933616,32.3185427073373,32.3182855392752,32.319028389174,32.3187711871913,32.3185140031719,32.3182568371145,32.318999689018,32.3187424890397,32.3184853070246,32.3182281429714,32.3189709968789,32.3187137989045,32.3184566188931,32.3181994568436,32.3189423127545,32.3186851167835,32.3184279387753,32.3181707787288,32.3189136366427,32.3186564426744,32.3183992666689,32.3181421086249,32.3188849685411,32.318627776575,32.3183706025716,32.3181134465295,32.3188563084475,32.3185991184831,32.3183419464812,32.3180847924405,32.3188276563598,32.3185704683965,32.3183132983955,32.3180561463556,32.3187990122756,32.3185418263128,32.3182846583122,32.3190275082726,32.3187703063514,32.3185131223935,32.3182559563977,32.3189988083626,32.3187416084458,32.3184844264922,32.3182272625006,32.3189701164695,32.3187129185566,32.3184557386068,32.3181985766187,32.3189414325911,32.3186842366815,32.3184270587348,32.3181698987498,32.3189127567251,32.3186555628183,32.3183983868742,32.3181412288917,32.3188840888693,32.3186268969647,32.3183697230227,32.3181125670421,32.3188554290215,32.3185982391185,32.318341067178,32.3180839131987,32.3188267771794,32.3185695892775,32.318312419338,32.3180552673595,32.3187981333408,32.3185409474394,32.3182837795002,32.319026629522,32.3187694276621,32.3185122437656,32.3182550778311,32.3189979298575,32.318740730002,32.3184835481098,32.3182263841794,32.3189692382098,32.3187120403582,32.3184548604697,32.3181976985429,32.3189405545767,32.3186833587284,32.3184261808431,32.3181690209193,32.318911878956,32.3186546851104,32.3183975092277,32.3181403513064,32.3188832113454,32.318626019502,32.3183688456213,32.3181116897019,32.3188545517427,32.318597361901,32.3183401900217,32.3180830361037,32.3188259001456,32.318568712305,32.3183115424267,32.3180543905094,32.318797256552,32.3185400707119,32.3182829028339,32.3190257529169,32.3187685511183,32.318511367283,32.3182542014097,32.3189970534972</t>
  </si>
  <si>
    <t>20.7354,20.7334,20.6963,20.6933,20.6913,20.6893,20.6873,20.6843,20.6823,20.6803,20.6206,20.5592,20.4992,20.4357,20.3711,20.3058,20.2305,20.1539,20.0694,19.9902,19.9067,21.2199,24.54,25.4151,26.8415,28.1801,30.6953,32.9818,35.1929,39.2558,40.6049,40.3938,40.4918,40.2581,40.0419,39.8217,39.5604,39.7584,40.0554,40.1534,39.8766,39.6026,39.2844,38.9858,39.0838,38.7505,38.4081,38.5061,38.1614,38.3584,40.9564,42.3544,42.5524,42.6494,42.3536,41.9083,42.1063,41.709,41.807,41.905,41.5068,41.0878,40.7003,40.2765,39.9034,39.5271,39.1559,38.7751,38.4227,38.0593,37.7971,37.4403,37.1014,36.7907,36.9887,36.7224,36.9204,37.2174,36.9757,36.7351,36.5203,36.3141,36.1608,35.9559,35.7635,35.5986,39.5966,39.426,39.523,39.721,39.5794,39.4425,39.3182,39.2034,39.2014,39.0935,39.0905,38.9863,38.8857,38.7873,38.7006,38.6158,38.5337,38.4487,38.3714,38.2965,38.2152,38.1359,38.0658,37.9973,37.9953,37.9933,37.946,37.944,37.942,37.939,37.8695,37.8181,37.8161,37.8131</t>
  </si>
  <si>
    <t>0,0,0,0,0,0,0,0,0,0,0,0,0,0,0,0.2,0.3,0,0.1,0.1,1.4,0,3.2,0,0,0,0,0,0,0,0.1,0,0,1.7,0,0,0,0,0,0,0.1,0.1,0,5.2,0.5,0.7,0,0,0,0.6,0.2,3.1,0.1,0.1,0.6,1.4,3.3,0.2,0.1,1.5,0,0,0,0,0,0,0,0,0,0,0,0,0,2.8,0,0,0.1,0,0.4,0.2,0,0,0,0,0,0,0,0,0,0,0.2,0.2,0.8,0,0,0,0.2,0,0,0,0,0,0.1,0,0.4,0,0,0.2,0,0,0,0,0,0,0,0,0,0,0,0</t>
  </si>
  <si>
    <t>0,0,0,0,0,0,0,0,0,0,0,0,0,0,0,0.2,0.5,0.5,0.6,0.2,0,0,0,0,0,0,0,0,0,0,0,0,0,0,0,0,0,0,0,0,0,0,0,0,0,0,0,0,0,0,0,0,0,0,0,0,0,0,0,0,0,0,0,0,0,0,0,0,0,0,0,0,0,0,0,0,0,0,0,0,0,0,0,0,0,0,0,0,0,0,0,0.2,1,1,1,1,1.2,1.2,1.2,1.2,1.2,1.2,1.3,1.3,1.7,1.7,1.7,1.9,1.9,1.9,1.9,1.9,1.9,1.9,1.9,1.9,1.9,1.9,1.9,1.9</t>
  </si>
  <si>
    <t>19.5,20.7,17.1,19.9,21,21.4,17.3,20.3,21.7,22.3,21.3,22.7,23.8,26,29.6,28.7,31.1,29.8,32,33.9,33,33.9,37.3,36.9,37.2,37.5,43.2,43,46.1,42.9,47.5,44,45.6,48.4,49.7,53.8,49.1,55.1,55.5,57.2,57.5,56.3,57.5,61.1,57.3,59.3,61.3,60.4,64,66.3,66.4,64.4,62.7,67,65,67.4,68.8,65.7,69.2,65.7,68.1,69.2,66.4,64.5,63.4,68.3,64.8,63,66.1,60.7,60.2,62.3,59.6,56.6,53.8,56.8,53.6,54.2,51.7,49.4,48.5,47.1,45.2,45,45.1,38.3,38.5,39.9,36.6,33,32.7,31.1,29.3,30.3,27.3,29.7,25.7,25.2,23.7,24.3,24.5,24.8,22.8,25.2,24.6,19.7,20.2,22.1,19.9,17.7,18,17.2,21.8,21.5,21.1,16.9,21.1,18.9,16.3,17.9</t>
  </si>
  <si>
    <t>S,S,S,S,S,S,S,S,S,S,S,S,S,S,S,LS,LS,S,LS,LR,LR,S,R,S,S,S,S,S,S,S,LR,S,C,LR,S,C,S,C,S,S,LR,LR,C,R,LR,LR,C,S,S,LR,LR,R,LR,LR,LR,LR,R,LR,LR,LR,S,S,S,S,S,S,S,S,S,S,S,S,S,R,S,S,LR,S,LR,LR,S,S,S,S,S,S,S,S,S,S,LR,LS,LS,S,S,C,LS,C,S,S,S,S,LS,S,LS,S,S,LS,S,S,S,S,S,S,S,S,S,S,S,S</t>
  </si>
  <si>
    <t>0,0,0,0,0,0,0,0,0,0,0,0,0,0,0,0.2,0.3,0,0.1,0,0,0,0,0,0,0,0,0,0,0,0,0,0,0,0,0,0,0,0,0,0,0,0,0,0,0,0,0,0,0,0,0,0,0,0,0,0,0,0,0,0,0,0,0,0,0,0,0,0,0,0,0,0,0,0,0,0,0,0,0,0,0,0,0,0,0,0,0,0,0,0,0.2,0.8,0,0,0,0.2,0,0,0,0,0,0.1,0,0.4,0,0,0.2,0,0,0,0,0,0,0,0,0,0,0,0</t>
  </si>
  <si>
    <t>78.1089,78.012721130597,77.9166606903989,77.8207185335786,77.7248945144888,77.6291884876612,77.533600307807,77.438129829816,77.3427769087569,77.2475413998768,77.1524231586008,77.0574220405324,76.9625379014526,76.8677705973202,76.7731199842713,76.678585918619,76.5841682568535,76.4898668556418,76.395681571827,76.7986122624288,77.486046807031,77.6826348837239,78.3689808930088,78.5644817747451,78.7597419277836,78.9547616485442,79.1495412330814,79.3440809770855,79.5383811758824,79.7324421244344,80.0262641173409,80.2197243145099,80.1459462957644,80.8292591230868,81.0217305577486,81.2139649940022,81.3849627236737,81.2847498964394,81.1846604655967,81.0846942792025,81.0848511855005,81.085007898593,80.9851644187178,81.6674438804411,82.3488832219316,83.0294834776658,83.2192456808462,83.4087742216124,83.5980693876828,84.2771314664218,84.6653573866311,85.343105267461,85.6300186079898,85.9165786597039,86.5927858576229,87.2681604123504,87.9427033491561,88.3264156920471,88.6096555533218,89.2825466490957,89.4646091849382,89.6464475393,89.8280619882255,90.0094528074191,90.1906202722458,90.3715646577315,90.5522862385634,90.7327852890905,90.9130620833241,91.0931168949379,91.2729499972688,91.4525616633169,91.6319521657464,92.3011217768856,92.4794674105186,92.6575934394534,92.9355001340988,93.1130646302024,93.6904104834562,94.0670454257714,94.2432166011799,94.4191708493949,94.5949084375281,94.7704296323625,94.9457347003525,94.8408239076244,94.7240422960964,94.6074044828213,94.4909102907343,94.3745595429882,94.4583520629539,94.342041405563,94.2258739665188,94.1098495694705,93.9939680382842,93.8782291970431,93.7626328700467,93.6471788818112,93.5318670570687,93.416697220767,93.3016691980698,93.1867828143558,93.0720378952187,92.9574342664671,92.8429717541241,92.7286501844269,92.6144693838266,92.5004291789883,92.3865293967903,92.2727698643241,92.1591504088942,92.0456708580176,91.9323310394237,91.8191307810543,91.7060699110627,91.593148257814,91.4803656498846,91.367721916062,91.2552168853444,91.1428503869408</t>
  </si>
  <si>
    <t>0,0,0,0,0,0,0,0,0,0,0,0,0,0,0,0,0,0,0,0.0003,0.821,0.5104,2.9284,2.5968,2.2671,1.9394,1.606,1.2767,0.9472,0.6266,0.3346,0.0249,0,0.918,0.5896,0.2712,0,0,0,0,0,0,0,4.418,4.136,4.054,3.6708,3.2704,2.8622,2.6802,2.3882,4.7062,4.4142,4.1222,3.9402,4.5582,7.0762,6.7842,6.4922,7.2102,6.7186,6.2258,5.7589,5.3098,4.8728,4.4155,3.9845,3.5687,3.1458,2.7525,2.3673,1.9822,1.613,3.631,3.2545,2.8732,2.5812,2.217,1.925,1.633,1.2945,0.9633,0.6398,0.3224,0.0123,0,0,0,0,0,0,0,0,0,0,0,0,0,0,0,0,0,0,0,0,0,0,0,0,0,0,0,0,0,0,0,0,0,0,0</t>
  </si>
  <si>
    <t>0,0,0,0,0.2,0,0.2,0,0.1,7.1,0.1,0.3,1.5,1.9,0.1,0.2,0,3.1,0,0.7,0,0,0.4,0.4,0,0.2,8.9,0.3,0.2,2.4,0,0,0,0,0,0,0,0,0,0.1,0,0.1,0.1,0,0,0,0,0,0,0,0,0,0,0,0,0,0,0,0.1,0,4.1,0.8,0,0.1,0,0,1.6,0,3.9,0.1,0,0,0,0,0,0,0,0,0,0,0.1,0,0,0,0,0,0,0,0,0,0,0,0,0,0,0,0,0,0,0,0,0,0,0,0,0,0,0,0,0,0.9,0,0,0.3,0,0,0,1.3,0,0</t>
  </si>
  <si>
    <t>0,0,0,0,0.2,0.2,0.4,0.4,0.5,7.6,7.7,8,9.5,11.4,11.2,11.4,11.1,14.2,12.7,11.2,9.2,7.4,5.6,2.7,0,0,0,0,0,0,0,0,0,0,0,0,0,0,0,0,0,0,0,0,0,0,0,0,0,0,0,0,0,0,0,0,0,0,0,0,0,0,0,0,0,0,0,0,0,0,0,0,0,0,0,0,0,0,0,0,0,0,0,0,0,0,0,0,0,0,0,0,0,0,0,0,0,0,0,0,0,0,0,0,0,0,0,0,0,0,0.9,0.9,0.9,1.2,1.2,1.2,1.2,2.5,2.5,2.5</t>
  </si>
  <si>
    <t>16.4,19.9,20.1,19.7,17.5,25.4,20,21.2,29.1,24.4,29.4,22,30.1,29.9,33.2,31.2,33.3,29.2,38.8,39,41.4,40.5,40.4,45.8,46.1,39.3,47.3,50.4,51.7,48.2,54.5,51.1,48.9,49.8,54.2,53.4,54.9,59.8,61,62.4,60.4,57.6,59.9,56.4,62.2,59.4,68,58.4,59.9,67.6,66.2,69.5,67.2,64.6,70.1,60.8,64.2,65.9,67.1,62.6,68.8,64.5,68.1,64,61.2,61.2,66.4,65,61.7,68.3,67.5,62.8,58,66.3,63.3,58.3,56.1,62.2,53.9,54.9,52.1,55.4,57.6,54.1,56.6,51.6,49.9,45.4,50.2,49.9,41.2,40.6,41.4,40,43.4,44.1,40.1,33.6,31,38.9,29.3,30.5,34.9,27.2,31.9,28.1,22.7,22.9,27,23.1,22.7,18.9,25.5,25.1,17.6,25.1,16.8,21.2,18.9,22.3</t>
  </si>
  <si>
    <t>S,S,S,S,LS,S,LS,S,LS,B,LS,LS,LS,LS,LR,LS,S,SN,S,LR,C,C,LR,LR,S,LR,ST,LR,LR,R,S,S,S,S,S,S,S,S,S,LR,S,LR,LR,S,S,S,S,S,S,S,S,S,S,S,S,S,S,S,LR,S,R,LR,S,LR,C,C,LR,C,R,LR,S,S,S,S,S,S,S,S,S,S,LR,S,S,S,S,S,S,S,S,S,S,S,S,S,S,S,S,S,S,S,S,S,S,S,S,S,S,S,S,S,LS,S,S,LS,S,S,S,LS,S,S</t>
  </si>
  <si>
    <t>0,0,0,0,0.2,0,0.2,0,0.1,7.1,0.1,0.3,1.5,1.9,0,0.2,0,3.1,0,0,0,0,0,0,0,0,0,0,0,0,0,0,0,0,0,0,0,0,0,0,0,0,0,0,0,0,0,0,0,0,0,0,0,0,0,0,0,0,0,0,0,0,0,0,0,0,0,0,0,0,0,0,0,0,0,0,0,0,0,0,0,0,0,0,0,0,0,0,0,0,0,0,0,0,0,0,0,0,0,0,0,0,0,0,0,0,0,0,0,0,0.9,0,0,0.3,0,0,0,1.3,0,0</t>
  </si>
  <si>
    <t>5.5001,5.50068478211009,5.500269094785,5.49985374115387,5.50043872094881,5.50002323114989,5.50060807488635,5.50019244913816,5.49977715703449,5.50036219830752,5.49994676993732,5.50053167505319,5.50011611063514,5.49970087981239,5.50028598231712,5.49987061512948,5.50045558137881,5.50004007804513,5.50062490825771,5.50020926899649,5.49979396339065,5.50037899117233,5.49996354932162,5.5005484409678,5.50013286309088,5.49971761882005,5.50030270788751,5.49988732727338,5.50047228010699,5.50005676336837,5.50064158018677,5.50022592754212,5.49981060856359,5.50039562298332,5.49998016778139,5.50056504608707,5.50014945488035,5.49973419729042,5.50031927304947,5.49990387913762,5.50048881868419,5.50007328866919,5.50065809222186,5.50024242632214,5.49982709409918,5.50041209528511,5.49999662685999,5.50058149195311,5.50016588754443,5.49975061676315,5.50033567934143,5.49992027225939,5.50050519864634,5.50008965548229,5.50067444589646,5.50025876686879,5.49984342152842,5.50042840960747,5.50001292808599,5.50059778009326,5.50018216260924,5.49976687876311,5.50035192828704,5.49993650816112,5.50052142151466,5.50010586532767,5.49969064272935,5.50027575345193,5.49986039447554,5.50044536892951,5.5000298737939,5.50061471219797,5.50019908112166,5.49978378369415,5.50036881964761,5.49995338596211,5.50053828576696,5.50012271604215,5.49970747991688,5.50029257712337,5.49987720464174,5.50046216560131,5.50004665698214,5.50063148191346,5.50021583737523,5.4998005264966,5.50038554900973,5.4999701018947,5.50055498828079,5.500139405148,5.49972415562552,5.50030923944554,5.49989385358819,5.50047880118279,5.50006327920936,5.50064809079715,5.5002324329261,5.49981710872535,5.50040211792706,5.4999866575113,5.50057153060733,5.50015593419515,5.49974067140394,5.50032574196588,5.49991034286109,5.50049527721889,5.50007974201928,5.50066454039152,5.50024886931551,5.49983353192042,5.50041852793837,5.50000305434943,5.50058791428287,5.50017230471865,5.49975702878596,5.50034208621698,5.49992667399181,5.50051159523975,5.50009604694082,5.50068083222424</t>
  </si>
  <si>
    <t>19.881,19.8269,19.7735,19.7211,19.7161,19.6503,19.6453,19.5898,19.5858,19.5808,19.5768,19.5718,19.5678,19.5638,19.9086,19.9046,20.0866,20.0826,21.4226,23.6155,25.515,27.2278,29.4139,32.7516,35.2656,35.4616,44.3566,44.6526,44.8476,47.2436,46.9387,46.6713,46.4258,46.1714,45.8742,45.5851,45.2816,44.9209,44.5446,44.6406,44.2734,44.3694,44.4644,44.1487,43.7601,43.41,42.9383,42.6032,42.2517,41.792,41.3551,40.8683,40.4212,40.0159,39.5258,39.1761,38.7828,38.3663,38.4623,38.0935,42.1895,42.9855,42.5121,42.6081,42.3558,42.1054,43.7014,43.4098,47.3058,47.4008,46.916,46.5061,46.1637,45.7045,45.2929,44.9507,44.6351,44.2454,43.9571,43.6586,43.7546,43.4507,43.1237,42.8362,42.5231,42.2634,42.0197,41.815,41.5697,41.329,41.1557,40.9861,40.8125,40.6472,40.4604,40.2679,40.1043,39.9772,39.8618,39.7059,39.5983,39.4864,39.3537,39.2547,39.137,39.0347,38.9532,38.8703,38.7738,38.6914,38.6864,38.6167,38.525,38.521,38.4551,38.365,38.3014,38.2964,38.2271,38.1468</t>
  </si>
  <si>
    <t>0.1,0,0.4,0,0.1,0.4,0.3,0,0,0.3,0.1,0.1,0.1,0.1,0.4,0.1,0,0.7,0,0.4,0,0,0,0.1,0.2,0.1,0.1,0.6,0,0,0.8,0.6,0.8,0.6,0,0.7,0,0.1,2.2,0,0,0,0,0,0,0,0,0,0.2,9.2,0,0,0.5,0,0.1,0,0,0,0.4,0,0,6.3,0.2,0,0,5.8,0.4,1,2.5,0.1,0,0,0,0,0,0,0,0,0,0,0,0,0,0,0,0,0,0,0,0,0,0,0,0.2,0,0.1,0,0.4,0,0.1,0,0,0,0.1,0,0,0,0,0,0,0,0,0,0,0.1,0,0,0.2,0,0.1</t>
  </si>
  <si>
    <t>0.1,0.1,0.5,0.5,0.6,1,1.3,1.3,1.3,1.6,1.6,1.7,1.1,0.9,1.3,0,0,0,0,0,0,0,0,0,0,0,0,0,0,0,0,0,0,0,0,0,0,0,0,0,0,0,0,0,0,0,0,0,0,0,0,0,0,0,0,0,0,0,0,0,0,0,0,0,0,0,0,0,0,0,0,0,0,0,0,0,0,0,0,0,0,0,0,0,0,0,0,0,0,0,0,0,0,0,0,0,0,0,0,0.1,0.1,0.1,0,0.1,0,0,0,0,0,0,0,0,0,0,0.1,0.1,0.1,0.3,0.3,0.4</t>
  </si>
  <si>
    <t>23.9,23.6,22.1,26,28.6,29,23.4,21.2,25.7,26.6,32.1,31.4,34.7,33.2,30.8,38.7,31.9,37.2,40.8,36.9,34.1,39.7,38.4,48.6,41.5,45.7,52.2,52.6,54.2,54.3,47,53.8,50.9,55.1,57.2,52.4,61.5,62,63.7,62.5,62.5,66.5,68.3,68.9,62,66.8,59.7,59.4,66.5,69.4,65.9,66.4,64.1,71.1,68.8,61.9,61.8,68.5,73.9,66.3,63.1,66.5,62.1,68.5,72.3,64.2,63.6,61.1,69.1,69.1,68.7,70.7,67.9,62.2,59.6,65.8,58,62.9,58.8,54.3,52.1,54.6,56.5,51,51.6,50.2,46.9,44.9,50.8,47.5,49.3,45.3,43.3,47,37.1,36.6,39.9,39.5,32.9,28.4,27.8,26,32.7,31.6,32.5,25.9,29.2,24.1,19.7,30.5,24.5,19.1,24,24.8,25.9,17.6,24.7,24.3,19.6,23.7</t>
  </si>
  <si>
    <t>LS,S,LS,S,LS,LS,LS,S,S,LS,LR,LS,LR,LR,LS,LR,S,LR,S,LR,S,S,S,LR,LR,LR,LR,LR,S,S,LR,LR,LR,LR,S,LR,S,LR,R,C,S,S,S,C,S,C,S,C,LR,ST,S,S,LR,S,LR,S,S,S,LR,S,S,ST,LR,S,S,R,LR,LR,R,LR,S,S,S,S,S,S,S,S,S,S,S,S,S,S,S,S,S,S,S,S,S,S,S,LR,S,LR,S,LR,S,LS,S,S,S,LS,S,S,S,S,S,S,S,S,S,S,LS,S,C,LS,S,LS</t>
  </si>
  <si>
    <t>0.1,0,0.4,0,0.1,0.4,0.3,0,0,0.3,0,0.1,0,0,0.4,0,0,0,0,0,0,0,0,0,0,0,0,0,0,0,0,0,0,0,0,0,0,0,0,0,0,0,0,0,0,0,0,0,0,0,0,0,0,0,0,0,0,0,0,0,0,0,0,0,0,0,0,0,0,0,0,0,0,0,0,0,0,0,0,0,0,0,0,0,0,0,0,0,0,0,0,0,0,0,0,0,0,0,0,0.1,0,0,0,0.1,0,0,0,0,0,0,0,0,0,0,0.1,0,0,0.2,0,0.1</t>
  </si>
  <si>
    <t>37.1603,37.1607225699153,37.1601447011456,37.1605674322822,37.1599897245664,37.1604126165897,37.1598350695936,37.1602581221697,37.1606807355598,37.1601029102199,37.1605256847411,37.159948020365,37.1603709556828,37.1607934519365,37.1602155095817,37.1606381672095,37.1600603860613,37.1604832047283,37.1599055844522,37.1603285638243,37.1607511040864,37.1601732056945,37.1605959072394,37.1600181699628,37.1604410324559,37.1598634559603,37.1602864790675,37.1607090630193,37.1601312082717,37.1605539534156,37.1599762596928,37.1603991656944,37.1608216326622,37.1602436610521,37.1606662894548,37.1600884791119,37.1605112686145,37.1599336192043,37.1603565694725,37.160779080661,37.1602011532256,37.1606238257572,37.1600460594974,37.1604688930373,37.1598912876187,37.1603142818328,37.1607368369216,37.1601589533409,37.1605816696817,37.1600039471856,37.1604268244438,37.1598492626981,37.1602723005398,37.1606948992109,37.1601170591672,37.1605398189998,37.1599621399505,37.1603850606103,37.1608075422211,37.1602295852387,37.160652228254,37.1600744325086,37.1604972365935,37.1599196017504,37.1603425665706,37.160765092296,37.1601871793824,37.1606098664207,37.1600321146526,37.1604549626692,37.1598773717122,37.1603003803729,37.1607229498933,37.1601450807292,37.1605678114717,37.1599901033623,37.1604129949923,37.1598354476034,37.1602584997871,37.1606811127852,37.1601032870537,37.1605260611836,37.1599483964167,37.1603713313442,37.1607938272078,37.1602158844635,37.1606385417021,37.1600607601651,37.1604835784438,37.1599059577797,37.1603289367642,37.1607514766392,37.1601735778605,37.1605962790191,37.1600185413565,37.160441403464,37.1598638265833,37.1602868493057,37.1607094328732,37.1601315777416,37.160554322502,37.159976628396,37.1603995340148,37.1608220006003,37.1602440286081,37.1606666566293,37.1600888459052,37.1605116350271,37.1599339852365,37.1603569351247,37.1607794459335,37.1602015181189,37.1606241902717,37.1600464236335,37.1604692567954,37.1598916509992,37.160314644836,37.160737199548,37.1601593155908,37.1605820315556</t>
  </si>
  <si>
    <t>22.4892,22.3882,22.3502,22.243,22.205,22.166,22.128,22.0336,21.9279,21.8899,21.9632,21.9252,22.5573,22.8635,22.8255,24.158,24.0297,24.6907,24.5225,24.8835,24.7441,24.5811,24.4239,24.4859,24.6469,24.7089,24.7699,25.3309,25.0729,24.8145,25.5765,26.1375,26.8985,27.4605,27.166,27.828,27.4874,27.5494,29.7104,29.4427,29.0836,28.6769,28.2494,27.9302,27.5847,27.2882,26.9696,26.7372,26.8982,36.0602,35.6199,35.1758,35.6368,35.1182,35.1802,34.7977,34.4189,33.9495,34.3105,33.8753,33.4845,39.7465,39.9075,39.407,38.8429,44.6039,44.9659,45.9269,48.3889,48.4499,47.8987,47.3113,46.7784,46.3405,45.9381,45.449,45.0716,44.6306,44.2462,43.9155,43.61,43.278,42.927,42.6334,42.3357,42.0532,41.7988,41.5616,41.2748,41.0188,40.7471,40.5091,40.2867,40.4477,40.2658,40.3268,40.1278,40.4888,40.3278,40.2898,40.1523,40.023,39.964,39.925,39.8646,39.735,39.5933,39.4705,39.3631,39.2153,39.0915,38.9863,38.8644,38.7408,38.7018,38.601,38.5021,38.4631,38.3568,38.3178</t>
  </si>
  <si>
    <t>0,0,0,0,0,0,0,0,0,0,0.1,0,0,0.1,1,0.5,0,0.1,0.1,0,0.3,0,5.3,1.2,0,0.3,0,0,0,0.7,0.6,0,0,0.3,8.5,0,0,0.3,0.5,0,0,0,0,0,0,0,0,0,0,0,0,0,0,0,0,0,0,0,0,0,0,0.1,0,0,0,0,0,1.4,0,0.1,0.2,0,0.3,0,0,0,0,0,0.1,4.7,0.2,0,0,0.1,0,0.1,0.1,0,0,0,0,1.3,0.1,0.2,0,0,1.8,0,0,1.1,6,0.1,0,0.1,0.7,0.3,0,0,0,0,0,0.2,0,0,0,0.2,0,0,0,0.1</t>
  </si>
  <si>
    <t>0,0,0,0,0,0,0,0,0,0,0.1,0.1,0.1,0.2,0.1,0.6,0.4,0.5,0,0,0,0,0,0,0,0,0,0,0,0,0,0,0,0,0,0,0,0,0,0,0,0,0,0,0,0,0,0,0,0,0,0,0,0,0,0,0,0,0,0,0,0,0,0,0,0,0,0,0,0,0,0,0,0,0,0,0,0,0,0,0,0,0,0,0,0,0,0,0,0,0,0,0,0,0,0,0,0,0,0,0,0.1,0,0,0.7,1,0.9,0.9,0.9,0.9,0.9,1.1,1.1,1.1,1.1,1.3,1.3,1.3,1.3,1.4</t>
  </si>
  <si>
    <t>22.7,24.8,26.9,25.5,23.9,20.9,22,26.5,24.5,23.5,22.9,24.2,31.9,23.3,32.3,25.2,33.1,30.3,35.1,37.2,39.5,34,32.2,32.3,40.2,41.5,38.2,38.2,48.6,48.2,40.3,43.1,50.3,46.8,56.5,49.7,58.1,55.4,49.9,57.1,51.9,59.5,55.6,63.9,57.4,64.7,64.9,64.9,70,70.1,63.2,64.2,69.3,70.3,69.3,69.9,75.5,68.1,70.4,70,64.2,72.1,69,66.5,63.1,63.7,70.7,73.3,72.1,66.1,69.7,69.9,68.5,66.4,61.2,60.5,63,60.6,59.6,61,57.3,54.2,56.9,44.7,44.1,51.5,48.9,39.1,42.5,44.7,41.7,40.6,42.5,42.2,35.5,36.7,34.5,30.8,29.6,36.7,32.5,24.4,33.1,33,28.7,30.6,32.3,23.3,26.7,30.9,20.7,28.5,23.5,24.9,26.1,27.6,20.1,22.2,18.6,26.8</t>
  </si>
  <si>
    <t>S,S,S,S,S,S,S,S,S,S,LS,S,S,LS,LR,LS,S,LS,LR,S,LR,C,R,LR,S,LR,C,C,S,LR,LR,S,S,LR,ST,S,C,LR,LR,C,S,S,S,S,S,S,S,S,S,S,S,S,S,S,S,S,S,S,S,S,S,LR,S,C,S,S,S,LR,S,LR,LR,S,LR,S,C,C,S,S,LR,R,LR,S,S,LR,S,LR,LR,S,S,S,S,LR,LR,LR,C,S,LR,S,S,LR,R,LS,S,LR,LS,LS,S,S,C,C,S,LS,S,S,S,LS,S,S,S,LS</t>
  </si>
  <si>
    <t>0,0,0,0,0,0,0,0,0,0,0.1,0,0,0.1,0,0.5,0,0.1,0,0,0,0,0,0,0,0,0,0,0,0,0,0,0,0,0,0,0,0,0,0,0,0,0,0,0,0,0,0,0,0,0,0,0,0,0,0,0,0,0,0,0,0,0,0,0,0,0,0,0,0,0,0,0,0,0,0,0,0,0,0,0,0,0,0,0,0,0,0,0,0,0,0,0,0,0,0,0,0,0,0,0,0.1,0,0,0.7,0.3,0,0,0,0,0,0.2,0,0,0,0.2,0,0,0,0.1</t>
  </si>
  <si>
    <t>88.465,88.3896512618297,88.314366700818,88.2391462623031,88.1639898916696,88.0888975343486,88.0138691358178,87.9389046416012,87.8640039972692,87.7891671484387,87.7143940407728,87.639684619981,87.5650388318189,87.4904566220883,88.1779379366373,88.3428336992781,88.5585890144238,88.4831605632128,89.0147963570548,88.9399793380756,89.1642260433713,89.0882817498958,89.7744021408344,90.459938139011,90.6228902421734,91.0857035533236,91.2481226701709,91.4104034489692,91.5725460075458,92.2565504636277,92.9399723291634,93.1008121003657,93.2615148787029,93.7220807808567,94.4042544029045,94.5638469937917,94.7233036540809,95.182624499549,95.8415541253696,95.9999225177549,96.158156022235,96.3162547536987,96.4742188269369,96.6320483566427,96.7897434574115,96.9473042437411,97.1047308300319,97.2620233305868,97.4191818596112,97.5762065312134,97.7330974594045,97.8898547580984,98.046478541112,98.2029689221653,98.3593260148814,98.5155499327867,98.6716407893108,98.8275986977868,98.9834237714512,99.1391161234439,99.2946758668088,99.5501031144932,99.7053128058468,99.8603902996715,99.7753357085645,99.690353561431,99.605443796568,100.282606352325,100.437192145022,100.691646271586,100.89788367066,100.811945410121,101.026080346207,100.94003289607,100.854058735559,100.768157802251,100.682330033776,100.596575367816,100.610893742109,101.287199920941,101.640930066118,101.794358926945,101.947657107039,102.200824717705,102.353776696652,102.606598401043,102.859204768335,103.01159598194,103.163857398611,103.315989128903,103.467991283272,104.141863972085,104.393162699932,104.744247387853,104.895033044652,105.045690272027,105.718219179366,105.868175270286,106.018003638353,106.689704392351,107.360833035298,107.509390054479,107.757820542445,108.006039433466,108.154046907766,108.301928318917,108.505683774292,108.653265684011,108.80072189305,108.948052508472,109.09525763725,109.242337386266,109.389291862309,109.536121172079,109.682825422185,109.829404719144,109.975859169383,110.122188879239,110.268393954957,110.414474502693</t>
  </si>
  <si>
    <t>0,0,0,0,0,0,0,0,0,0,0,0,0,0,0.3042,0.0642,0,0,0.0005,0,0,0,4.538,4.976,4.6792,4.4392,4.1645,3.8909,3.5814,3.5194,3.3574,3.0651,2.7593,2.5193,10.2573,9.8993,9.5486,9.3086,9.0686,8.7266,8.3685,7.9754,7.606,7.1949,6.8234,6.4168,6.0139,5.6164,5.1939,4.778,4.4059,4.0341,3.6431,3.2544,2.879,2.5087,2.1209,1.7759,1.432,1.0999,0.7943,0.5543,0.2589,0,0,0,0,0.638,0.3318,0.0918,0,0,0,0,0,0,0,0,0,3.938,3.698,3.3741,3.0459,2.8059,2.5162,2.2762,2.0362,1.7614,1.4843,1.2072,0.9374,1.4754,1.2354,0.9954,0.7407,0.4815,1.5195,1.2579,0.9992,1.3372,6.5752,6.3352,6.0469,5.8069,5.5669,5.3269,5.0435,4.7747,4.5122,4.2461,3.9825,3.7425,3.4775,3.2119,2.946,2.706,2.4476,2.1884,1.9328,1.6928</t>
  </si>
  <si>
    <t>0,0,0,0,0,0,0,0,0,0,0,0,0,0,0,0,0,0,0,0,0,0,0,0,0,0,0,0,0,0,0,0,0,0,0.1,0,0,0,0,0,0,0.1,0,0,0,0,0,0,0,0,0,0.1,0,0,0,0,0.1,0,0,0,1.1,1.3,0,0,7.4,0,0,1.1,0,0,8.2,0.4,7.7,0.1,0.9,2.5,0,0,0.5,1.5,0,0,0,0,0,0,0,0,0,0,0,0,0,0,0,0,0,0,0,0,0,0,0,0,0,0,0,0,0,0,0,0,0,0,0,0,0,0,0,0</t>
  </si>
  <si>
    <t>19.7,23.7,21.4,20.9,18.9,20.6,19.7,25.1,23.6,19.4,22.3,22.1,25.5,29.2,27.4,27.9,32.6,28.6,31.4,29.8,30.4,33.9,35.5,41.3,40.6,36.4,43.2,45,45.3,48.4,45,49.8,52.2,49.9,47.2,52,56.5,57.7,59.2,60.5,57.3,58.6,60.2,59.5,65.1,63.4,66.1,64.3,64.7,65.9,66.6,66.4,65.4,71.2,71.7,69,70.5,68.4,70.7,69.1,70.1,67.2,69,73,66.1,65.5,69.7,67.3,69,68.7,64.3,67.3,63.6,63,61,58,56.1,60.8,55.1,56,54.8,52.6,55.2,51.5,45.8,51.4,46.3,47.4,46.9,46.2,37.2,43.5,40.1,38.4,34.1,31.8,29.9,36.1,31.4,27.6,33.2,28,24.6,23,27.2,28.6,25.7,24,24,24.9,23.6,17.9,23.9,18.9,24.4,16.9,22.2,22.3,19.4,20.6</t>
  </si>
  <si>
    <t>S,S,S,S,S,S,S,S,S,S,S,S,S,S,S,S,S,S,S,S,S,S,S,S,S,S,S,S,S,S,S,S,S,S,LR,S,S,S,S,S,S,LR,S,S,S,S,S,S,S,S,S,LR,S,S,S,C,LR,S,S,S,LR,LR,S,C,ST,C,S,LR,C,S,ST,LR,ST,LR,LR,R,C,C,LR,LR,S,S,S,S,S,S,S,S,S,S,S,S,S,S,S,S,S,S,S,S,S,S,S,S,S,S,S,S,S,S,S,S,S,S,S,S,S,S,S,S</t>
  </si>
  <si>
    <t>86.9103,86.9101220967742,86.9099444804891,86.9107671506818,86.9105884939872,86.9104101254485,86.910232044601,86.9100542509807,86.9098767441243,86.9106995235693,86.9105209759506,86.910342716312,86.9101647441889,86.9099870591176,86.9108096606352,86.9106309353761,86.9104524983835,86.9102743491926,86.9100964873391,86.9099189123595,86.9107416237912,86.9105630082689,86.9103846808362,86.9102066410285,86.9100288883816,86.9098514224326,86.910674242719,86.9104957358759,86.9103175169471,86.9101395854682,86.9099619409755,86.9107845830062,86.9106058981949,86.9104275015849,86.9102493927114,86.9100715711102,86.9098940363181,86.9107167878724,86.9105382124081,86.9103599249688,86.9101819250898,86.9100042123074,86.9098267861585,86.9106496461808,86.9104711790096,86.9102929996886,86.9101151077536,86.9099375027411,86.9107601841883,86.91058153873,86.9104031814094,86.910225111762,86.9100473293237,86.9098698336312,86.9106926242221,86.9105140877315,86.9103358392029,86.9101578781719,86.9099802041748,86.9108028167488,86.9106241025282,86.9104456765564,86.9102675383684,86.9100896875001,86.909912123488,86.9107348458694,86.9105562412793,86.9103779247612,86.9101998958502,86.9100221540827,86.9098446989955,86.9106675301262,86.9104890341098,86.9103108259903,86.9101329053032,86.909955271585,86.9107779243728,86.9105992503012,86.9104208644136,86.9102427662452,86.9100649553319,86.9098874312104,86.9107101934182,86.9105316285901,86.9103533517698,86.9101753624927,86.9099976602952,86.910820244714,86.9106415023839,86.9104630483478,86.9102848821408,86.9101070032986,86.9099294113578,86.9107521058556,86.9105734734268,86.9103951291148,86.910217072455,86.9100393029833,86.9098618202365,86.9106846237523,86.9105061001656,86.9103278645202,86.9101499163516,86.9099722551962,86.910794880591,86.9106161791707,86.9104377659785,86.9102596405495,86.9100818024196,86.9099042511254,86.9107269862042,86.910548394291,86.9103700904292,86.9101920741543,86.9100143450025,86.9098369025105,86.9106597462162,86.9104812627545,86.9103030671695,86.9101251589966</t>
  </si>
  <si>
    <t>19.4339,19.2349,19.0417,18.849,18.6618,18.4713,18.2828,18.0821,17.8855,17.6974,17.5043,17.3121,17.1121,16.9027,16.6977,16.4926,16.2742,16.0679,15.8542,15.6456,15.4347,15.2148,14.9902,14.7446,14.5026,14.2768,14.0249,13.7668,13.5086,13.2365,12.9818,12.7046,12.4169,12.1432,12.1032,11.82,11.5128,11.1994,10.88,10.5543,10.2521,10.2121,9.8945,9.583,9.2379,8.9082,8.5632,8.2345,7.9059,7.5739,7.2414,7.2014,6.8818,6.5258,6.1707,5.8878,5.8478,5.5273,5.1976,4.8825,5.8425,7.0025,6.6608,6.3501,13.6101,13.2818,12.8578,13.8178,13.4638,13.0476,21.1076,21.3666,28.9266,28.8866,29.6466,32.0066,31.6613,31.2798,31.6398,32.9998,32.5974,32.2172,31.8134,31.4462,31.1239,30.7601,30.4363,30.105,29.7788,29.4587,29.1926,28.8918,28.612,28.3405,28.0915,27.8525,27.6213,27.3646,27.1283,26.9053,26.6629,26.4402,26.229,26.0225,25.8025,25.5793,25.3658,25.1575,24.9495,24.7394,24.5321,24.3405,24.1341,23.9406,23.7333,23.5446,23.3428,23.1418,22.9482,22.7521</t>
  </si>
  <si>
    <t>0,0.4,0.1,0,0.3,0.1,0.1,0.6,0,0,3,0,0.1,0.3,0,0,0,0,0,1.6,0,0,0,0.5,0,0.1,0,0,0.1,0,0,0,0,0,0.1,0,0,0,0,0,0,0,0,0,0,0,0,0.1,0,0,0,0,0.1,0.4,0,0,0,0,0,0.2,0.1,6.7,0.1,0,0,0.5,0,0,0,0.2,0,0,0.3,0.1,0.1,0,0,0,0.1,0.1,0,0,0,0.1,0,0,0,0,0,0,0.1,0,0,0,0,0,0,0,0,0,0,0,0,1,0,0,0,0,0.1,0,0.1,0,0.2,1.4,2.9,0.3,8.8,1.4,0.3,0</t>
  </si>
  <si>
    <t>0,0.4,0.5,0.5,0.8,0.9,1,1.6,1.6,1.6,4.6,4.6,4.7,5,5,5,5,5,5,6.6,6.6,6.6,6.6,6.4,5.9,5.4,5,3.8,2.9,1.8,0,0,0,0,0,0,0,0,0,0,0,0,0,0,0,0,0,0,0,0,0,0,0,0,0,0,0,0,0,0,0,0,0,0,0,0,0,0,0,0,0,0,0,0,0,0,0,0,0,0,0,0,0,0,0,0,0,0,0,0,0,0,0,0,0,0,0,0,0,0,0,0,0,1,1,1,1,1,1.1,1.1,1.2,1.2,1.4,2.8,5.7,6,14.8,16.2,16.5,16.5</t>
  </si>
  <si>
    <t>19.7,18.2,19.4,17.9,18.8,20.4,19.5,18.2,21.1,21,19.5,20.7,23.8,22.5,22.9,26.5,27.4,24.8,28.7,27.3,30.6,31.7,30.6,33,34.3,34.5,33.9,37.7,36,37.1,41.5,42.6,43.6,42.2,46,48.1,46,50.7,48.6,51.6,53,56.6,54.5,56.1,59.5,59.5,59.2,63.4,61.4,65,66.6,66.6,66.4,69,65.7,68.4,70.2,68.4,69.6,67.3,67.7,67.3,67.9,69.3,65.9,66.5,66.5,65.6,64.6,62.9,64.4,63.1,60.9,57.3,57,55.9,54,54,53.2,53.1,49.2,50.2,46.6,45.9,44.3,40.8,41.6,38.8,38.4,37.1,37.9,32.9,34.1,32.5,29.9,29.6,30.2,29.3,29.7,27.2,27.5,26.7,22.9,22.9,22.5,24,21.8,21.1,20.7,21,20.1,21.6,21.1,18.5,19.9,18.5,19.9,16.5,17,16.6</t>
  </si>
  <si>
    <t>S,LS,LS,S,LS,LS,LS,LS,S,S,SN,C,LS,LS,S,C,S,S,C,LS,S,S,S,LR,S,LR,S,S,LR,S,S,S,S,S,LR,S,S,S,S,S,S,S,S,S,S,S,S,LR,S,S,S,S,LR,LR,S,S,S,S,S,LR,LR,ST,LR,S,S,LR,C,S,S,LR,S,S,LR,LR,LR,S,S,S,LR,LR,S,S,S,LR,S,S,S,S,C,S,LR,S,S,S,S,S,S,S,S,S,S,S,C,LS,S,S,S,S,LS,S,LS,C,LS,LS,SN,LS,B,LS,LS,C</t>
  </si>
  <si>
    <t>0,0.4,0.1,0,0.3,0.1,0.1,0.6,0,0,3,0,0.1,0.3,0,0,0,0,0,1.6,0,0,0,0,0,0,0,0,0,0,0,0,0,0,0,0,0,0,0,0,0,0,0,0,0,0,0,0,0,0,0,0,0,0,0,0,0,0,0,0,0,0,0,0,0,0,0,0,0,0,0,0,0,0,0,0,0,0,0,0,0,0,0,0,0,0,0,0,0,0,0,0,0,0,0,0,0,0,0,0,0,0,0,1,0,0,0,0,0.1,0,0.1,0,0.2,1.4,2.9,0.3,8.8,1.4,0.3,0</t>
  </si>
  <si>
    <t>20.3312,20.3313619129523,20.3315237953389,20.3316856471657,20.3308474684384,20.331009447941,20.3311713968653,20.3313333152172,20.3314952030025,20.3316570602269,20.3308188868962,20.3309808717943,20.3311428261132,20.3313047498587,20.3314666430365,20.3316285056524,20.3307903377121,20.3309523279997,20.3311142877071,20.33127621684,20.3314381154042,20.3315999834055,20.3317618208496,20.3309236277424,20.3310855928677,20.3312475274176,20.3314094313977,20.3315713048139,20.3317331476719,20.3308949599776,20.3310569305148,20.3312188704754,20.3313807798654,20.3315426586904,20.3317045069562,20.3308663246685,20.3310283006114,20.3311902459768,20.3313521607705,20.3315140449981,20.3316758986655,20.3308377217785,20.330999703121,20.331161653885,20.3313235740762,20.3314854637004,20.3316473227634,20.3308091512709,20.3309711380068,20.3311330941633,20.3312950197459,20.3314569147606,20.3316187792129,20.3307806131088,20.3309426052322,20.331104566775,20.331266497743,20.331428398142,20.3315902679777,20.3317521072559,20.3309139159823,20.331075882941,20.3312378193239,20.3313997251367,20.3315616003853,20.3317234450753,20.3308852592125,20.331047231581,20.3312091733727,20.3313710845932,20.3315329652484,20.3316948153442,20.3308566348861,20.3310186126582,20.3311805598525,20.3313424764746,20.3315043625305,20.3316662180257,20.3308280429662,20.3309900261359,20.3311519787266,20.3313139007443,20.3314757921946,20.3316376530833,20.3307994834163,20.3309614719773,20.3311234299585,20.3312853573655,20.3314472542042,20.3316091204803,20.3307709561996,20.3309329501459,20.3310949135114,20.3312568463017,20.3314187485227,20.33158062018,20.3317424612795,20.3309042718269,20.3310662406062,20.3312281788094,20.3313900864421,20.3315519635102,20.3317138100195,20.3308756259756,20.3310376001626,20.3311995437725,20.3313614568109,20.3315233392836,20.3316851911965,20.3308470125553,20.3310089921439,20.3311709411543,20.3313328595923,20.3314947474635,20.3316566047739,20.3308184315292,20.3309804165133,20.3311423709181,20.3313042947495,20.3314661880132</t>
  </si>
  <si>
    <t>11.318,11.314,11.31,11.2709,11.2679,11.2639,11.2599,11.2559,11.2118,11.168,11.165,11.1315,11.1275,11.1235,11.0765,11.0349,10.9801,10.9298,10.8848,10.8808,10.818,10.7528,10.6905,11.4014,11.8099,12.4297,12.7565,13.8701,14.8262,15.8114,17.5363,17.4122,17.2838,17.1623,17.2583,17.1082,16.9687,16.8037,16.6514,16.4824,16.3051,16.1057,15.9211,15.726,15.5074,15.2903,15.0765,15.1735,14.9436,14.6847,14.4131,14.1437,14.2397,14.6367,14.3739,14.087,13.7849,13.5045,13.2145,13.4105,13.5075,20.2035,20.2995,19.9486,19.6406,20.1366,19.8978,19.5928,19.3002,19.4962,19.2072,18.9333,19.2303,19.3263,19.4223,19.2094,19.0115,18.8145,18.9115,19.0075,18.8421,18.6715,18.523,18.619,18.4836,18.3644,18.2423,18.1325,18.0504,17.9483,18.0453,17.9582,17.8674,17.7822,17.7053,17.6295,17.552,17.4784,17.4028,17.3342,17.2649,17.198,17.1536,17.1506,17.094,17.034,16.979,16.9257,16.9217,16.8696,16.8656,16.8239,16.8199,16.8159,16.8119,16.8089,16.8049,16.8009,16.7969,16.7625</t>
  </si>
  <si>
    <t>0.2,0.1,0.5,5.5,0.1,1.5,0,2.3,0.1,3.6,0,0,0,0,0,0,0,0,0,0,0,0,0,0.1,0,0,0,0,0,0,0,0,0,0,0,0,0,0,0,0,0,0,0,0.1,0,0,0,0,0,0,1.9,0.2,0.1,0.4,0,0.2,0.8,0,0,0.7,0,0,0.3,0,0,0,0,0.8,0,0,0,0,0,0,0,0,0,0,0.2,0,0,0,0,0.1,0,0,0,0.1,0,0.1,1.5,0.1,2.6,0.1,0.1,0.1,0.1,0.4,0.3,0.6,0,0,0,0,0,0,0,0,0,0.2,0,0.4,0,3.3,0.3,9.8,0,0,4.4,0</t>
  </si>
  <si>
    <t>0.2,0.3,0.8,6.3,6.4,7.9,7.9,10.2,10.3,13.9,13.9,13.9,13.9,13.9,13.9,13.9,13.9,13.9,13.9,13.9,13.9,13.9,13.9,14,13.3,13.3,13.3,13.1,13.1,11.1,10.6,9.9,7,5.6,1.9,0,0,0,0,0,0,0,0,0,0,0,0,0,0,0,0,0,0,0,0,0,0,0,0,0,0,0,0,0,0,0,0,0,0,0,0,0,0,0,0,0,0,0,0,0,0,0,0,0,0,0,0,0,0,0,0,0,2.6,2.7,2.3,1.6,1.7,2.1,2,2.6,2.4,2.4,2.4,2.4,2.4,2.4,2.4,2.4,2.4,2.6,2.6,3,3,6.3,6.6,16.4,16.4,16.4,20.8,20.8</t>
  </si>
  <si>
    <t>21,18,13.7,22.5,21.5,12.4,20.3,22.4,16.3,19,14.3,18.9,17.7,20.5,22.8,20.9,28.9,27.6,27,26.3,29,29.4,25.8,29.2,35.3,31.3,28.4,33.2,30.9,41.3,34.1,35.3,45.9,38.3,49.5,50.4,52.5,52.4,55.6,55.7,49.7,52.2,57,59.5,56.4,65.1,55.3,64.1,68.1,66.5,63.1,63.5,66.4,71.7,72.9,69.5,62.8,72.5,72.8,69,73.3,64.5,64.9,66.5,66.1,68.4,67.1,61.5,62.4,62,60.6,59.5,58.1,57.9,55,63.4,57.9,51.6,55.3,56.6,52.6,49.1,43.8,44.8,46.2,41.5,41.6,43.8,43.4,43.9,40.9,36.3,31.9,31.1,34,35.1,27.6,29.1,32.6,23.6,32.9,29.9,27.3,22.8,27.4,22.7,28.1,27.4,19.7,14.4,24.5,13.7,18.2,13.2,12.1,19.3,16.6,12.5,11.3,16.9</t>
  </si>
  <si>
    <t>LS,LS,LS,SN,LS,LS,C,SN,LS,SN,S,S,S,S,S,S,S,S,S,S,S,S,S,LS,S,S,S,C,S,S,S,S,S,S,S,S,S,S,S,S,S,S,S,LR,S,S,S,S,S,S,LR,LR,LR,LR,C,LR,LR,S,S,LR,S,S,LR,S,S,S,S,LR,S,S,S,S,S,S,S,S,S,S,LR,S,S,S,S,LR,S,S,S,LR,S,LR,LR,LR,SN,LS,LR,LR,LS,LS,LR,LS,S,S,S,S,S,S,S,S,S,LS,S,LS,C,SN,LS,B,S,C,SN,C</t>
  </si>
  <si>
    <t>0.2,0.1,0.5,5.5,0.1,1.5,0,2.3,0.1,3.6,0,0,0,0,0,0,0,0,0,0,0,0,0,0.1,0,0,0,0,0,0,0,0,0,0,0,0,0,0,0,0,0,0,0,0,0,0,0,0,0,0,0,0,0,0,0,0,0,0,0,0,0,0,0,0,0,0,0,0,0,0,0,0,0,0,0,0,0,0,0,0,0,0,0,0,0,0,0,0,0,0,0,0,2.6,0.1,0,0,0.1,0.4,0,0.6,0,0,0,0,0,0,0,0,0,0.2,0,0.4,0,3.3,0.3,9.8,0,0,4.4,0</t>
  </si>
  <si>
    <t>38.0398,38.0393206825127,38.039841698676,38.0393623521625,38.0398833393197,38.0394039638204,38.039924922012,38.0394455175671,38.0399664468333,38.0394870134832,38.0400079138643,38.0395284516492,38.0400493231855,38.0395698321455,38.040090674877,38.0396111550524,38.0401319690192,38.0396524204499,38.040173205692,38.0396936284181,38.0402143849756,38.039734779037,38.0402555069497,38.0397758723863,38.0402965716942,38.0398169085458,38.0393375792886,38.0398585836901,38.039379225423,38.0399002008348,38.0394208135983,38.0399417600608,38.039462343895,38.0399832614485,38.0395038163939,38.0400247050786,38.0395452311752,38.0400660910313,38.0395865883193,38.0401074193869,38.0396278879065,38.0401486902256,38.0396691300168,38.0401899036275,38.0397103147302,38.0402310596725,38.0397514421267,38.0402721584403,38.0397925122859,38.0403132000108,38.0398335252875,38.0393541844634,38.0398751773062,38.0393958074884,38.0399167713575,38.0394373725863,38.0399583075222,38.0394788798378,38.0399997858807,38.0395203293235,38.0400412065136,38.0395617211237,38.0400825695012,38.0396030553187,38.0401238749236,38.0396443319886,38.0401651228611,38.0396855512136,38.0402063133936,38.0397267130736,38.040247446601,38.0397678176483,38.040288522563,38.0398088650176,38.0393295413595,38.0398505513562,38.0393711986803,38.0398921796796,38.0394127980265,38.0399337500686,38.0394543394786,38.0399752626039,38.0394958231172,38.040016717366,38.0395372490228,38.0400581144352,38.0395786172758,38.0400994538919,38.0396199279563,38.0401407358163,38.0396611811445,38.0401819602883,38.0397023769204,38.0402231273881,38.0397435153639,38.0402642371953,38.0397845965548,38.0403052897898,38.0398256205728,38.0393462852512,38.0398672835926,38.0393879192695,38.0399088886296,38.0394294953455,38.0399504357647,38.0394710135599,38.0399919250784,38.0395124739931,38.0400333566513,38.0395538767256,38.0400747305635,38.0395952218377,38.0401160468955,38.0396365094095,38.0401573057272,38.0396777395212,38.0401985071389,38.0397189122527,38.0402396512103,38.039760027684</t>
  </si>
  <si>
    <t>12.5009,12.4749,12.4479,12.4219,12.3949,12.3689,12.3164,12.2904,12.2634,12.2374,12.1804,12.118,12.0565,11.9917,11.9219,11.8566,11.7749,11.6973,11.62,11.5454,11.4642,11.3831,11.3088,11.2828,11.8872,11.8006,11.721,11.8969,11.8113,13.6767,14.0166,14.6203,17.4352,18.6594,22.1943,23.8929,23.6709,23.4491,23.2052,22.9603,22.7609,22.5442,22.293,22.366,22.1204,21.7948,21.5606,21.2492,20.8972,20.565,22.439,22.613,22.686,23.06,22.7686,22.9426,23.7156,23.2878,22.8592,23.5332,23.0954,22.7703,23.0433,22.6962,22.3552,21.9912,21.6439,22.4179,22.1176,21.8242,21.5445,21.2776,21.0231,20.7722,20.5452,20.247,20.0003,19.7996,19.9736,19.7375,19.5328,19.3499,19.1972,19.2702,19.1056,18.9632,18.8218,18.8948,18.7452,18.8182,20.2922,20.3652,20.3392,20.3122,20.8043,21.5351,21.5091,21.4821,21.8915,21.8655,21.932,21.8285,21.7319,21.6485,21.5519,21.469,21.3708,21.2756,21.1987,21.1727,21.0848,21.0588,21.0015,20.9755,20.9485,20.9225,20.8522,20.8026,20.7756,20.7211</t>
  </si>
  <si>
    <t>3,0.1,0,0,0,0,9.6,0.2,0.1,0.3,0.3,0.2,0.3,0.2,0.5,0.1,0,0,8,4.6,0,0,0,0.1,0,0,0,0,0,0,0,0,0,0,0,0,0,0,0,0,0.5,0.2,3,0,2.3,0.2,9.9,2.4,0.4,0.4,0,0,0,0,0,0,0,0,0,0,0.1,0,0.3,0,0.1,1.6,0,0,0.2,0.1,0,0,0,0,0,0,0,0,0,0,0,0,0,0,0,0,0,0,0,0,0,0,0,0,0.1,0,0,0,0,0,0,0,0,0,0,0,0,0,0,0,0,0,0,0.3,0.1,0,0.4,0,0,0</t>
  </si>
  <si>
    <t>3,3.1,3.1,3.1,3.1,3.1,12.7,12.9,13,13.3,13.6,13.8,14.1,14.3,14.8,14.9,14.7,14.7,22.7,27.3,27.3,26.9,26.9,25.7,24.6,21.9,20.7,19.1,16.6,13.2,11.2,9.1,4.8,2.6,0,0,0,0,0,0,0,0,0,0,0,0,0,0,0,0,0,0,0,0,0,0,0,0,0,0,0,0,0,0,0,0,0,0,0,0,0,0,0,0,0,0,0,0,0,0,0,0,0,0,0,0,0,0,0,0,0,0,0,0,0.1,0.1,0.1,0.1,0.1,0.1,0.1,0.1,0.1,0.1,0.1,0.1,0.1,0.1,0.1,0.1,0.1,0.1,0.1,0.4,0.5,0.5,0.9,0.9,0.9,0.9</t>
  </si>
  <si>
    <t>17.8,14.2,15.4,16.8,15.6,23.9,16,25.9,17.5,20.9,23.4,21.4,30.1,25.1,29.4,22.6,33.1,24.6,27.4,28.7,27.5,34,30.1,37.5,37.3,44.4,38,39.2,43.9,48.1,41.3,41.7,52.4,42.5,47.5,52.4,49.5,48.7,50.5,54.5,61.3,57.3,62.9,61.6,54.9,64.2,63,69.6,70.7,66.7,69.1,74,63.2,71.9,64.3,72.3,74.2,74.1,74.7,67.9,74,66.5,72.8,70.7,65.6,63.7,69,62.3,69.5,63.9,62.3,62.5,56,52.9,59.1,58.5,51.5,43.8,50.8,46.5,46.6,37.7,43.5,41.3,36.3,27.3,36,25.6,27.2,29.2,22.8,30.4,29.4,25.4,17.6,17.3,22.7,24.4,27,19.2,20.9,24.4,23,23.3,24.4,23.5,20.8,22.4,15.1,24.3,16,24.2,13.7,23.5,19.3,19,13.6,20.9,18.4,21.6</t>
  </si>
  <si>
    <t>SN,LS,S,C,C,C,B,LS,LS,LS,LS,LS,LS,LS,LS,LS,C,S,B,SN,S,S,S,LR,S,S,S,S,S,S,S,S,S,S,S,S,S,S,S,S,LR,LR,R,C,R,LR,ST,R,LR,LR,S,S,S,S,S,S,S,S,S,S,LR,S,LR,S,LR,LR,C,C,LR,LR,S,S,S,S,S,S,S,S,S,S,S,S,S,S,S,S,S,S,S,S,S,S,S,S,LS,S,S,S,S,S,S,S,S,S,S,S,S,S,S,S,S,S,S,LS,LS,S,LS,S,S,S</t>
  </si>
  <si>
    <t>3,0.1,0,0,0,0,9.6,0.2,0.1,0.3,0.3,0.2,0.3,0.2,0.5,0.1,0,0,8,4.6,0,0,0,0,0,0,0,0,0,0,0,0,0,0,0,0,0,0,0,0,0,0,0,0,0,0,0,0,0,0,0,0,0,0,0,0,0,0,0,0,0,0,0,0,0,0,0,0,0,0,0,0,0,0,0,0,0,0,0,0,0,0,0,0,0,0,0,0,0,0,0,0,0,0,0.1,0,0,0,0,0,0,0,0,0,0,0,0,0,0,0,0,0,0,0.3,0.1,0,0.4,0,0,0</t>
  </si>
  <si>
    <t>103.9456,103.890477333333,103.835383898384,103.78031967965,103.725284661638,103.670278828863,103.615302165848,103.560354657123,103.505436287229,103.450547040713,103.395686902131,103.340855856047,103.286053887032,103.231280979668,103.176537118542,103.121822288252,103.298136473402,103.243357158606,103.188606893446,103.133885662518,103.079193450424,103.439530241776,103.384675945435,104.246850738495,105.108568317649,105.969828925359,106.830632803959,107.690980195654,108.55087134252,109.410306486505,110.269285869429,111.127809732983,111.985878318731,112.380491868107,112.380896152722,112.380300222944,112.38070460919,112.380108780988,112.380513268756,112.380917542022,112.380321600902,112.38072597581,112.380130136278,112.38053461272,112.380938874668,112.380342922235,112.380747285837,112.380151435003,112.380555900151,112.38096015081,112.380364187094,112.380768539419,112.380172677315,112.380577131198,112.380981370598,112.380385395629,112.380789736707,112.380193863362,112.38059830601,112.381002534181,112.380406547989,112.38081087785,112.380214993293,112.380619424736,112.381023641708,112.380427644322,112.380831962996,112.380236067258,112.380640487525,112.381044693327,112.380448684778,112.380852992293,112.380257085403,112.380661494525,112.381065689187,112.380469669503,112.38087396589,112.380278047878,112.380682445883,112.381086629435,112.380490598646,112.380894883935,112.38029895483,112.380703341748,112.380107514218,112.380512002657,112.380916276595,112.380320336146,112.380724711725,112.380128872863,112.380533349976,112.380937612593,112.380341660829,112.3807460251,112.380150174935,112.380554640751,112.380958892078,112.380362929029,112.380767282021,112.380171420584,112.380575875134,112.3809801152,112.380384140896,112.38078848264,112.38019260996,112.380597053272,112.381001282108,112.380405296579,112.380809627104,112.380213743211,112.380618175317,112.381022392951,112.380426396228,112.380830715563,112.380234820486,112.380639241415,112.381043447878,112.380447439989,112.380851748165,112.380255841935</t>
  </si>
  <si>
    <t>0,0,0,0,0,0,0,0,0,0,0,0,0,0,0,0,0.0002,0,0,0,0,0,0,0.3451,0.5365,2.2307,2.5534,3.1288,4.6928,7.13,8.1282,9.2094,12.5048,14.1884,16.565,16.3471,16.1453,15.9498,15.7447,15.5169,15.9579,16.0979,19.0389,18.8353,21.0753,21.2163,31.0563,33.3973,33.7373,34.0773,33.5998,33.0478,32.6548,32.1433,31.741,31.231,30.6936,30.1621,29.6236,29.1901,29.2311,28.8182,29.0592,28.5905,28.6305,30.1715,29.8757,29.6316,29.7716,29.8116,29.4456,29.0789,28.779,28.5057,28.1789,27.86,27.6004,27.3932,27.1403,26.9176,26.696,26.5214,26.319,26.1279,25.9618,25.8276,25.6622,25.5346,25.4015,25.2633,25.1428,25,24.8617,24.7347,24.6757,24.5683,24.4489,24.3262,24.1954,24.0855,23.971,23.8478,23.7295,23.6096,23.488,23.3678,23.2543,23.1383,23.0366,22.9159,22.8128,22.6918,22.5941,22.5341,22.4751,22.3665,22.3065,22.195,22.0879,21.9751</t>
  </si>
  <si>
    <t>0,0,0,0,0,0,0,0,0.1,0,0,0.1,0,0,0,0,0,0,0,0,0,0,0.4,0.1,0.1,0,0,0,0,0,0,0,0,0,0,0,0,0,0,0,0,0,0,0,0,0,0,0,0,0,2.7,0,3.7,3.6,4.2,0.1,9.7,1.2,0.6,1,0,0.2,0,0,0.1,0.4,0,0.1,2.2,0,0,0,0,0,0,0,0,0,0,0,0,1.4,0.1,0.1,0.2,2.2,0,0.1,0,0,0,0,0,0,0,3.3,0,0,0,8.6,0,0,0,0,0,0,0,0,0,0,0.3,0.1,0.1,0,0,0,0,0,0,0</t>
  </si>
  <si>
    <t>0,0,0,0,0,0,0,0,0.1,0.1,0.1,0.2,0.2,0.2,0.2,0.2,0.2,0.2,0.2,0.2,0,0,0,0,0,0,0,0,0,0,0,0,0,0,0,0,0,0,0,0,0,0,0,0,0,0,0,0,0,0,0,0,0,0,0,0,0,0,0,0,0,0,0,0,0,0,0,0,0,0,0,0,0,0,0,0,0,0,0,0,0,0,0,0,0.2,2.4,2.4,2.5,2.5,2.5,2.5,2.5,2.5,2.5,2.5,5.8,5.8,5.8,5.8,14.4,14.4,14.4,14.4,14.4,14.4,14.4,14.4,14.4,14.4,14.4,14.7,14.8,14.9,14.9,14.9,14.9,14.9,14.9,14.9,14.9</t>
  </si>
  <si>
    <t>16.5,17.5,17.9,16.3,16.8,18.2,20.3,16.7,16.7,22.2,20.7,23.3,20.1,26.5,22.3,28.6,26.9,28.8,29,29.3,33.2,35.7,32.9,36.8,33.9,36.5,39.5,40.3,37.7,42.9,40.3,42.8,44.1,45.3,47.1,47.2,49.2,48.9,52.5,51.5,52.4,53.8,53.8,59.4,60.5,56.4,60.1,62.1,62.7,63.5,62.1,64.7,66.2,64,64.6,67.8,68.9,68.2,69.1,66.7,71.5,67.4,68.6,65.7,68.8,63.9,64.5,64.5,62.3,63.7,61.2,57.7,55.3,56.8,52.4,48.1,47.3,44,43.7,39.4,41.5,38.6,37.5,34.2,29.6,29.8,26.6,27.5,26.6,26,26,22.3,22.8,20.1,18.9,21.8,19.7,16.7,19.8,19.8,16,16.9,16.6,17.1,19.4,19.9,14.4,19.2,17.8,18.5,17.5,18,14.6,18.4,17.3,15.7,19.1,17,13.9,13.1</t>
  </si>
  <si>
    <t>S,S,S,S,S,S,S,S,LS,S,S,LS,S,S,S,S,S,S,S,S,S,S,LR,LR,LR,S,S,S,S,S,S,S,S,S,S,S,S,S,S,S,S,S,S,S,S,S,S,S,S,S,R,C,R,R,R,LR,ST,LR,LR,LR,S,LR,S,S,LR,LR,C,LR,R,S,S,S,S,S,S,S,S,S,S,S,S,LR,LR,LR,LS,SN,S,LS,S,S,C,S,S,C,C,SN,S,C,S,B,S,S,S,S,S,S,S,S,S,S,LS,LS,LS,S,S,S,S,S,S,S</t>
  </si>
  <si>
    <t>0,0,0,0,0,0,0,0,0.1,0,0,0.1,0,0,0,0,0,0,0,0,0,0,0,0,0,0,0,0,0,0,0,0,0,0,0,0,0,0,0,0,0,0,0,0,0,0,0,0,0,0,0,0,0,0,0,0,0,0,0,0,0,0,0,0,0,0,0,0,0,0,0,0,0,0,0,0,0,0,0,0,0,0,0,0,0.2,2.2,0,0.1,0,0,0,0,0,0,0,3.3,0,0,0,8.6,0,0,0,0,0,0,0,0,0,0,0.3,0.1,0.1,0,0,0,0,0,0,0</t>
  </si>
  <si>
    <t>79.6385,79.4826855434783,79.327175941328,79.171970597095,79.0170689154919,78.8624703023964,78.7081741648483,78.5541799110475,78.4004869503519,78.2470946932752,78.094002551484,77.9412099377963,77.7887162661789,77.6365209517451,77.4846234107525,77.3330230606011,77.1817193198303,77.0307116081176,76.8799993462756,76.7295819562503,76.7794588611185,76.6292381807381,76.8793114103845,76.8288953663207,76.7785779623431,76.6283590054602,76.4784339552322,76.3288022366241,76.1794632757264,76.0304164997521,75.8816613370352,75.733197217028,75.585023570299,75.437139828531,75.2895454245187,75.1422397921664,74.9952223664861,74.8484925835951,74.7020498807142,74.5558936961649,74.4100234693681,74.2644386408411,74.119138652196,73.9741229461373,73.8293909664601,73.6849421580475,73.5407759668687,73.396891839977,73.2532892255075,73.109967572675,73.8489263317719,74.0874393019923,74.8244856164015,75.5600898836738,76.2942549252057,76.6279835568738,77.360059241219,78.0907026035732,78.8199164463053,79.5477035663017,79.7750667549763,80.2019851026296,80.4280681752549,80.6537089114338,80.9789081766071,81.6034711823485,81.8268122169917,82.1497162800454,82.8709885742801,83.0918496835913,83.3122786733408,83.5322763889799,83.7518436743058,83.9709813714648,84.1896903209554,84.4079713616318,84.6258253307068,84.8432530637555,85.0602553947177,85.2768331559019,85.4929871779882,86.2077182900313,86.522051015116,86.8357687413908,87.0488726721141,87.2615596603643,87.4738305218984,87.6856860708773,87.897127119869,88.1081544798519,88.3187689602174,88.5289713687735,88.7387625117477,88.9481431937899,89.1571142179759,89.3656763858103,89.5738304972294,89.7815773506044,89.9889177427445,90.1958524689,90.4023823227652,90.6085080964815,90.8142305806406,91.0195505642871,91.2244688349222,91.4289861785061,91.6331033794612,91.7298212206753,91.5503498313305,91.3712295816605,91.1924597846529,91.0140397546394,90.8359688072934,90.658246259627,90.4808714299886,90.3038436380603,90.1271622048554,89.9508264527155,89.774835705308,89.5991892876237</t>
  </si>
  <si>
    <t>0,0,0,0,0,0,0,0,0,0,0,0,0,0,0,0,0,0,0,0,0,0,0,0,0,0,0,0,0,0,0,0,0,0,0,0,0,0,0,0,0,0,0,0,0,0,0,0,0,0,1.818,1.3822,4.2002,6.9182,10.2362,9.8532,18.6712,18.9892,18.7072,18.8252,18.0999,17.7169,17.0341,16.3863,16.0033,15.6203,15.0835,14.7005,16.0185,15.3962,14.7989,14.2305,13.6813,13.1262,12.6,12.0978,11.6014,11.1205,10.6427,10.1814,9.7153,10.2333,9.8503,9.4673,9.0843,8.7013,8.276,7.893,7.4697,7.0486,6.6423,6.2285,5.8151,5.4156,5.0175,4.6345,4.2285,3.8334,3.4294,3.0464,2.6475,2.2491,1.8521,1.4561,1.0604,0.6663,0.2764,0,0,0,0,0,0,0,0,0,0,0,0,0</t>
  </si>
  <si>
    <t>0,0,0,0,0,0,0,0,0,0.1,0.1,0,0.1,0,0.3,0,0.1,0.3,0.4,0.1,0.8,0,0.2,0,0.1,0,0,0.7,0.3,1.7,0,1,0,0,0.5,1.1,0.1,0,0,0.1,0.1,0.3,0,0.1,0,0.6,4.9,0,1.7,0,0.2,2.1,0.3,0.2,0,0,7.6,0.6,0,2.6,0,0,0,0,0,0.1,0,0,0,0,0.1,0,0,0,3.6,0,0.1,0,0.1,0,0,0,0.8,0,0,0,0,0,0,0.4,0,0.1,0,0,0,0,0,0,0,0,3.2,1,0,0.1,0.4,0.2,0,0.5,0.3,0.1,0.2,0,0,0,0,0,0.5,5.6,0,0</t>
  </si>
  <si>
    <t>0,0,0,0,0,0,0,0,0,0.1,0.2,0.2,0.3,0.3,0.6,0.6,0.7,1,1.4,1.3,0.7,0,0,0,0,0,0,0,0,0,0,0,0,0,0,0,0,0,0,0,0,0,0,0,0,0,0,0,0,0,0,0,0,0,0,0,0,0,0,0,0,0,0,0,0,0,0,0,0,0,0,0,0,0,0,0,0,0,0,0,0,0,0,0,0,0,0,0,0,0.4,0.4,0.5,0.5,0.5,0.5,0.5,0.5,0.5,0.5,0.5,3.7,4.7,4.7,4.8,5.2,5.4,5.4,5.9,6.2,6.3,6.5,6.5,6.5,6.5,6.5,6.5,7,12.6,12.6,12.6</t>
  </si>
  <si>
    <t>11,11.7,11.5,13.1,12.4,13.6,15.4,16.3,16.6,18.5,19.4,20.7,23,23.6,24.3,25.9,28.6,29,30.3,32.5,34.9,35.7,37.2,38.9,39.4,40.7,41.2,44,43.3,44.5,46.4,46.8,48.8,49.3,50.8,49.9,51.2,52.8,54.1,54.7,55.5,54.8,57.6,57,58.8,58.9,58.9,61.3,62.5,62.4,62.1,63.9,63.8,65.3,64.9,66,67.2,66.6,67.3,67.2,66.9,66.2,67.3,65.9,65.6,64.1,63.1,63,60.8,58.6,56.8,55,53.6,51.3,49.7,47.6,45.6,41.8,40.4,37.8,35.3,33.6,32.2,28.4,28.2,24.9,23.5,21.8,21.6,21,18.7,16.9,17.2,15.4,15.1,14.7,15.4,13.3,12.9,12.9,13.4,14.3,13.6,13,13.6,13.1,12.7,12.4,13.6,12.9,13.1,12,13.4,13.2,12.4,12.9,11.9,12,12,12.5</t>
  </si>
  <si>
    <t>S,S,S,S,S,S,S,S,S,LS,LS,S,LS,S,LS,S,LS,LS,LS,LR,LR,S,LR,C,LR,C,S,LR,LR,LR,S,LR,S,S,LR,LR,LR,S,C,LR,LR,LR,S,LR,S,LR,R,S,LR,C,LR,R,LR,LR,C,C,ST,LR,C,R,S,S,S,S,S,LR,S,S,S,S,LR,S,S,S,R,S,LR,S,LR,S,S,S,LR,S,S,S,S,S,S,LS,S,LS,S,S,S,S,S,S,S,S,SN,LS,S,LS,LS,LS,C,LS,LS,LS,LS,C,C,S,C,C,LS,SN,C,C</t>
  </si>
  <si>
    <t>0,0,0,0,0,0,0,0,0,0.1,0.1,0,0.1,0,0.3,0,0.1,0.3,0.4,0,0,0,0,0,0,0,0,0,0,0,0,0,0,0,0,0,0,0,0,0,0,0,0,0,0,0,0,0,0,0,0,0,0,0,0,0,0,0,0,0,0,0,0,0,0,0,0,0,0,0,0,0,0,0,0,0,0,0,0,0,0,0,0,0,0,0,0,0,0,0.4,0,0.1,0,0,0,0,0,0,0,0,3.2,1,0,0.1,0.4,0.2,0,0.5,0.3,0.1,0.2,0,0,0,0,0,0.5,5.6,0,0</t>
  </si>
  <si>
    <t>80.4342,80.4346668554913,80.4341329823643,80.4345999424496,80.4340661737533,80.4345332381064,80.4339995735151,80.4344667418108,80.4339331809999,80.4344004529139,80.4338669955597,80.4343343707689,80.4338010165487,80.4342684947309,80.434735243323,80.4342012634635,80.4346681169829,80.434134241887,80.4346012000066,80.4340674293477,80.4345344917412,80.4340008251934,80.4344679915356,80.4339344287742,80.4344016987409,80.4338682394422,80.4343356127102,80.4338022565516,80.4342697327986,80.4347364794584,80.4342024976697,80.4346693492629,80.4341354722438,80.4346024284432,80.434068655867,80.4345357163463,80.4340020478873,80.4344692123212,80.4339356476546,80.434402915719,80.433869454521,80.4343368258926,80.4338034678406,80.4342709421972,80.4347376869695,80.4342037032961,80.4346705530078,80.43413667411,80.4346036284337,80.4340698539847,80.4345369125941,80.4340032422681,80.4344704048379,80.4339368383102,80.4344041045163,80.433870641463,80.4343380109821,80.4338046510806,80.4342721235905,80.434738866519,80.4342048810047,80.4346717288783,80.4341378481454,80.4346048006367,80.4340710243583,80.4345380811411,80.4340044089913,80.4344715697403,80.4339380013945,80.4344052657854,80.4338718009197,80.4343391686293,80.433805806921,80.434273277627,80.4347400187544,80.4342060314419,80.43467287752,80.4341389949944,80.4346059456958,80.4340721676303,80.4345392226288,80.4340055486975,80.4344727076678,80.433939137546,80.4344064001637,80.4338729335276,80.4343402994695,80.4338069359963,80.4342744049402,80.4347411443082,80.434207155239,80.4346739995632,80.4341401152864,80.4346070642395,80.4340732844282,80.4345403376838,80.4340066620122,80.4344738192449,80.4339402473883,80.4344075082739,80.4338740399084,80.4343414041236,80.4338080389264,80.4342755061489,80.4347422437982,80.4342082530131,80.434675095624,80.4341412096366,80.4346081568817,80.4340743753652,80.4345414269181,80.4340077495466,80.434474905082,80.4339413315307,80.4344085907243,80.4338751206694,80.4343424831978,80.4338091163166,80.4342765818576,80.4347433178281</t>
  </si>
  <si>
    <t>12.2286,12.0762,11.9252,11.7715,11.6198,11.4658,11.3107,11.1536,10.9973,10.8713,10.7463,10.5836,10.4586,10.2917,10.1657,9.9964,9.8704,9.7454,9.6194,9.6952,10.9916,11.4745,11.5485,11.3728,11.3468,11.1679,10.9557,11.5307,11.7047,13.2787,13.0389,13.9129,13.659,13.4028,13.7778,14.7518,14.7268,14.4466,14.22,14.194,14.169,14.343,14.0365,14.0105,13.6967,14.1717,18.9457,18.5812,20.1552,19.8675,19.9415,21.9165,22.0905,22.1655,21.8529,21.5353,29.0093,29.4843,29.1233,31.5973,31.0946,30.6033,30.1023,29.6206,29.1464,29.1204,28.6789,28.2401,27.8282,27.4398,27.4148,27.0602,26.7201,26.3978,29.8718,29.5664,29.5404,29.2719,29.2459,28.9988,28.7629,28.5356,29.2096,29.0012,28.7927,28.5962,28.4028,28.2153,28.0278,27.9018,27.7226,27.5966,27.4212,27.2486,27.0779,26.907,26.736,26.5682,26.4021,26.2353,26.1103,25.9843,25.8174,25.6914,25.5654,25.4404,25.2893,25.1643,25.0383,24.9133,24.7873,24.6382,24.4867,24.3218,24.1716,24.0219,23.8959,23.7709,23.6214,23.4714</t>
  </si>
  <si>
    <t>0,0.1,0,0.1,0,0,0,0,0,0,0,0,0.1,0.1,1.9,3.2,0.4,0.1,0.1,0.1,0,0,0,0,0,0,0,0,0,0,0,5,0,0,0,0.1,0,8.1,0.4,0.5,2.9,5.3,0.1,0,0.2,0,0,0,0,0.3,0,0,0,0,0.1,0,0,0.1,0,0,1.4,0,0,0,0.2,1,0.5,0,1.3,0,0,0,0,0.1,0,0,2,0.1,0,0,0,0,0,0,0,0,0,0,0,0,0,0,0,0,0,0.8,0,2.8,0.1,0,0.1,0.3,3.1,0,0,1.2,0,0.1,0.4,0,0.8,0,0,0,0,0,0,0,0,0</t>
  </si>
  <si>
    <t>0,0.1,0.1,0.2,0.2,0.2,0.2,0.2,0.2,0.2,0.2,0.2,0.3,0.4,2.3,5.5,5.9,6,6,6.1,5.9,5.2,4.3,3.2,2.2,1,0,0,0,0,0,0,0,0,0,0,0,0,0,0,0,0,0,0,0,0,0,0,0,0,0,0,0,0,0,0,0,0,0,0,0,0,0,0,0,0,0,0,0,0,0,0,0,0,0,0,0,0,0,0,0,0,0,0,0,0,0,0,0,0,0,0,0,0,0,0.8,0.8,3.6,3.7,3.7,3.8,4.1,7.2,7.2,7.2,8.4,8.4,8.5,8.9,8.9,9.7,9.7,9.7,9.7,9.7,9.7,9.7,9.7,9.7,9.7</t>
  </si>
  <si>
    <t>17.9,17,16.5,16.8,18.1,17.8,19.2,20.4,21.3,22.4,23.3,22.5,24.7,24.6,25.9,28.1,28.4,30.4,32.1,31.5,32.9,35.4,36.1,37.2,36.5,37.8,39.7,39.7,41.1,42.4,42.3,44.3,44.4,44.6,45.4,45.8,48.3,47.8,48.5,49.7,50.1,50.6,51.4,52.9,52.1,54,54.3,54.4,54.9,55.4,57.4,58.3,56.9,58.7,59.8,59.4,60.1,60.5,60.7,59.1,60.9,58.8,58.5,59.8,58.5,57.2,57.6,55.2,55.4,53.4,53.4,51,50.7,47.3,46.7,45.6,43.3,41.2,38.9,37.4,36.4,34,31.8,32.2,28.8,27.6,27.1,25.2,24.6,23.9,23.5,21.9,21.8,21.2,19.9,20.6,19.5,19.2,19.5,18,18.5,17.7,17.6,18.9,17.2,17.9,18.4,16.8,18.2,18.5,17.5,17.5,17.3,17.8,18.2,16.4,16.8,17.1,16.3,17.2</t>
  </si>
  <si>
    <t>S,LS,S,LS,S,S,S,S,S,S,C,C,LS,LS,LS,SN,LS,LS,LR,LS,S,S,S,S,S,S,S,S,S,S,S,R,C,C,C,LR,C,ST,LR,LR,R,R,LR,S,LR,S,S,S,S,LR,S,S,S,S,LR,S,S,LR,S,S,LR,S,C,C,LR,LR,LR,C,LR,C,C,S,S,LR,S,S,LR,LR,S,C,S,S,S,S,S,S,S,S,S,S,C,S,S,S,C,LS,S,SN,LS,C,LS,LS,SN,S,S,LS,S,LS,LS,S,LS,S,S,S,S,S,S,S,S,S</t>
  </si>
  <si>
    <t>0,0.1,0,0.1,0,0,0,0,0,0,0,0,0.1,0.1,1.9,3.2,0.4,0.1,0,0.1,0,0,0,0,0,0,0,0,0,0,0,0,0,0,0,0,0,0,0,0,0,0,0,0,0,0,0,0,0,0,0,0,0,0,0,0,0,0,0,0,0,0,0,0,0,0,0,0,0,0,0,0,0,0,0,0,0,0,0,0,0,0,0,0,0,0,0,0,0,0,0,0,0,0,0,0.8,0,2.8,0.1,0,0.1,0.3,3.1,0,0,1.2,0,0.1,0.4,0,0.8,0,0,0,0,0,0,0,0,0</t>
  </si>
  <si>
    <t>39.5365,39.5366986180905,39.5368970864688,39.5360954052478,39.5362943283092,39.5364931014286,39.536691724719,39.5368901982933,39.5360885222644,39.536287450514,39.5364862288176,39.5366848572884,39.5368833360392,39.5360816651828,39.5362805986011,39.5364793820694,39.5366780157011,39.5368764996088,39.5360748339056,39.536273772473,39.5364725610867,39.5366711998598,39.5368696889051,39.5360680283356,39.5362669720328,39.5364657657725,39.5366644096676,39.5368629038312,39.5360612483761,39.5362601971838,39.5364589960302,39.5366576450282,39.5368561442907,39.5360544939307,39.5362534478297,39.5364522517635,39.5366509058451,39.5368494101875,39.5360477649034,39.5362467238746,39.5364455328767,39.5366441920228,39.5368427014258,39.5360410611986,39.5362400252228,39.5364388392741,39.5366375034656,39.5368360179102,39.5360343827209,39.5362333517791,39.5364321708607,39.5366308400786,39.5368293595459,39.5360277293754,39.5362267034488,39.5364255275416,39.5366242017671,39.5368227262381,39.5360211010676,39.5362200801372,39.5364189092225,39.5366175884367,39.5368161178926,39.5360144977032,39.5362134817502,39.5364123158092,39.5366109999933,39.5368095344154,39.5360079191884,39.5362069081941,39.536405747208,39.5366044363433,39.5368029757129,39.5360013654297,39.5362003593753,39.5363992033256,39.5365978973934,39.5367964416918,39.5369948363338,39.536193081432,39.5363919308681,39.5365906304177,39.5367891801938,39.5369875803093,39.5361858308769,39.5363846857782,39.5365833907889,39.536781946022,39.5369803515903,39.5361786076067,39.5363774679528,39.5365761784041,39.5367747390736,39.5369731500743,39.536171411519,39.5363702772892,39.5365689931606,39.5367675592461,39.5369659756588,39.5361642425113,39.5363631136853,39.5365618349564,39.5367604064376,39.5369588282418,39.5361571004818,39.5363559770392,39.5365547036897,39.5367532805462,39.5369517077217,39.5361499853289,39.5363488672495,39.5365475992592,39.5367461814708,39.5369446139973,39.5361428969516,39.5363417842152,39.5365405215638,39.5367391091103,39.5369375469678,39.536135835249</t>
  </si>
  <si>
    <t>24.4544,24.4244,24.3481,24.3191,24.2396,24.1608,24.0791,23.9948,23.9095,23.8205,23.7513,23.6834,23.6534,23.6244,23.5944,23.5644,23.5344,23.5044,23.5944,23.5644,23.6377,24.2278,24.9728,25.9294,26.7555,27.8413,28.6746,28.5136,28.3468,28.172,27.9981,32.9681,32.8296,32.6917,32.5494,32.6194,32.4643,40.5343,40.9053,41.3753,44.2453,49.5153,49.5853,49.2714,49.4414,49.1143,48.7851,48.4563,48.1234,48.3934,48.03,47.657,47.302,46.9272,46.9972,46.6147,46.2244,46.2944,45.8974,45.5223,46.8923,46.5175,46.2683,46.0101,46.1801,47.1501,47.6201,47.3941,48.6651,48.4494,48.2341,47.9418,47.6532,47.7242,47.4727,47.2309,49.2009,49.2709,49.0743,48.9447,48.7647,48.5985,48.4442,48.2882,48.1496,48.0153,47.8836,47.7597,47.6382,47.5204,47.4344,47.3229,47.2119,47.1031,47.0264,46.9964,46.8933,46.8633,46.8333,46.7603,46.7303,46.7003,46.6703,46.5694,46.4746,46.4446,46.3452,46.3152,46.2852,46.1868,46.1568,46.0604,45.9645,45.8674,45.7701,45.677,45.583,45.4882,45.3955,45.3015</t>
  </si>
  <si>
    <t>0,0,0,1.5,0.3,0,0.1,5.4,0,0,0,0,0,0,0,0,0,0.1,0,0,0,0,0,0,0,0,0,0,0,0,0,0,0,0,0,0,0,0.1,0,0,0,0,2.2,0.3,0,0,0,0.2,0,0.3,3.2,0.3,0.1,0.1,0,0,0,0,0,0,0.1,2.2,0.9,0,1,2.4,1.5,8.6,0,0,0.9,1.7,0.3,5,2.3,3.7,0.2,0.1,0.1,1.1,0,0,0,0,0,0,0,0,0,0,0,0.1,0.1,0,0,0,1.2,3.7,0,0.1,0,0,0,0,0,0,0,0,0,0.1,0,0,0,0,0,0,0,0,0.6,0</t>
  </si>
  <si>
    <t>0,0,0,1.5,1.8,1.8,1.9,7.3,7.3,7.3,7.3,7.3,7.3,7.3,7.3,7.3,7.3,7.4,6.5,6.5,5.1,3.9,2.5,1.3,0,0,0,0,0,0,0,0,0,0,0,0,0,0,0,0,0,0,0,0,0,0,0,0,0,0,0,0,0,0,0,0,0,0,0,0,0,0,0,0,0,0,0,0,0,0,0,0,0,0,0,0,0,0,0,0,0,0,0,0,0,0,0,0,0,0,0,0.1,0.2,0.2,0.2,0.2,1.4,5.1,5.1,5.2,5.2,5.2,5.2,5.2,5.2,5.2,5.2,5.2,5.2,5.3,5.3,5.3,5.3,5.3,5.3,5.3,5.3,5.3,5.9,5.9</t>
  </si>
  <si>
    <t>19.6,18.9,19.6,17,24.2,23.6,24.3,20.1,25.4,25.5,23.4,22.6,25.1,23.8,27.1,27.8,30.8,31.9,36.1,31.2,38.6,37.6,38.7,37.9,43.2,37.1,44.7,46,46,47.9,43.9,49.4,44.8,48.7,50.1,51.6,51.4,55.3,53.5,51.2,57.9,58.7,57.9,53.6,56.4,60.7,59.7,58.5,59.6,64.4,64,61.9,63.8,61.9,64.7,63.4,63.5,67.9,61.4,68.2,61.6,64.6,67.1,63.4,62.3,61.7,59.3,64.9,60.5,58.2,58.9,54.3,58.5,55.1,53.5,53.5,46.4,50.1,43.6,47.1,40,44.2,42,36.2,37.1,39,38.5,29.5,28.8,34,26.4,26,28.3,27,22.5,22.9,22.6,22.8,21.3,21.5,27.1,26,20,21.7,21.7,18.8,18.2,24.9,21.8,20.7,17.3,23,17.5,18.9,18.9,18.5,17.4,22.3,20,19.6</t>
  </si>
  <si>
    <t>S,C,C,LS,LS,S,LS,SN,C,S,S,S,S,S,S,S,S,LS,S,S,S,S,S,S,S,S,S,S,S,S,S,S,S,S,S,S,S,LR,S,S,S,S,R,LR,C,S,S,LR,S,LR,R,LR,LR,LR,S,S,S,C,S,S,LR,R,LR,C,LR,R,LR,ST,S,C,LR,LR,LR,R,R,R,LR,LR,LR,LR,S,S,S,S,S,S,S,S,S,S,C,LS,LS,S,S,S,LS,SN,S,LS,S,S,S,S,S,S,S,S,S,LS,S,S,S,S,S,S,S,S,LS,S</t>
  </si>
  <si>
    <t>0,0,0,1.5,0.3,0,0.1,5.4,0,0,0,0,0,0,0,0,0,0.1,0,0,0,0,0,0,0,0,0,0,0,0,0,0,0,0,0,0,0,0,0,0,0,0,0,0,0,0,0,0,0,0,0,0,0,0,0,0,0,0,0,0,0,0,0,0,0,0,0,0,0,0,0,0,0,0,0,0,0,0,0,0,0,0,0,0,0,0,0,0,0,0,0,0.1,0.1,0,0,0,1.2,3.7,0,0.1,0,0,0,0,0,0,0,0,0,0.1,0,0,0,0,0,0,0,0,0.6,0</t>
  </si>
  <si>
    <t>21.5669,21.5665273668763,21.5671549993611,21.5667821844769,21.5674096353307,21.567036638945,21.5666639084266,21.5672914435862,21.5669185314462,21.5665458851135,21.5671735043987,21.5668006763243,21.5664281139974,21.5670558172285,21.5666830730401,21.5673105945394,21.5669376687488,21.5665650087752,21.5671926144293,21.5668197727335,21.5664471967949,21.567074886424,21.5667021286433,21.56732963656,21.5669566971964,21.5665840236597,21.5672116157602,21.5668387605205,21.5664661710475,21.567093847152,21.5667210758564,21.5673485702677,21.5669756174084,21.5666029303855,21.5672305090096,21.5668576403029,21.5664850373727,21.5671127000295,21.5667399152958,21.5673673962786,21.5669944300003,21.566621729568,21.5672492947922,21.5668764126953,21.5665037963844,21.56713144567,21.5667586475745,21.5673861152052,21.5670131355843,21.5666404218189,21.5672679737195,21.5668950783084,21.5665224486929,21.5671500846833,21.5667772733022,21.5674047276567,21.567031734769,21.5666590077463,21.5672865463991,21.5669136377497,21.5665409949052,21.5671686176761,21.5667957930849,21.5674232342386,21.5670502281597,21.5666774879552,21.5673050134355,21.5669320916229,21.5665594356247,21.5671870452513,21.5668142075252,21.5664416355533,21.5670693291464,21.5666965753269,21.567324087202,21.5669511517939,21.5665784822098,21.5672060782602,21.5668332269675,21.5664606414389,21.5670883214848,21.5667155541278,21.567343052475,21.5669701035487,21.566597420456,21.5672250030074,21.5668521382254,21.566479539217,21.5671072057929,21.5667344249753,21.5673619098716,21.5669889475039,21.5666162509795,21.5672438201088,21.5668709419142,21.5664983295027,21.5671259826851,21.5667531884836,21.5673806600054,21.5670076842729,21.5666349743931,21.5672625301766,21.5668896386457,21.5665170129074,21.5671446527724,21.5667718452631,21.5673993034866,21.5670263144653,21.5666535913061,21.5672811338196,21.5669082290282,21.566535590039,21.5671632166625,21.566790395921,21.5674178409218,21.5670448386872,21.5666721023242,21.5672996316433,21.5669267136669,21.566554061502</t>
  </si>
  <si>
    <t>27.3301,27.2844,27.2368,27.2218,27.2058,27.1264,27.1114,27.0954,27.0401,26.9555,26.8758,26.7993,26.7162,26.6359,26.5471,26.4551,26.3544,26.3394,27.0833,26.9802,28.2415,29.3091,30.5993,31.7125,32.8018,32.6639,32.4826,32.2942,32.1064,31.9054,31.7318,31.5211,31.3431,31.1393,30.9249,30.7008,30.4792,30.5632,30.3249,30.1052,29.8296,29.5472,31.7312,32.0162,31.8529,31.5398,31.2401,31.4241,31.1256,31.4106,34.5946,34.8796,34.9646,35.0486,34.6737,34.3163,33.9604,33.7138,33.385,32.9724,33.0574,35.2414,36.1264,35.9075,36.8925,39.2775,40.7615,49.3465,48.9652,48.7535,49.6385,51.3235,51.6075,56.5925,58.8765,62.5615,62.7465,62.8305,62.9155,64.0005,63.7916,63.5497,63.3262,63.1459,62.9603,62.7608,62.5658,62.4257,62.2884,62.1238,62.0443,62.0293,62.0143,61.8862,61.7783,61.6688,61.6528,61.6378,61.5336,61.5186,61.3914,61.2681,61.17,61.0656,60.9605,60.867,60.7746,60.6579,60.5537,60.5377,60.4493,60.3404,60.2504,60.157,60.0624,59.9703,59.8819,59.7754,59.7604,59.6648</t>
  </si>
  <si>
    <t>0,0,0,0,0.1,0,0,0.4,0,0.3,0,0,0,0,0,0.3,0,0,0,0,0,0,0,0,0,0,0,0,0,0,0.1,0,0,0,0.2,0,0,0,0,0,0,0.1,0,0,0,0.1,0,0,0,0,0,0.1,0.1,0,0,0.6,0,0.6,0,0.6,0,0,0,0,0,0,0,0,0,0,0,0,0,0,0,0,0,0,0,0,8.2,2.1,0,0,2.9,0.7,0.1,9.5,4.2,0,0,0,0.6,0,0,0,8,0.1,3.5,0,0,7.9,0,0,0,0.2,0,0,0,0,0,0,0,0,0,0,0,0,0,0</t>
  </si>
  <si>
    <t>0,0,0,0,0.1,0.1,0.1,0.5,0.5,0.8,0.8,0.8,0.8,0.8,0.8,1.1,1.1,1.1,1.1,1.1,1.1,1.1,1.1,1.1,1.1,0.9,0.3,0,0,0,0,0,0,0,0,0,0,0,0,0,0,0,0,0,0,0,0,0,0,0,0,0,0,0,0,0,0,0,0,0,0,0,0,0,0,0,0,0,0,0,0,0,0,0,0,0,0,0,0,0,0,0,0,0,2.9,3.6,3.7,13.2,17.4,17.4,17.4,17.4,18,18,18,18,26,26.1,29.6,29.6,29.6,37.5,37.5,37.5,37.5,37.7,37.7,37.7,37.7,37.7,37.7,37.7,37.7,37.7,37.7,37.7,37.7,37.7,37.7,37.7</t>
  </si>
  <si>
    <t>14.3,15.1,15.4,15.6,16,16.4,16.8,17.2,18.8,18.4,18.9,21.1,20.4,21.7,23.8,23.2,24.9,25.1,26.2,27.3,28.2,30.2,30.5,32.1,32.1,32.9,34.8,35.7,36.6,37.7,38.2,40,41.5,43.3,43.8,44.5,45.1,47.1,48.2,49.6,50.5,51.9,53.3,55,54.7,57.4,57.7,58,60.1,60.8,61.3,62,63.5,64.1,64.4,66,65.7,66.7,66,66,67,67.5,66.3,66.7,65.7,64.9,62.7,60.8,60.4,60,57.1,56.6,53,52.2,49.1,46.9,45.2,44,41.8,39.9,37.3,35.8,33.7,33,29.9,28.8,27.7,27.1,24.2,24.6,22.3,22.9,20.7,20.6,20.6,18.8,19.8,18.2,19,18.4,17.5,18.1,17.1,17,17.5,16.4,17,15.9,16.1,17,15.5,16.5,16.1,15,15.6,15.6,15.2,15.1,15,14.8</t>
  </si>
  <si>
    <t>C,S,S,S,LS,S,S,LS,S,LS,S,S,S,S,S,LS,S,S,S,S,S,S,S,S,S,S,S,S,S,S,LR,S,S,S,LR,S,S,S,S,S,S,LR,S,S,S,LR,S,S,S,S,S,LR,LR,S,S,LR,S,LR,S,LR,S,S,S,S,S,S,S,S,S,S,S,S,S,S,S,S,S,S,S,S,ST,R,C,C,SN,LS,LS,B,SN,C,C,C,LS,S,S,C,B,LS,SN,S,C,B,C,C,S,LS,S,S,S,C,S,S,S,S,S,S,S,S,S,S</t>
  </si>
  <si>
    <t>0,0,0,0,0.1,0,0,0.4,0,0.3,0,0,0,0,0,0.3,0,0,0,0,0,0,0,0,0,0,0,0,0,0,0,0,0,0,0,0,0,0,0,0,0,0,0,0,0,0,0,0,0,0,0,0,0,0,0,0,0,0,0,0,0,0,0,0,0,0,0,0,0,0,0,0,0,0,0,0,0,0,0,0,0,0,0,0,2.9,0.7,0.1,9.5,4.2,0,0,0,0.6,0,0,0,8,0.1,3.5,0,0,7.9,0,0,0,0.2,0,0,0,0,0,0,0,0,0,0,0,0,0,0</t>
  </si>
  <si>
    <t>76.6899,76.6901640715596,76.6894280510576,76.6896922871499,76.6899564311232,76.6902204830096,76.6894844428412,76.689748659274,76.6900127835946,76.6902768158352,76.6895407560278,76.6898049528285,76.6900690575238,76.690333070146,76.689596990727,76.6898611679229,76.6901252530204,76.6893892460514,76.689653495672,76.689917653169,76.6901817185743,76.6894456919201,76.6897099218624,76.6899740596878,76.6902381054285,76.6895020591165,76.6897662694078,76.6900303875891,76.6902944136925,76.6895583477501,76.6898225384179,76.6900866369825,76.690350643476,76.6896145579306,76.6898787290021,76.6901428079773,76.6894067948883,76.689671038391,76.6899351897721,76.6901992490638,76.689463216298,76.6897274401309,76.689991571849,76.6902556114845,76.6895195590695,76.6897837632599,76.6900478753424,76.6903118953492,76.6895758233123,76.6898400078877,76.690104100362,76.6893681007673,76.6896323577597,76.6898965226258,76.6901605953978,76.6894245761076,76.6896888134114,76.6899529585957,76.6902170116927,76.6894809727345,76.689745190377,76.690009315907,76.6902733493565,76.6895372907576,76.6898014887663,76.6900655946693,76.6903296084987,76.6895935302866,76.6898577086889,76.6901217949923,76.6893857892289,76.6896500400546,76.6899141987563,76.6901782653659,76.6894422399156,76.6897064710613,76.6899706100898,76.690234657033,76.6894986119232,76.6897628234163,76.690026942799,76.6902909701033,76.6895549053615,76.6898190972293,76.6900831969936,76.6903472046864,76.6896111203398,76.6898752926098,76.690139372783,76.6894033608916,76.6896676055915,76.6899317581693,76.6901958186573,76.6894597870875,76.6897240121158,76.6899881450291,76.6902521858592,76.6895161346385,76.6897803400227,76.6900444532987,76.6903084744985,76.6895724036541,76.6898365894217,76.6901006830877,76.6893646846845,76.6896289428678,76.6898931089244,76.6901571828864,76.689421164786,76.689685403279,76.6899495496522,76.6902136039376,76.6894775661674,76.6897417849976,76.6900059117147,76.690269946351,76.6895338889385,76.6897980881332,76.6900621952217,76.6903262102363</t>
  </si>
  <si>
    <t>18.8421,18.7777,18.7139,18.6489,18.6219,18.5556,18.4897,18.4627,18.3923,18.3653,18.2957,18.2209,18.1478,18.0722,17.9932,17.9662,17.8836,17.8018,17.7165,17.6286,17.5386,17.4443,17.3483,17.2767,17.1899,17.2787,17.7722,17.9246,17.8081,17.6891,17.7621,17.6331,17.4984,17.3573,17.5303,17.3829,17.234,17.0751,16.9109,16.74,16.5659,16.6389,16.448,16.2475,16.051,16.124,15.907,15.6896,15.4595,15.2242,14.9866,15.0606,15.1336,14.875,14.6159,15.1899,14.9165,15.4895,15.2112,15.7852,15.4954,15.2037,14.9254,14.6465,14.378,14.1185,13.8783,13.655,13.4356,13.2205,13.0262,12.8354,12.6662,12.5022,12.3549,12.217,12.0868,11.9616,11.846,11.7362,19.9092,21.9822,21.9046,21.8274,21.8004,21.7734,21.7474,21.7204,21.6934,21.6321,21.5732,21.5135,21.4865,21.41,21.3325,21.2781,21.2511,21.2251,21.1981,21.1255,21.0728,21.0468,20.9946,20.9425,20.8729,20.8459,20.7763,20.7088,20.642,20.5902,20.5236,20.4553,20.3888,20.3231,20.2564,20.1898,20.125,20.0594,19.994,19.9291</t>
  </si>
  <si>
    <t>0.4,0,0.1,0,0,0.2,0,0.1,0.3,0,0,0,0,0,0,0,0,0,0,0.1,0,0,0,0,0,0.8,0.3,0,0,0.2,0.1,0.1,0,0,0.1,0.9,0,0,6.8,0,0,0,0.4,0,0.4,0.9,0,0,0,0,1.8,0,0,0,0,5.6,0,0.5,0,0,0,0.2,0,0,0.1,0.4,0,1.9,0.2,0.1,0,1.3,0.1,0,0,0,0,0,0,0,0,0,0,0,0,0,0,0,0,0.4,0,0,0,0,0,3.9,0,0,0,0,0,0,0,0,0,0.1,0.2,0,0.1,0.3,0.1,0,1.1,10.9,8.5,0,0.8,0,0,0</t>
  </si>
  <si>
    <t>0.4,0.4,0.5,0.5,0.5,0.7,0.7,0.8,1.1,1.1,1.1,1.1,1.1,1.1,1.1,1.1,1.1,1.1,1.1,1.2,1.2,1.1,0.8,0.6,0,0,0,0,0,0,0,0,0,0,0,0,0,0,0,0,0,0,0,0,0,0,0,0,0,0,0,0,0,0,0,0,0,0,0,0,0,0,0,0,0,0,0,0,0,0,0,0,0,0,0,0,0,0,0,0,0,0,0,0,0,0,0,0,0,0.4,0.4,0.4,0.4,0.4,0.4,4.3,4.3,4.3,4.3,4.3,4.3,4.3,4.3,4.3,4.3,4.4,4.6,4.6,4.7,5,5.1,5.1,6.2,17.1,25.6,25.6,26.4,26.4,26.4,26.4</t>
  </si>
  <si>
    <t>12.6,13.2,13.5,12,13.1,15.1,15.5,14.7,14.7,14.8,17.9,19.5,18.2,21.3,20.2,25.1,23.4,24.6,25.5,29.2,29,32.4,33.3,33.1,36.5,37.3,36.3,38.4,38.2,43.2,43.7,45.6,46.4,45.4,47.2,48.8,51.5,49.4,50.9,54.5,54.1,55.4,57.7,57.6,58,57.7,58.7,61.1,63.6,63.8,62.9,64,65.8,65,66.5,64.5,65.8,67.2,67.9,67.9,68.4,67.9,67.1,66.1,64.9,66.5,62.8,62.8,61.4,59.3,58.7,57.4,56.1,53.6,55.5,53.1,51.4,50.3,45.8,42.8,41.9,41.1,38.8,37.3,35.3,35.4,32.4,30.5,29.9,26.9,24.8,26.6,23.5,23.4,21,21.5,18.6,19.4,19.5,18.4,16.8,16.5,16,13.9,14.3,14.3,13.8,14.3,14.4,12.1,15.2,11.6,12.1,13,12.6,10.9,13.3,12.8,10.6,11.1</t>
  </si>
  <si>
    <t>LS,S,LS,S,S,LS,S,LS,LS,S,S,S,S,S,S,S,S,S,S,LS,S,S,S,S,S,LR,LR,S,S,LR,LR,LR,C,C,LR,LR,C,C,ST,C,S,S,LR,S,LR,LR,S,S,S,S,LR,C,S,S,S,R,S,LR,S,S,S,LR,C,S,LR,LR,S,LR,LR,LR,S,LR,LR,S,S,S,S,S,C,S,S,S,S,S,S,S,S,S,S,LS,S,C,C,S,C,SN,S,S,S,C,C,S,S,S,S,LS,LS,S,LS,LS,LS,C,LS,B,B,S,LS,C,C,C</t>
  </si>
  <si>
    <t>0.4,0,0.1,0,0,0.2,0,0.1,0.3,0,0,0,0,0,0,0,0,0,0,0.1,0,0,0,0,0,0,0,0,0,0,0,0,0,0,0,0,0,0,0,0,0,0,0,0,0,0,0,0,0,0,0,0,0,0,0,0,0,0,0,0,0,0,0,0,0,0,0,0,0,0,0,0,0,0,0,0,0,0,0,0,0,0,0,0,0,0,0,0,0,0.4,0,0,0,0,0,3.9,0,0,0,0,0,0,0,0,0,0.1,0.2,0,0.1,0.3,0.1,0,1.1,10.9,8.5,0,0.8,0,0,0</t>
  </si>
  <si>
    <t>128.6207,128.545040764706,128.469426034844,128.393855784236,128.318329986715,128.242848616135,128.167411646361,128.092019051275,128.016670804774,127.941366880771,127.866107253194,127.790891895986,127.715720783106,127.640593888528,127.565511186241,127.490472650249,127.415478254572,127.340527973246,127.265621780321,127.190759649862,127.11594155595,127.125167472682,127.329387962404,127.492488322426,128.01649274106,128.7411889218,128.96545881067,128.889596776075,128.813779366207,128.938006554815,128.962160668606,128.986300574095,128.91042627964,128.834596617122,128.858811560289,129.683012259371,129.606728134513,129.530488882669,130.116294477444,130.115755480692,130.116216800998,130.115677849938,130.116139215909,130.115600310488,130.11606172207,130.115522862233,130.115984319373,130.116445505068,130.115906419476,130.116367650994,130.1158286112,130.116289888487,130.115750894435,130.116212217438,130.115673269075,130.11613463774,130.115595735012,130.116057149286,130.115518292139,130.115979751967,130.116440940349,130.115901857442,130.116363091644,130.115824054531,130.116285334499,130.115746343126,130.116207668806,130.115668723119,130.116130094458,130.115591194403,130.116052611347,130.11551375687,130.115975219366,130.116436410413,130.115897330172,130.116358567036,130.115819532585,130.116280815213,130.115741826498,130.116203154836,130.115664211803,130.116125585796,130.115586688393,130.116048107988,130.11550925616,130.115970721303,130.116431914997,130.115892837399,130.116354076907,130.115815045097,130.116276330365,130.115737344288,130.116198675262,130.115659734865,130.116121111491,130.11558221672,130.116043638945,130.115504789746,130.115966257516,130.116427453835,130.115888378863,130.116349620993,130.115810591804,130.116271879691,130.115732896232,130.116194229823,130.115655292041,130.116116671281,130.115577779121,130.116039203957,130.115500357366,130.115961827744,130.116423026669,130.1158839543,130.116345199033,130.115806172445,130.116267462932,130.115728482072,130.116189818259,130.115650883071</t>
  </si>
  <si>
    <t>0,0,0,0,0,0,0,0,0,0,0,0,0,0,0,0,0,0,0,0,0,0.0004,0,0,0.0003,0.0003,0.0003,0,0,0,0,0,0,0,0,0,0,0,6.138,5.9998,5.8211,5.6398,5.9628,5.7714,6.0944,6.9184,6.712,6.4959,6.2704,6.0453,7.7693,7.5933,7.342,7.0975,6.8477,12.3707,12.071,12.494,12.1756,11.8597,11.5424,11.6664,11.4538,11.1607,11.1837,11.5077,11.2372,13.0612,13.1842,13.2082,12.9522,14.1762,14.1992,13.9683,13.7287,13.5033,13.2895,13.0813,12.9402,12.7659,12.5967,12.4298,12.2722,12.1188,11.9728,11.826,11.6874,11.5549,11.4231,11.3471,11.2261,11.1221,11.0206,10.9037,10.8049,10.7289,10.6189,10.509,10.3982,10.3021,10.2084,10.1022,9.9977,9.8948,9.7926,9.7156,9.6396,9.5367,9.4607,9.3837,9.3077,9.2173,9.1403,9.0643,8.9873,8.8898,8.8128,8.7231,8.6337,8.5451</t>
  </si>
  <si>
    <t>0.1,0,0,0,0,0.1,0,0.3,0,0.5,3.9,0,0.1,0,0,0.1,1.3,0.2,2.2,0,0,0,0.1,0.1,3.8,1.4,0.1,0.3,2.2,0.1,0,0.5,0,7.6,0,0.1,0.1,0.1,0,0.2,0,4.5,0,0,0.5,0.1,0,0,0,0.1,0.2,0,0.3,0.2,0.2,0,0,0.1,0,0,0.1,0,0,0,0.1,0,0,0,0,0,0,0,0.1,0.1,0,0,0,0,0,1.3,2,0,0.3,0,0.9,0.1,4.4,0.1,0.2,1,0,0,0,0,0,0,0,0,0,0,0,0,0.1,0,0,0,0,0.2,0,0,1.2,0.1,0,1,0,0,0,1,0.1,0</t>
  </si>
  <si>
    <t>0.1,0.1,0.1,0.1,0.1,0.2,0.2,0.5,0.5,1,4.9,4.9,5,5,5,5.1,6.4,6.6,8.8,8.8,8.8,8.6,8.2,7.1,6.3,5,3.4,1.5,0,0,0,0,0,0,0,0,0,0,0,0,0,0,0,0,0,0,0,0,0,0,0,0,0,0,0,0,0,0,0,0,0,0,0,0,0,0,0,0,0,0,0,0,0,0,0,0,0,0,0,0,0,0,0,0,0,0,0,0,0,0,0,0,0,0,0,0,0,0,0,0,0,0,0.1,0.1,0.1,0.1,0.1,0.3,0.3,0.3,1.5,1.6,1.6,2.6,2.6,2.6,2.6,3.6,3.7,3.7</t>
  </si>
  <si>
    <t>14.9,12.1,12.4,15.5,16.1,15.9,18.2,13.7,14.5,19.3,17.8,18.4,21.8,19.4,21.6,24.7,26,29.6,28.9,31.7,31.9,33.2,33.5,37.1,35.8,38.6,39.5,40.7,41.6,42.8,42,46.8,46.8,46.1,47.3,49.5,51.9,55.9,56.8,57.5,54.3,59.6,58.2,60.4,59.9,63.7,62.3,66.7,66.7,66.9,66.1,68.3,67.9,72.1,69.9,67.9,70,70.3,68,71.5,68.2,68.2,71.7,71.3,67.3,72.1,65.6,67.7,65.3,64.3,63.6,63.4,59.9,60.7,61.9,59.3,58.7,54.3,55.3,51,47.9,47.4,45.1,47.4,45.6,42,38.9,35.9,33.7,33.7,30.9,34.9,32.7,27.5,28.9,28.8,25.6,24.3,23.9,22.7,21.9,21,19,17.5,18.7,18.6,15.4,14.5,17.5,19.1,17,14.4,16.8,12.3,14.4,16.1,14.4,14,11,12.9</t>
  </si>
  <si>
    <t>LS,S,S,C,C,LS,S,LS,S,LS,SN,S,LS,S,S,LS,LS,LS,SN,S,S,C,LR,LR,R,LR,LR,LR,R,LR,C,LR,S,ST,C,LR,LR,LR,S,LR,C,R,C,C,LR,LR,S,S,C,LR,LR,S,LR,LR,LR,S,S,LR,S,C,LR,S,S,S,LR,S,S,S,S,S,S,C,LR,LR,C,S,S,S,S,LR,LR,C,LR,C,LR,LR,R,LR,LR,LR,S,S,S,S,S,S,S,S,S,S,S,S,LS,S,S,S,S,LS,S,S,LS,LS,S,LS,S,S,S,LS,LS,S</t>
  </si>
  <si>
    <t>0.1,0,0,0,0,0.1,0,0.3,0,0.5,3.9,0,0.1,0,0,0.1,1.3,0.2,2.2,0,0,0,0,0,0,0,0,0,0,0,0,0,0,0,0,0,0,0,0,0,0,0,0,0,0,0,0,0,0,0,0,0,0,0,0,0,0,0,0,0,0,0,0,0,0,0,0,0,0,0,0,0,0,0,0,0,0,0,0,0,0,0,0,0,0,0,0,0,0,0,0,0,0,0,0,0,0,0,0,0,0,0,0.1,0,0,0,0,0.2,0,0,1.2,0.1,0,1,0,0,0,1,0.1,0</t>
  </si>
  <si>
    <t>108.6422,108.545089653631,108.448066109807,108.351129290938,108.254279119504,108.157515518057,108.060838409214,107.964247715664,107.867743360164,107.77132526554,107.674993354688,107.578747550572,107.482587776225,107.386513954749,107.290526009315,107.194623863161,107.098807439597,107.003076661997,106.907431453807,106.811871738542,106.716397439781,106.866008481175,107.18648579203,107.980676642719,108.774157602144,109.566929304846,110.358992384797,111.150347475403,111.940995209503,112.189936219372,112.338654712137,112.987240272171,113.135246090922,113.924119613969,114.071287998672,114.318324836215,114.565140858707,114.811736263526,114.958111247872,115.304355394242,115.450290048639,116.237094258651,116.382195179984,116.52716640217,117.17200804114,117.416273285349,117.560320191909,117.704238341458,117.848027849086,118.09168882978,118.435132012949,118.578268207797,119.021276459679,119.36388872653,119.70619474778,119.848194797168,119.990067919137,120.231814227142,120.373344449062,120.514748163521,120.756025483598,120.897087136797,121.038022701368,121.178832290014,121.419516015342,121.559984604378,121.7003276349,121.840545219137,121.98063746922,122.12060449718,122.260446414948,122.400163334354,122.639755367128,122.879133239425,123.018297142675,123.157336653609,123.296251883416,123.435042943185,123.573709943906,124.35325299647,125.132099250775,125.145249329657,125.145387654278,125.145525855258,125.145663932706,125.145801886732,125.144939717448,125.145078318818,125.145216796298,125.14535515,125.145493380033,125.145631486509,125.145769469538,125.14590732923,125.145045065696,125.145183572899,125.145321956298,125.145460216002,125.145598352122,125.145736364768,125.145874254051,125.145012020081,125.145150556822,125.145288969732,125.145427258921,125.1455654245,125.145703466579,125.145841385268,125.144979180678,125.145117746773,125.145256189011,125.145394507501,125.145532702354,125.145670773682,125.145808721594,125.1449465462,125.145085141466,125.145223612848,125.145361960457,125.145500184403</t>
  </si>
  <si>
    <t>0,0,0,0,0,0,0,0,0,0,0,0,0,0,0,0,0,0,0,0,0,0,0,0.301,4.0165,5.9197,6.7289,7.9873,10.7998,10.5508,10.2464,9.9974,9.6467,16.3567,16.0231,15.7741,15.5251,15.2761,14.8445,14.5955,14.2425,17.8525,17.4703,17.0788,16.8298,16.5808,16.0989,15.5816,15.1632,14.9142,14.6652,14.1451,13.8961,13.6471,13.3981,12.8937,12.3755,12.1265,11.6334,11.2111,10.9621,10.4798,9.9726,9.4758,9.2268,8.7324,8.2935,7.845,7.4179,7.0017,6.5943,6.2474,5.9984,5.7494,5.4139,5.0456,4.684,4.3427,4.0015,4.4115,5.5215,5.3471,5.5351,5.3736,6.1616,6.1496,10.4386,10.4266,10.5146,11.4026,11.2328,11.0533,10.8799,10.7187,10.556,10.3929,10.2365,10.0827,9.9299,9.7795,9.6306,9.4844,9.3724,9.2305,9.0873,8.9445,8.8059,8.6939,8.5541,8.4116,8.2996,8.1876,8.0485,7.9365,7.8005,7.6638,7.5282,7.4162,7.3042,7.1706</t>
  </si>
  <si>
    <t>0.2,0.1,0.1,0,0,0,0,0,0,0,0.1,1.6,3.1,0,0,0,2,0.1,0,0,0,0,0,0.4,0,0,0,0.4,0,0,0,0.1,0,0,0.9,0.1,0.1,0,1.4,0,0.7,0.4,2.2,4.2,1.5,0,4.6,0.2,0.1,0.1,0,0,0.3,0.2,0,0,0.3,0.4,0.1,0.4,0,0.1,0,0,0.1,0,0,0,0,0,0,0.2,0,0.1,0,0,0,0,0.4,0.1,0,0,0,0,0,0,0,0,0,0,0,0.1,0.1,0.3,0,0,0,0,0,0,0.1,0.1,0.3,0,4.3,0.1,0.1,0,0.8,0.1,0,0,0,0,0.1,0.1,0,0.4,0,0</t>
  </si>
  <si>
    <t>0.2,0.3,0.4,0.4,0.4,0.4,0.4,0.4,0.4,0.4,0.5,2.1,5.2,5.2,5.2,5.2,7.2,7.3,6.9,5.9,4.3,3.4,1.5,0,0,0,0,0,0,0,0,0,0,0,0,0,0,0,0,0,0,0,0,0,0,0,0,0,0,0,0,0,0,0,0,0,0,0,0,0,0,0,0,0,0,0,0,0,0,0,0,0,0,0,0,0,0,0,0,0,0,0,0,0,0,0,0,0,0,0,0,0.1,0.2,0.5,0.5,0.5,0.5,0.5,0.5,0.5,0.6,0.7,1,1,5.3,5.4,5.5,5.5,6.3,6.4,6.4,6.4,6.4,6.4,6.5,6.6,6.6,7,7,7</t>
  </si>
  <si>
    <t>17.5,22.2,19,19.7,23.5,22.3,23.1,22.4,25.8,24.1,25.4,29.2,27,31.4,31.2,29.7,30,30.7,34.1,36.5,39.3,36.4,40.9,41,41.5,41.9,45.7,45.1,44.3,44.9,48.8,46.8,52.5,50.5,51.2,50.1,52.4,55.1,53.4,54.5,57.1,55.7,59.7,59.6,62.6,61.1,62.7,62.2,62.6,65.2,63,64.2,67.4,68.5,66,68.5,69.2,67,72.8,72,70.6,69.4,66.9,71.7,70.7,64.5,64,65.8,64.2,60.8,59.6,58.1,59.5,57.6,56.2,52.8,51.5,47.9,45.3,44.8,41.8,43.7,40.1,35.9,33.4,33.6,31.7,29,29.6,30.4,29.4,24.3,24.2,24.1,24.2,21.6,24.6,21,22.9,23.4,24,19.3,19.3,19.2,19,19.4,19.3,20,18.9,19.9,18.8,18.2,18.4,20.1,19.6,22.8,21.8,21.9,22.1,20</t>
  </si>
  <si>
    <t>LS,LS,LS,S,S,S,S,S,S,S,LS,LS,SN,C,S,C,LS,LS,S,C,S,C,S,LR,S,S,S,LR,S,S,S,LR,S,S,LR,LR,LR,S,LR,S,LR,LR,R,R,LR,S,R,LR,LR,LR,C,S,LR,LR,S,S,LR,LR,LR,LR,S,LR,S,S,LR,S,S,S,S,S,S,LR,S,LR,S,S,S,S,LR,LR,S,S,S,S,S,S,S,S,S,S,S,LS,LS,LS,S,C,S,S,S,S,LS,LS,LS,S,SN,LS,LS,S,LS,LS,S,S,S,S,LS,LS,S,LS,S,S</t>
  </si>
  <si>
    <t>0.2,0.1,0.1,0,0,0,0,0,0,0,0.1,1.6,3.1,0,0,0,2,0.1,0,0,0,0,0,0,0,0,0,0,0,0,0,0,0,0,0,0,0,0,0,0,0,0,0,0,0,0,0,0,0,0,0,0,0,0,0,0,0,0,0,0,0,0,0,0,0,0,0,0,0,0,0,0,0,0,0,0,0,0,0,0,0,0,0,0,0,0,0,0,0,0,0,0.1,0.1,0.3,0,0,0,0,0,0,0.1,0.1,0.3,0,4.3,0.1,0.1,0,0.8,0.1,0,0,0,0,0.1,0.1,0,0.4,0,0</t>
  </si>
  <si>
    <t>51.7514,51.7510434027261,51.7516872075632,51.7513302864246,51.7509737677621,51.7516176511218,51.7512608084174,51.7519043681006,51.7515472020845,51.7511904388207,51.751834077855,51.7514769911005,51.7511203070089,51.7517640251262,51.7514070173655,51.7510504121787,51.7516942091116,51.7513372800778,51.750980753529,51.7516246290114,51.7512677784384,51.751911330262,51.7515541563952,51.7511973852895,51.7518410164907,51.751483921912,51.751127230005,51.7517709403156,51.7514139247572,51.7510573117813,51.7517011009341,51.7513441641288,51.7509876298173,51.7516314975458,51.7512746392276,51.7519181833147,51.7515610017202,51.7512042228954,51.7518478463863,51.751490744106,51.7511340445061,51.7517777471325,51.7514207238984,51.7510641032556,51.7517078847501,51.7513509402952,51.7509943983427,51.7516382584387,51.7512813924967,51.7519249289686,51.7515677397675,51.7512109533447,51.7518545692461,51.7514974593849,51.7511407522126,51.7517844472751,51.7514274164858,51.7510707882962,51.7517145622524,51.7513576102677,51.7510010607939,51.7516449133772,51.7512880399308,51.7519315689069,51.7515743722183,51.7512175783165,51.7518611867474,51.7515040694241,51.7511473547981,51.7517910424153,51.7514340041891,51.751077368571,51.751721135107,51.7513641757106,51.7510076188334,51.7516514640215,51.7512945831885,51.7519381047862,51.7515809007275,51.751224099464,51.7518677005414,51.7515105758729,51.75115385391,51.7517975341987,51.751440488652,51.7510838457218,51.7517276049541,51.751370638262,51.7510140740974,51.7516579120064,51.7513010239024,51.7509445382373,51.7515884545572,51.7512316447758,51.7518752373449,51.7515181041776,51.7511613737256,51.7518050455346,51.751447991518,51.7510913401273,51.7517350909086,51.7513781157751,51.7510215431786,51.7516653726652,51.7513084761483,51.7509519820798,51.7515958900059,51.7512390718399,51.751882656034,51.7515255145012,51.751168775693,51.7518124391554,51.7514553768014,51.7510987170829,51.7517424595456,51.751385476103,51.7510288952068,51.751672716403,51.7513158116051,51.7509593092649</t>
  </si>
  <si>
    <t>14.1867,14.1287,14.0697,13.9697,13.8625,13.7569,13.6509,13.5455,13.4339,13.3263,13.2673,13.2093,13.1513,13.0431,12.9196,12.816,12.757,12.699,13.0084,13.8559,15.2601,16.0667,17.798,19.6503,19.4701,19.2896,19.09,19.431,19.2384,19.0432,18.8257,18.8677,18.6286,18.4028,19.2448,19.2858,19.3278,19.0679,20.4089,20.148,20.79,21.131,23.273,27.415,28.856,28.4911,33.0331,33.1741,33.2161,33.2571,32.9363,32.511,32.752,32.894,32.445,31.9622,32.2042,32.5462,32.5872,32.9292,32.4108,32.4518,31.993,31.4626,31.5046,31.0837,30.6709,30.2377,29.8279,29.4602,29.1081,29.2501,28.8997,28.9417,28.6269,28.3427,28.0707,27.8261,28.1681,28.2101,28.004,27.788,27.5933,27.4191,27.257,27.0946,26.9391,26.7949,26.649,26.4992,26.3545,26.2965,26.2375,26.1795,26.051,25.9469,25.8186,25.6993,25.5761,25.4518,25.3928,25.3348,25.2768,25.1626,25.1046,25.0466,24.9876,24.8728,24.8138,24.7558,24.6441,24.5329,24.4223,24.3079,24.2489,24.1909,24.0725,24.0135,23.8945,23.7809</t>
  </si>
  <si>
    <t>0,0,0.2,0.1,0,0.5,0,0,0.1,0,2.8,6.7,0.1,0.5,0.5,0,0.5,0.8,0,3.6,0,0,0,0,0,0,0,0,0,0,0,0,0.1,0,0,0.2,0,0.3,0,0.3,0,0,0,0,0,0,0,0,0,0,0,0,0,0,0,0,0,0,0,0,0,0,0,0,2.6,0,0,0,0,0.5,0,0,0,0,0,0,0,0,0,0,0,0,0,0,0,0,0,0,0,0,0,0,0,3.3,4.5,0,0,0,0,0,0.1,0,0,0,0.4,0,0,0,0,0,0,0.5,0.1,0.1,0,0,0.1,0,0,0</t>
  </si>
  <si>
    <t>0,0,0.2,0.3,0.3,0.8,0.8,0.8,0.9,0.9,3.7,10.4,10.5,11,11.5,11.5,10.6,9.5,8.9,7.6,6.7,4.8,3.1,1.1,0,0,0,0,0,0,0,0,0,0,0,0,0,0,0,0,0,0,0,0,0,0,0,0,0,0,0,0,0,0,0,0,0,0,0,0,0,0,0,0,0,0,0,0,0,0,0,0,0,0,0,0,0,0,0,0,0,0,0,0,0,0,0,0,0,0,0,0,0,3.3,7.8,7.8,7.8,7.8,7.8,7.8,7.9,7.9,7.9,7.9,8.3,8.3,8.3,8.3,8.3,8.3,8.3,8.8,8.9,9,9,9,9.1,9.1,9.1,9.1</t>
  </si>
  <si>
    <t>19.2,20.3,20.4,21.4,24.2,26.2,21.9,24.3,27.9,26.6,26.7,24.6,28.9,30.1,28.1,31.8,36.4,37.1,34.9,37.7,36.6,40.9,39.9,41.4,44.3,42.1,45.8,48.7,45.1,50.2,50.3,49.5,48.3,49,55.6,55.9,53.9,52.5,57.3,56.1,58.9,62.4,58.9,64.3,62.6,67.1,66.8,65.7,65.1,63,67.6,67.8,65.4,68.6,65.3,70.9,68.2,69.8,66,70,72.3,70.1,70.1,72.2,71.8,65.9,68.1,63,69.1,68.3,61.5,65.9,62.4,60.1,59.5,57.3,54.7,51.3,52.1,54.1,47.4,52.3,47.9,45.8,41.1,42.1,40.2,39.2,34,38.9,32.4,34.3,29.4,28.7,31.8,28.9,25.2,25.5,26,23.9,28.5,23,23.8,24.7,28.3,23.2,26.9,20.9,24.6,19.7,21.4,22.8,19.1,25.5,18.6,21.2,18.5,20.5,21.8,22.7</t>
  </si>
  <si>
    <t>S,S,LS,LS,C,LS,S,S,LS,S,SN,B,LS,LS,LS,S,LR,LR,S,R,S,S,S,S,S,S,S,S,S,S,S,S,LR,S,S,LR,S,LR,S,LR,S,S,S,S,S,S,S,S,S,S,S,S,S,S,S,S,S,S,S,S,S,S,S,S,R,S,S,C,S,LR,S,S,S,S,S,S,S,S,S,S,S,S,S,S,S,S,S,S,S,S,S,S,C,SN,SN,C,C,S,C,S,LS,S,S,S,LS,S,S,S,S,S,S,LS,LS,LS,S,S,LS,S,S,S</t>
  </si>
  <si>
    <t>0,0,0.2,0.1,0,0.5,0,0,0.1,0,2.8,6.7,0.1,0.5,0.5,0,0,0,0,0,0,0,0,0,0,0,0,0,0,0,0,0,0,0,0,0,0,0,0,0,0,0,0,0,0,0,0,0,0,0,0,0,0,0,0,0,0,0,0,0,0,0,0,0,0,0,0,0,0,0,0,0,0,0,0,0,0,0,0,0,0,0,0,0,0,0,0,0,0,0,0,0,0,3.3,4.5,0,0,0,0,0,0.1,0,0,0,0.4,0,0,0,0,0,0,0.5,0.1,0.1,0,0,0.1,0,0,0</t>
  </si>
  <si>
    <t>67.5077,67.3336894689441,67.1601274743502,66.987012860053,66.8143444728671,66.6421211625799,66.4703417819435,66.299005186667,66.1281102354095,65.9576557897716,65.7876407142887,65.6180638764227,65.4489241465549,65.2802203979783,65.1119515068904,64.944116352385,65.5577138164457,66.1697296472915,66.7801679218031,67.3890327063525,67.99632805683,68.602058018671,69.2062266268838,69.8088379060754,70.409895870479,70.4704045239805,70.5307572079715,70.5909543244851,70.6509962745183,70.7108834580343,70.7706162739655,70.8301951202158,70.9896203936637,71.0486347261893,71.1074969410256,71.366207430277,71.4242510570871,71.7821450683375,71.8391165577576,72.1959411952019,72.2518460672764,72.3076068367303,72.3632238750083,72.4186975525976,72.4740282390303,72.5292163028863,72.584262111795,72.6391660324385,72.6939284305536,72.7485496709345,72.8030301174349,72.8573701329707,72.8775700795224,72.6897179578888,72.5023500513514,72.3154651117781,72.1290618942539,71.9431391570731,71.7576956617303,71.5727301729128,71.3882414584919,71.2042282895151,71.0206894401974,70.8376236879136,71.4360298131901,71.4938934630506,71.5516079612669,71.6091736922984,71.6665910396133,72.2238603856913,72.2796932921506,72.1193822814907,71.9334844948645,71.7480658857628,71.5631252190386,71.3786612627287,71.1946727880453,71.011158569368,70.8281173842358,70.6455480133385,70.4634492405091,70.2818198527153,70.1006586400514,69.9199643957308,69.7397359160772,69.5599720005171,69.3806714515717,69.2018330748487,69.0234556790347,68.8455380758868,68.6680790802254,68.4910775099254,68.3145321859092,68.138441932138,67.9628055756049,67.7876219463261,67.6128898773341,67.4386082046689,67.2647757673711,67.0913914074739,66.918453969995,66.7459623029295,66.5739152572418,66.4023116868582,66.2311504486592,66.0604304024716,65.8901504110615,65.7203093401262,65.5509060582867,65.3819394370806,65.213408350954,65.0453116772543,64.8776482962229,64.7104170909873,64.543616947554,64.377246754801,64.2113054044703,64.0457917911606,63.88070481232,63.7160433682386</t>
  </si>
  <si>
    <t>0,0,0,0,0,0,0,0,0,0,0,0,0,0,0,0,0.6573,1.763,1.5753,5.6162,5.7531,6.7987,7.633,8.7802,8.9854,8.6578,8.319,7.9708,7.6384,7.2888,6.9413,6.5995,6.3575,6.0218,5.6629,5.4209,5.0748,4.8328,4.4793,4.2373,3.8848,3.5227,3.18,2.8215,2.4762,2.1205,1.7745,1.4412,1.1186,0.8106,0.5026,0.2083,0,0,0,0,0,0,0,0,0,0,0,0,1.819,1.4839,1.1508,0.8564,0.5427,0.3007,0.0264,0,0,0,0,0,0,0,0,0,0,0,0,0,0,0,0,0,0,0,0,0,0,0,0,0,0,0,0,0,0,0,0,0,0,0,0,0,0,0,0,0,0,0,0,0,0,0,0,0</t>
  </si>
  <si>
    <t>0,0,0,0,0,0,0,0,0,0,0,0,0,0,0,0.1,0.5,0,0,0,11.5,0,0,0.3,5.7,0,0,0.2,1.9,0.3,0,0.1,0.1,0,0,0.3,0,0,0,0,0,0,0,0,0,0,0,0,0,0,0,0,0,0,0.1,0,0,0,0,0,0,0,0,0,0,0,0,0,0,0,0,0,0,0,0,0,0,0,0,0,0,0.4,0,3.6,0.1,0.6,2,0,0,0,0,0,0,0,0,0,0,0,0,0,0,0.1,0,0,0,0.2,0,0,0,0.1,0,0,4.2,0.1,10.4,0.2,0,0,0.1,0.9</t>
  </si>
  <si>
    <t>0,0,0,0,0,0,0,0,0,0,0,0,0,0,0,0.1,0,0,0,0,0,0,0,0,0,0,0,0,0,0,0,0,0,0,0,0,0,0,0,0,0,0,0,0,0,0,0,0,0,0,0,0,0,0,0,0,0,0,0,0,0,0,0,0,0,0,0,0,0,0,0,0,0,0,0,0,0,0,0,0,0,0,0,0,0,0,0,0,0,0,0,0,0,0,0,0,0,0,0,0,0,0.1,0.1,0.1,0.1,0.3,0.3,0.3,0.3,0.4,0.4,0.4,4.6,4.7,15.1,15.3,15.3,15.3,15.4,16.3</t>
  </si>
  <si>
    <t>21.3,15.8,17.1,19.7,21.3,22.5,23.3,19.8,23.9,20.3,21.5,27.9,23.8,28.8,29.3,28,35.5,32.3,36.6,37.1,35.1,39.8,40.1,44.2,44.5,43,46.9,46.6,49.3,48,51.2,52.8,54.7,55.6,57.3,55.3,57.1,58.5,53.2,59.4,62,59.1,56.3,63.2,63.6,61.7,59,62.9,65.4,64.2,63.5,62.8,68.3,65.5,69.7,68.5,70.6,69.7,65.2,70.7,63.5,64.2,65.7,66.2,62,63.6,67.5,67.4,64.2,64.3,59.2,58.4,61.1,55.6,58.1,53.1,49.3,49.1,48.8,45.4,44.6,44.6,44.3,39.1,44.1,39.1,35,37.5,35.7,31.4,33.3,33.5,26.4,28.1,29.1,24.2,24.7,22.4,21.5,23.2,20.8,20.8,24.1,24.9,24.6,24,24.1,19.5,17.7,18.1,18,16.1,16.5,17.7,17.6,21,19.2,19.5,16.1,21.2</t>
  </si>
  <si>
    <t>S,S,S,S,S,S,S,S,S,S,S,S,S,S,S,LS,LR,S,S,S,ST,C,C,LR,R,S,S,LR,LR,LR,S,LR,LR,S,S,LR,S,S,S,S,S,S,S,S,S,S,S,S,S,S,S,S,S,S,LR,S,S,S,S,S,S,S,S,S,S,S,S,S,S,S,S,S,S,S,S,S,S,S,S,S,C,LR,S,R,LR,LR,LR,C,S,S,S,S,S,S,S,S,S,S,S,S,S,LS,S,S,S,LS,S,S,S,LS,S,S,SN,LS,B,LS,C,C,LS,LS</t>
  </si>
  <si>
    <t>0,0,0,0,0,0,0,0,0,0,0,0,0,0,0,0.1,0,0,0,0,0,0,0,0,0,0,0,0,0,0,0,0,0,0,0,0,0,0,0,0,0,0,0,0,0,0,0,0,0,0,0,0,0,0,0,0,0,0,0,0,0,0,0,0,0,0,0,0,0,0,0,0,0,0,0,0,0,0,0,0,0,0,0,0,0,0,0,0,0,0,0,0,0,0,0,0,0,0,0,0,0,0.1,0,0,0,0.2,0,0,0,0.1,0,0,4.2,0.1,10.4,0.2,0,0,0.1,0.9</t>
  </si>
  <si>
    <t>14.2821,14.2823486537162,14.2825970680192,14.2818452431395,14.2820941421453,14.2823428015017,14.2825912214394,14.2818394021891,14.2820883068187,14.2823369717936,14.2825853973444,14.2818335837017,14.2820824939336,14.2823311645053,14.2825795956476,14.2818277875909,14.2820767034036,14.2823253795506,14.2825738162629,14.2818220137709,14.2820709351428,14.2823196168437,14.2825680591045,14.2818162621557,14.2820651890655,14.282313876299,14.282562324087,14.2818105326601,14.2820594650864,14.2823081578312,14.2825566111252,14.2818048251989,14.2820537631206,14.2823024613554,14.2825509201342,14.2817991396874,14.2820480830833,14.2822967867871,14.2825452510296,14.2817934760413,14.2820424248903,14.2822911340421,14.2825396037272,14.2817878341763,14.2820367884576,14.2822855030363,14.2825339781431,14.2817822140088,14.2820311737014,14.2822798936861,14.2825283741939,14.2817766154552,14.2820255805383,14.2822743059084,14.2825227917963,14.2817710384326,14.2820200088855,14.2822687396201,14.2825172308675,14.281765482858,14.28201445866,14.2822631947387,14.2825116913248,14.281759948649,14.2820089297796,14.2822576711816,14.2825061730861,14.2817544357235,14.282003422162,14.2822521688671,14.2825006760693,14.2817489439995,14.2819979357257,14.2822466877132,14.282495200193,14.2817434733955,14.281992470389,14.2822412276388,14.2824897453757,14.2817380238303,14.2819870260709,14.2822357885627,14.2824843115365,14.2817325952231,14.2819816026905,14.2822303704041,14.2824788985948,14.2817271874931,14.2819762001673,14.2822249730827,14.2824735064701,14.2817218005601,14.2819708184211,14.2822195965182,14.2824681350824,14.2817164343442,14.281965457372,14.2822142406309,14.2824627843519,14.2817110887656,14.2819601169403,14.2822089053412,14.2824574541993,14.281705763745,14.2819547970468,14.28220359057,14.2824521445453,14.2817004592034,14.2819494976126,14.2821982962382,14.2824468553111,14.2816951750619,14.2819442185589,14.2821930222673,14.2824415864182,14.2816899112421,14.2819389598073,14.2821877685791,14.2824363377884,14.2816846676659</t>
  </si>
  <si>
    <t>10.2241,10.181,10.1362,10.0888,10.038,9.9854,9.9316,9.8844,9.8298,9.7811,9.7306,9.6699,9.6159,9.5527,9.4886,9.4756,10.0616,9.9895,9.9067,9.8238,21.3098,21.2209,21.1312,21.4182,27.1042,26.9444,26.7618,26.9488,28.8348,29.1208,28.9005,28.9875,29.0735,28.8162,28.5447,28.8317,28.5619,28.2802,28.0467,27.7598,27.4462,27.1642,26.9089,26.5878,26.2627,25.9598,25.6854,25.3743,25.0368,24.7147,24.4021,24.1001,23.7364,23.4082,23.4942,23.133,22.7478,22.3761,22.0605,21.6833,21.39,21.0907,20.778,20.4634,20.1919,19.9071,19.5843,19.2653,18.9807,18.6975,18.4607,18.233,17.9839,17.779,17.5569,17.3718,17.2096,17.0491,16.891,16.7518,16.6579,17.0439,16.9083,20.4953,20.5813,21.1673,23.1533,23.0689,22.9543,22.8557,22.7507,22.6461,22.5638,22.4766,22.3866,22.3117,22.2345,22.1633,22.0944,22.0225,21.9552,21.9412,21.866,21.79,21.7138,21.6998,21.625,21.5622,21.5022,21.4882,21.4277,21.3719,21.3579,21.3439,21.3299,21.3169,21.2708,21.2244,21.2104,21.1974</t>
  </si>
  <si>
    <t>0.3,0,0.1,0.7,0,0,0,0,0,0,0,0,0,0,0.1,0,0,0,0,0,0.3,0,0,0,0.3,0,0.1,0,0,0,0,0,1.6,0.7,0,2.2,0,0,0,0,1.1,0.7,0,0,0,0.7,2.2,0,0,0.4,3.1,0,0,0.1,0.8,0,0.1,0.2,0,0,0.9,0.8,1.5,0.6,0,0,0,0,0,0.4,0,0,0,0,0.1,0,0,0,0.1,0,0,0.1,0,0,0.6,0.1,0,0,0,0,0,0,0,0,0,0,0,0,0,0.2,0,0.3,0,0.1,0,0,10.9,0,1.5,2.5,0,0,0.1,0,1.5,0,0.3,0.8,0,0</t>
  </si>
  <si>
    <t>0.3,0.3,0.4,1.1,1.1,1.1,1.1,1.1,1.1,1.1,1.1,1.1,1.1,1.1,1.2,1.2,0.6,0,0,0,0,0,0,0,0,0,0,0,0,0,0,0,0,0,0,0,0,0,0,0,0,0,0,0,0,0,0,0,0,0,0,0,0,0,0,0,0,0,0,0,0,0,0,0,0,0,0,0,0,0,0,0,0,0,0,0,0,0,0,0,0,0,0,0,0,0,0,0,0,0,0,0,0,0,0,0,0,0,0,0.2,0.2,0.5,0.5,0.6,0.6,0.6,11.5,11.5,13,15.5,15.5,15.5,15.6,15.6,17.1,17.1,17.4,18.2,18.2,18.2</t>
  </si>
  <si>
    <t>14.4,17.8,16.9,17.6,15.5,19,17.3,20.2,20.9,20.9,24.2,26.1,26.7,26.3,30.2,29.5,34.7,36.1,35.4,35.8,38.3,41.7,43.8,41.8,44.6,44.8,45.7,47.5,51.3,52,50.6,53.7,52.9,53.1,57,54.5,58.2,56.6,56.9,59.3,59.2,59.7,58.7,62.4,61.4,60.6,62.2,64.1,63.8,62.4,63.8,65.3,62.9,65.3,66.1,65.3,65.7,64.2,64.5,67.5,67.7,64,65.2,64.1,63.4,66.2,62.3,64.2,63.8,60.2,61.8,61,58,56.4,55.3,52.5,53.4,51.2,50.9,50,46.1,44.1,41.4,40.3,39.3,36.2,35.7,33.6,31.4,32.6,29.6,28.9,26.1,26.1,24.1,26.1,23.6,22.2,21,21.2,19.1,20.1,20.8,20.8,20.1,18.1,18.5,16.5,15.7,17.1,17.5,16.8,15,17.2,15.7,17.9,16.3,15.1,14.5,17.4</t>
  </si>
  <si>
    <t>LS,S,LS,LS,S,S,S,S,S,S,S,S,S,S,LS,S,S,S,S,S,LR,S,S,S,LR,S,LR,S,S,S,S,S,LR,LR,S,R,S,C,S,S,LR,LR,C,S,C,LR,R,S,C,LR,R,S,S,LR,LR,S,LR,LR,S,S,LR,LR,LR,LR,S,C,S,S,S,LR,S,S,S,S,LR,S,S,S,LR,S,S,LR,S,S,LR,LR,S,S,S,S,S,S,S,S,S,S,S,S,S,LS,C,LS,C,LS,S,S,B,S,LS,SN,S,C,LS,S,LS,S,LS,LS,S,S</t>
  </si>
  <si>
    <t>0.3,0,0.1,0.7,0,0,0,0,0,0,0,0,0,0,0.1,0,0,0,0,0,0,0,0,0,0,0,0,0,0,0,0,0,0,0,0,0,0,0,0,0,0,0,0,0,0,0,0,0,0,0,0,0,0,0,0,0,0,0,0,0,0,0,0,0,0,0,0,0,0,0,0,0,0,0,0,0,0,0,0,0,0,0,0,0,0,0,0,0,0,0,0,0,0,0,0,0,0,0,0,0.2,0,0.3,0,0.1,0,0,10.9,0,1.5,2.5,0,0,0.1,0,1.5,0,0.3,0.8,0,0</t>
  </si>
  <si>
    <t>38.6174,38.6169670638298,38.6175343118877,38.6171013185635,38.6176685094918,38.6172354590622,38.6178025929094,38.6173694854231,38.6169365622378,38.6175038232752,38.6170708429248,38.6176380468215,38.6172050093547,38.6177721561593,38.6173390616247,38.6169061513857,38.6174734253639,38.6170404579488,38.6176076747752,38.6171746502328,38.6177418099561,38.6173087283348,38.6168758310036,38.617443117884,38.6170101633658,38.6175773930835,38.6171443814269,38.6177115540305,38.6172784852841,38.6178456008223,38.6174124750347,38.616979533556,38.6175467763077,38.6171137776795,38.617680963306,38.6172479075769,38.6178150361269,38.6173819233456,38.6169489948675,38.6175162506144,38.6170832649758,38.6176504635865,38.617217420836,38.6177845623591,38.6173514625453,38.6169185470293,38.6174858157327,38.6170528430452,38.6176200546013,38.6171870247909,38.6177541792484,38.6173210923636,38.6168881897711,38.6174554713925,38.6170225116174,38.6175897360806,38.6171567191716,38.6177238865252,38.6172908125309,38.6178579228234,38.6174247917925,38.6169918450725,38.6175590825853,38.6171260787204,38.6176932591124,38.6172601981511,38.617827321471,38.6173942034619,38.6169612697583,38.6175285202818,38.6170955294221,38.6176627228138,38.6172296748467,38.6177968111553,38.6173637061292,38.6169307854032,38.6174980488988,38.6170650710056,38.6176322773584,38.6171992423468,38.6177663916054,38.6173332995238,38.6169003917368,38.6174676681658,38.6170347032007,38.6176019224759,38.6171689003812,38.6177360625513,38.6173029833757,38.6168700884892,38.6174373778133,38.6170044257376,38.6175716578969,38.6171386486807,38.6177058237238,38.6172727574159,38.6178398753914,38.6174067520402,38.6169738129968,38.6175410581828,38.6171080619878,38.6176752500465,38.6172421967486,38.6178093277287,38.6173762173765,38.6169432913266,38.6175105495005,38.6170775662879,38.6176447673235,38.617211726997,38.617778870943,38.6173457735511,38.616912860456,38.6174801315792,38.6170471613104,38.6176143752843,38.6171813478906,38.6177485047639,38.6173154202937,38.6168825201149</t>
  </si>
  <si>
    <t>11.4648,11.4145,11.3975,11.3815,11.3335,11.2814,11.231,11.1773,11.1226,11.0669,11.0065,10.9415,10.8764,10.8113,10.7953,10.7247,11.2188,11.7517,11.6623,11.573,11.856,11.7467,11.6301,11.5204,11.8044,11.6824,11.7664,11.6332,11.4838,11.3306,11.1863,11.027,12.61,13.294,13.1007,15.2847,15.0705,14.9245,14.7226,14.5038,15.5878,16.2708,16.109,15.8555,15.681,16.365,18.548,18.2628,18.0597,18.4437,21.5267,21.2075,20.9159,20.9989,21.7829,21.461,21.545,21.728,21.4166,21.073,21.957,22.741,24.224,24.808,24.4869,24.2365,23.9307,23.6081,23.2915,23.6745,23.3787,23.0913,22.8342,22.5908,22.6748,22.4636,22.2458,22.0463,22.1293,21.9377,21.77,21.854,21.7128,21.5764,22.1604,22.2434,22.1267,22.0173,21.9171,21.8127,21.7176,21.6259,21.5417,21.4587,21.3801,21.2972,21.2201,21.1476,21.0781,21.0611,21.0106,20.9936,20.9406,20.9236,20.8563,20.7934,20.7764,20.7167,20.6997,20.6837,20.6212,20.5742,20.5582,20.4964,20.4804,20.4173,20.4013,20.3843,20.3285,20.2675</t>
  </si>
  <si>
    <t>0,0,0,0,0,8.1,0,0,4.4,0,0,1.5,0,0,1.5,0,2.6,0,5.9,0.1,0,0,0,0,0.1,0,0,0.4,0,0,0,0,0.1,0,0,0,0.1,0.1,0,0,0,0,0.1,0,0,0,0,0,0,0,0,0,0,0,0,0,0,0.1,0,0,0,0,0,0,0,0,0,0.1,0,0,2.4,0,0,0.9,0.1,0,0.4,0.2,0,0.2,0.1,0,0,0,0.2,2.2,0.2,0,1.2,0.1,0,0.1,0,0,0,0.1,0,0,0.1,0,0,0,0,0,0,0,0,0,0,0,0,0,0.1,0.3,0,0,0,0,0,0</t>
  </si>
  <si>
    <t>0,0,0,0,0,8.1,8.1,8.1,12.5,12.5,12.5,14,14,14,15.5,15.5,15.2,14.6,13.9,13.1,11.8,10.3,8.7,7.1,5.2,3.1,0.7,0,0,0,0,0,0,0,0,0,0,0,0,0,0,0,0,0,0,0,0,0,0,0,0,0,0,0,0,0,0,0,0,0,0,0,0,0,0,0,0,0,0,0,0,0,0,0,0,0,0,0,0,0,0,0,0,0,0,0,0,0,0,0,0,0,0,0,0,0.1,0.1,0.1,0.2,0.2,0.2,0.2,0.2,0.2,0.2,0.2,0.2,0.2,0.2,0.2,0.2,0.2,0.3,0.6,0.6,0.6,0.6,0.6,0.6,0.6</t>
  </si>
  <si>
    <t>22.6,22.1,23.6,22.6,24.3,25,24.2,24.9,27.1,25.8,26.9,27.8,28.8,30.3,30.9,31.3,33.6,34.8,35.3,35.8,37.9,38.9,39.6,39.9,40.9,41.8,43,44.6,45.3,45.3,47.9,47.6,48.6,49.4,49.5,51.8,50.8,53.4,54.1,53.1,55.1,54.4,56.6,55.8,56.2,57.6,57.4,58.3,59.3,59.7,60.5,61.9,61.7,61.7,63,62.3,62.1,62.7,62,63,63.3,62.3,63.5,61.4,61.6,60.5,60.1,61.2,59.6,58.2,56.7,55.8,56.1,53.7,52.1,51.5,51,49.3,46.9,46.4,45.9,44.4,41.7,41.7,38.9,38.4,36.8,36.5,35.2,33,33.1,32.7,29.9,29.6,29.4,27.7,27.5,27.7,28.1,25.9,25.4,26.7,24.6,24.3,24.1,24.6,25.2,24.4,23.4,23.3,24.2,23.4,22.6,24.1,24.2,23.3,22.9,23.5,23.6,23.7</t>
  </si>
  <si>
    <t>S,C,C,C,C,B,S,S,SN,C,C,LS,S,C,LS,C,R,S,R,LR,S,S,S,S,LR,S,S,LR,S,S,S,S,LR,S,S,S,LR,LR,S,S,S,S,LR,S,S,S,S,S,S,S,S,S,S,S,S,S,S,LR,S,S,S,S,S,S,S,S,S,LR,S,S,R,S,S,LR,LR,S,LR,LR,C,LR,LR,C,S,S,LR,R,LR,S,LR,LR,S,LR,S,S,S,LS,S,S,LS,S,S,S,S,S,S,S,S,S,S,S,S,S,LS,LS,S,S,S,S,S,S</t>
  </si>
  <si>
    <t>0,0,0,0,0,8.1,0,0,4.4,0,0,1.5,0,0,1.5,0,0,0,0,0,0,0,0,0,0,0,0,0,0,0,0,0,0,0,0,0,0,0,0,0,0,0,0,0,0,0,0,0,0,0,0,0,0,0,0,0,0,0,0,0,0,0,0,0,0,0,0,0,0,0,0,0,0,0,0,0,0,0,0,0,0,0,0,0,0,0,0,0,0,0,0,0,0,0,0,0.1,0,0,0.1,0,0,0,0,0,0,0,0,0,0,0,0,0,0.1,0.3,0,0,0,0,0,0</t>
  </si>
  <si>
    <t>65.2575,65.257124609375,65.2577496293335,65.2573739656764,65.2579987129015,65.2576227768092,65.2572472518971,65.2578721377153,65.2574963400647,65.2571209534427,65.2577459773999,65.2573703177371,65.2579950689521,65.2576191368454,65.2572436159145,65.2578685057096,65.2574927120315,65.2571173293777,65.2577423572987,65.2573667015954,65.2579914567655,65.2576155286097,65.2572400116253,65.2578649053626,65.2574891156223,65.2571137369021,65.2577387687524,65.257363116974,65.2579878760648,65.2576119518254,65.2572364387531,65.2578613363982,65.2574855505615,65.2571101757406,65.2577352114859,65.2573595635983,65.2579843265756,65.2576084062184,65.2572328970241,65.257857798543,65.2574820165758,65.2571066456202,65.2577316852265,65.2573560411958,65.2579808080258,65.257604891517,65.2572293861669,65.2578542915258,65.2574785133944,65.2571031462704,65.2577281897042,65.2573525494967,65.2579773201457,65.2576014074517,65.2572259059123,65.2578508150777,65.2574750407488,65.2570996774229,65.2577247246508,65.2573490882332,65.2579738626679,65.2575979537556,65.2572224559937,65.2578473689325,65.2574715983727,65.257096238812,65.2577212898008,65.2573456571401,65.2579704353276,65.2575945301639,65.2572190361466,65.2578439528258,65.2574681860024,65.2570928301739,65.2577178848909,65.2573422559543,65.2579670378619,65.2575911364142,65.2572156461088,65.2578405664958,65.2574648033762,65.2570894512475,65.2577145096602,65.2573388844153,65.2579636700105,65.2575877722464,65.2572122856205,65.2578372096831,65.257461450235,65.2570861017738,65.25771116385,65.2573355422645,65.2579603315152,65.2575844374026,65.2572089544242,65.2578338821303,65.2574581263217,65.257082781496,65.2577078472038,65.2573322292459,65.2579570221201,65.2575811316272,65.2572056522645,65.2578305835823,65.2574548313815,65.2570794901597,65.2577045594673,65.2573289451054,65.2579537415717,65.2575778546669,65.2572023788883,65.2578273137864,65.257451565162,65.2570762275126,65.2577013003887,65.2573256895914,65.2579504896185,65.2575746062704,65.2571991340448,65.257824072492</t>
  </si>
  <si>
    <t>14.6555,14.549,14.4394,14.3324,14.222,14.151,14.0288,13.9044,13.8334,13.7221,13.6081,13.5371,13.4045,13.2857,13.2147,13.0932,15.9582,16.4036,22.9273,23.7682,24.8259,26.0957,27.5106,28.9825,30.8981,32.7626,34.8555,35.9287,35.6666,35.4057,35.1262,34.8486,34.8776,34.5873,34.2964,33.9872,34.0152,34.0442,33.7149,33.3952,33.0588,32.7308,32.7588,32.4182,32.0737,31.7172,31.3644,31.003,30.634,30.2621,29.8822,29.4896,29.1001,28.7137,28.3139,27.9236,27.5394,27.5684,27.1865,26.796,26.4038,26.0253,25.6357,25.2704,24.906,24.5559,24.2105,24.2395,23.9011,23.5783,25.9073,25.595,25.2825,26.1115,26.1395,25.8627,26.1907,26.3197,26.1198,26.2478,26.2768,26.0888,25.8758,25.6642,25.7922,27.9212,28.0502,27.8589,28.9879,29.0169,28.8393,28.8683,28.7037,28.5415,28.3804,28.3084,28.1543,27.9999,27.9279,27.7796,27.6321,27.4818,27.3384,27.195,27.0533,26.9103,26.7647,26.6227,26.4827,26.3444,26.2035,26.0642,25.9932,25.9222,25.781,25.6436,25.5065,25.3688,25.2309,25.092</t>
  </si>
  <si>
    <t>0,0,0,0,0,0,0.1,0,0,0.1,0.1,6,0,0.3,2.1,0.2,0,2.9,5.9,3.8,0,0,0,0,0.2,0,0,0,0,0,0,0,0,0.1,1.5,0,0,0,0,0.2,0,0,0,0,0,0,0,0,0,0,0,0,0,0,0,0,0,0,0,0,0,0,0,0,0,0,0,0,0,0,0,0.2,0.1,0,0,0.1,0.1,0.2,0.4,1.5,0.5,0,0.6,0,0,0.4,0,0,0,0,0.1,0.2,0,0,0.9,0,0.9,0,0,0.2,0,0,0.1,0,0,0.1,0,0.5,0.2,0.1,0,0,0,0,0,0,0,0,0,0</t>
  </si>
  <si>
    <t>0,0,0,0,0,0,0.1,0.1,0.1,0.2,0.3,6.3,6.3,6.6,8.7,8.4,7.6,6.9,5.5,4,2.4,0.3,0,0,0,0,0,0,0,0,0,0,0,0,0,0,0,0,0,0,0,0,0,0,0,0,0,0,0,0,0,0,0,0,0,0,0,0,0,0,0,0,0,0,0,0,0,0,0,0,0,0,0,0,0,0,0,0,0,0,0,0,0,0,0,0,0,0,0,0,0,0,0,0,0,0,0,0,0,0.2,0.2,0.2,0.3,0.3,0.3,0.4,0.4,0.9,1.1,1.2,1.2,1.2,1.2,1.2,1.2,1.2,1.2,1.2,1.2,1.2</t>
  </si>
  <si>
    <t>21.1,20.5,22,21.2,21.7,23.6,23.1,24.5,25.6,26.2,26.9,27.8,29,30.2,31.8,33.6,35.4,35.6,38.4,39,39.4,42.1,43.5,44.9,45.7,47.1,48.5,50.7,50.3,52.5,53.4,54.1,54.3,56.3,56.2,57,57.8,58.5,59.5,61.8,62,62,63,62.3,63.7,63.9,64.9,64.3,65.5,65.2,66.3,66.5,66.9,68.1,66.5,67.6,67.8,67.3,67.4,67.4,67,68.4,68.3,67.6,67,67.8,67.1,65.4,65.2,66,64.7,63,64,63.1,62.3,60,60.2,58.4,58.1,57.1,54,54.2,53,50.9,49.5,49.4,46.6,44.6,44.1,43.3,40.5,40.9,39.6,36.6,35.3,34.8,33.3,33,31.8,30.8,29.3,28.1,28.6,26.7,26.6,25.2,25.5,25.2,24.8,23.7,23.1,23.4,21.4,22.5,22.4,22.1,21.1,20.3,21.5,21</t>
  </si>
  <si>
    <t>S,S,S,S,S,S,LS,S,S,LS,LS,SN,C,LS,SN,LR,C,R,R,R,S,C,S,S,LR,S,S,S,S,S,S,S,C,LR,LR,S,S,S,C,LR,S,S,S,S,S,S,S,S,S,S,S,S,S,S,S,S,S,S,S,S,S,S,S,S,S,S,S,S,S,S,S,LR,LR,S,S,LR,LR,LR,LR,LR,LR,S,LR,C,S,LR,S,S,S,S,LR,LR,S,S,LR,C,LR,S,S,LS,S,S,LS,S,S,LS,S,LS,LS,LS,S,S,S,S,S,S,S,S,S,S</t>
  </si>
  <si>
    <t>0,0,0,0,0,0,0.1,0,0,0.1,0.1,6,0,0.3,2.1,0,0,0,0,0,0,0,0,0,0,0,0,0,0,0,0,0,0,0,0,0,0,0,0,0,0,0,0,0,0,0,0,0,0,0,0,0,0,0,0,0,0,0,0,0,0,0,0,0,0,0,0,0,0,0,0,0,0,0,0,0,0,0,0,0,0,0,0,0,0,0,0,0,0,0,0,0,0,0,0,0,0,0,0,0.2,0,0,0.1,0,0,0.1,0,0.5,0.2,0.1,0,0,0,0,0,0,0,0,0,0</t>
  </si>
  <si>
    <t>66.7466,66.5572823709091,66.3685017154571,66.1802565105914,65.9925452375795,65.8053663819966,65.6187184337131,65.4325998868829,65.247009239931,65.0619449955414,64.877405660645,64.6933897464075,64.5098957682177,64.3269222456751,64.1444677025783,64.5115306669128,65.042552507203,65.6100681764553,66.1759741649003,66.740275038178,67.3029753489788,67.8640796370799,68.238592429382,68.3180429672186,68.5972681544389,68.6757013574917,68.7539120954596,68.8319009993343,68.909668698318,68.9872158198282,69.0645429895029,69.1416508312054,69.2185399670296,69.3952110173049,69.9503809642377,70.0249762473209,70.0993599510558,70.1735326755582,70.2474950192421,70.5212475788239,70.5942236766003,70.6669927876267,70.7395554989927,70.8119123961228,70.8840640627811,70.9560110810757,71.0277540314639,71.0992934927565,71.1706300421225,71.2417642550939,71.3126967055704,71.3834279658237,71.4539586065024,71.5242891966367,71.5944203036426,71.6643524933268,71.7340863298912,71.8036223759373,71.872961192471,71.9421033389069,72.0110493730729,72.0797998512147,72.1483553280004,72.2167163565246,72.0968834883134,71.892390509692,71.688477547519,71.485142956657,71.2823850966344,71.0802023316331,70.8785930304743,70.877555566606,70.7765210453625,70.5757730947611,70.3755945383469,70.2759837611109,70.1766555162612,70.1776090024332,70.3785597841718,70.9309405964203,71.4817546558196,71.5520064062503,72.1010588971708,71.9355540755715,71.7315186858299,71.9280620146483,71.7240478751158,71.52061239387,71.3177539296256,71.1154708457525,71.0137615102627,71.0123406594336,70.8109238386541,70.6100783092208,71.1618024507438,71.1079617019744,71.658273665147,71.6030247434785,71.3999325278425,71.1974163555817,70.9954745928277,70.7941056103462,70.5933077835242,70.3930794923563,70.1934191214326,69.9943250599245,69.7957957015727,69.5978294446737,69.400424692067,69.2035798511222,69.0072933337263,68.8115635562706,68.6163889396383,68.4217679091913,68.227698894758,68.0341803306201,67.8412106555006,67.6487883125504,67.4569117493366,67.2655794178294</t>
  </si>
  <si>
    <t>0,0,0,0,0,0,0,0,0,0,0,0,0,0,0,0,0.0002,2.9131,9.4317,13.9671,14.7007,16.004,15.6108,15.2126,14.9396,14.5337,14.1221,13.7006,13.2837,12.8566,12.427,11.9958,11.6019,11.3289,12.0769,11.6306,11.1824,10.7333,10.3218,10.0488,9.5864,9.1282,8.6679,8.2172,7.762,7.3106,6.8584,6.4152,5.9703,5.5334,5.0965,4.665,4.2382,3.812,3.402,2.9941,2.5938,2.2044,1.8238,1.4529,1.0938,0.7422,0.4048,0.0853,0,0,0,0,0,0,0,0,0,0,0,0,0,0,0,0.748,0.496,0.1913,0.0393,0,0,0,0,0,0,0,0,0,0,0,0.148,0,0.148,0,0,0,0,0,0,0,0,0,0,0,0,0,0,0,0,0,0,0,0,0,0,0</t>
  </si>
  <si>
    <t>0,0,0,0,0,0,0,0,0.1,0.1,0,0,0,0,0,0,0,0,0,0,0,0,0,0,0,0,0,0,0,0,0.3,0,0.1,0,0,0,0.1,0,0.3,0.2,0,0,0,0,0,0,0,0,0,0,0,0,0,0,0.1,0,0,0.1,0.1,0.1,8.4,0,0.1,0.1,0,0,0.1,0.9,0.1,11.8,0,0,0,0.1,0,0.2,1.3,0,0,0.3,0,0,0,0,0.7,0,0,0,6.8,0.1,0,0,0,0,0,0,0,0,0,0,0,0.1,0.2,0,1.3,0,0.2,0,0.1,0.1,0,0,0,0,0,0,0,0,0,0</t>
  </si>
  <si>
    <t>0,0,0,0,0,0,0,0,0.1,0.2,0.2,0.2,0.1,0.1,0,0,0,0,0,0,0,0,0,0,0,0,0,0,0,0,0,0,0,0,0,0,0,0,0,0,0,0,0,0,0,0,0,0,0,0,0,0,0,0,0,0,0,0,0,0,0,0,0,0,0,0,0,0,0,0,0,0,0,0,0,0,0,0,0,0,0,0,0,0,0,0,0,0,0,0,0,0,0,0,0,0,0,0,0,0,0,0.1,0,0,1.3,1.3,1.5,1.5,1.6,1.7,1.7,1.7,1.7,1.7,1.7,1.7,1.7,1.7,1.7,1.7</t>
  </si>
  <si>
    <t>25.2,21.8,25.7,27.4,24.7,22.3,25.2,26.1,26.4,24.7,30.6,28.9,32.5,30.3,33.9,33.7,31.5,32.6,35.9,38.5,39.4,41.1,37.6,44.3,40.6,41.7,44.4,46.7,45.6,46.6,48.2,50.3,48.2,49.5,54.3,51.9,54.1,57,56.6,56.8,56.8,60.9,58.9,62.8,59.9,60.5,61.6,65.5,63.2,60.6,62.8,64.8,66.6,62.5,66.5,66.7,63.8,66.9,63.9,68.6,63,68.6,68.6,65.9,67.9,66,65.3,62.8,62.9,61.2,59.8,62.2,62,63,60.9,57.1,60.4,54.1,55.8,57.9,56.1,52.1,53.6,50.9,51.6,45.7,48.1,48.6,47.3,45,43.5,44.1,39.6,38.6,35.9,33.9,35.6,37.9,34.7,33.3,32.1,29.9,33,31.4,29.2,29.9,29.9,29.7,27.1,23.9,26.3,28.5,23.3,23,26.1,26.9,21.7,24.1,25.6,22</t>
  </si>
  <si>
    <t>S,S,S,S,S,S,S,S,LS,LS,S,S,S,S,S,S,S,S,S,S,S,S,S,S,S,S,S,S,S,S,LR,C,LR,S,S,S,LR,S,LR,LR,S,S,S,S,S,S,S,S,S,S,S,S,S,S,LR,S,S,LR,LR,LR,ST,C,LR,LR,C,C,LR,LR,LR,ST,S,S,S,LR,S,LR,LR,S,S,LR,S,C,C,S,LR,S,S,S,ST,LR,S,S,S,S,S,S,S,S,S,S,C,LS,LR,S,LS,S,LS,C,LS,LS,S,S,S,S,S,S,S,S,S,S</t>
  </si>
  <si>
    <t>0,0,0,0,0,0,0,0,0.1,0.1,0,0,0,0,0,0,0,0,0,0,0,0,0,0,0,0,0,0,0,0,0,0,0,0,0,0,0,0,0,0,0,0,0,0,0,0,0,0,0,0,0,0,0,0,0,0,0,0,0,0,0,0,0,0,0,0,0,0,0,0,0,0,0,0,0,0,0,0,0,0,0,0,0,0,0,0,0,0,0,0,0,0,0,0,0,0,0,0,0,0,0,0.1,0,0,1.3,0,0.2,0,0.1,0.1,0,0,0,0,0,0,0,0,0,0</t>
  </si>
  <si>
    <t>66.6636,66.4567129655172,66.2504679942449,66.0448630935731,65.8398962770759,65.6355655644918,65.4318689817055,65.2288045607278,65.0263703396772,64.824564362761,64.6233846802559,64.4228293484896,64.3378964298218,64.1382270960741,64.024177425776,63.8254817027305,63.627402621584,63.4299382686205,63.2330867360627,63.0368461220543,62.841214530641,62.6461900717528,62.4517708611853,62.2579550205816,62.0647406774143,61.8721259649671,61.6801090223172,61.4886879943169,61.297861031576,61.1076262904435,61.2179819329904,61.0279950925087,60.9385978663595,60.7494780798777,60.5609452168712,60.3729974558533,60.2856329809903,60.0985396372562,60.2120269280372,60.2251620168812,60.0382563416564,59.8519307185271,59.6661833473317,59.4810124334951,59.2964161880119,59.1123928274284,58.928940573826,58.7460576548038,58.5637423034613,58.3819927583816,58.2008072636142,58.0201840686582,57.8401214284451,57.6606176033223,57.5816708590362,57.4029691218874,57.2248219763367,57.1472277012378,57.0698742359581,56.9927608331568,57.6238867478125,57.8430539958366,58.1615410696426,58.4790397352885,58.695553060248,58.9113944473024,59.2265659817763,59.8507593976949,60.1630156616331,60.7843028544073,60.9936619145143,61.2023712396072,61.410432846105,61.7178487441688,61.9243105928938,62.3301316979504,62.9446933581981,63.1473477581209,63.3493732305957,63.8507717274663,64.0506141600362,64.2498363919534,64.4484403479783,64.6464279468984,65.253801101546,65.4492893050239,65.6441708209738,65.8384475322191,66.4421213157398,66.7339216288978,66.9248163548771,67.1151186489482,67.3048303496928,67.4939532899869,67.682489297018,67.8704401923031,68.0578077917063,68.2445939054561,68.4308003381633,68.616428888838,68.8014813509071,68.9859595122319,69.469865155125,69.6522690218849,69.834106807679,70.0153802693104,70.1960911581298,70.3762412200528,70.5558321955768,70.7348658197974,70.9133438224256,71.0912679278043,71.2686398549249,71.4454613174441,71.6217340237003,71.7974596767302,71.9726399742851,72.1472766088477,72.3213712676478,72.4949256326793</t>
  </si>
  <si>
    <t>0,0,0,0,0,0,0,0,0,0,0,0,0.0003,0,0,0,0,0,0,0,0,0,0,0,0,0,0,0,0,0,0,0,0,0,0,0,0,0,0,0,0,0,0,0,0,0,0,0,0,0,0,0,0,0,0,0,0,0,0,0,7.592,7.0412,6.6432,6.2452,5.7119,5.193,4.795,4.887,4.489,15.481,14.8686,14.2418,13.6208,13.2228,12.6189,12.2209,12.7129,12.1571,11.5948,11.1968,10.6393,10.1419,9.6413,9.1216,9.0136,8.5191,8.0182,7.5183,13.5103,13.1123,12.6071,12.1017,11.6154,11.1342,10.663,10.199,9.7319,9.2598,8.7983,8.3418,7.9035,7.5055,7.1075,6.6607,6.2627,5.8217,5.4237,4.9963,4.5983,4.2003,3.772,3.3425,2.9206,2.5005,2.0792,1.6593,1.2455,0.8324,0.4213,0.0153</t>
  </si>
  <si>
    <t>0,0.1,0.6,0,0,0.1,0.4,0,0.6,0,0,0.2,0,0,0,0,0,0.1,0,0,0,5.2,0,0,0.1,0,6.9,0,0,0.1,0,0.1,0,0,0.1,0,0,0,0,0,0,0,0.1,0,0,0,0,0,0,0,0,0,0,0,0,0,0.1,0,0,0,0.1,0,0,0,0.3,0,0,0,0,0.5,4.4,0,0.8,0,0,0.7,0,0.1,0,0,0.2,1.3,0.1,9.8,0.2,1.5,0,0.6,0,0.1,0,0,0,0,0.3,0,0,0,0,0.2,0,0,0,0,0,0,0,0,0,0,0.1,0,0,0,0,0,0,0,0,0</t>
  </si>
  <si>
    <t>0,0.1,0.7,0.7,0.7,0.8,1.2,1.2,1.8,1.8,1.8,2,2,2,2,2,1.8,1.2,1.2,1.2,0,0,0,0,0,0,0,0,0,0,0,0,0,0,0,0,0,0,0,0,0,0,0,0,0,0,0,0,0,0,0,0,0,0,0,0,0,0,0,0,0,0,0,0,0,0,0,0,0,0,0,0,0,0,0,0,0,0,0,0,0,0,0,0,0,0,0,0,0,0,0,0,0,0,0,0,0,0,0,0,0,0,0,0,0,0,0,0,0,0,0.1,0.1,0.1,0.1,0.1,0.1,0.1,0.1,0.1,0.1</t>
  </si>
  <si>
    <t>24.4,19.6,23.6,20.7,20.5,24.2,26.5,26,25.7,22.7,28.1,26.9,28.9,26.8,30,29,33.1,34.5,30.4,31.7,38.2,39,36.4,41.9,39.7,42.1,41.5,42.6,44.4,45,47.7,52.4,53.5,52,53.2,53.8,55.6,57.2,57.8,61.4,59.1,61.9,64.2,62.8,64.5,62.8,67.2,66,65.2,65.6,69.4,69.1,68.6,68.6,69.4,71.6,68.8,70.9,71.9,69.3,70.3,72.4,70.5,71.2,69.4,69.7,68.6,71.1,67.8,66,66.1,65.7,63.7,66.2,64.3,66,64.4,60,62.5,63.2,56.6,56.9,54.4,53.4,57.5,55.7,54.1,50,49.9,49.6,48.5,46.9,44.1,43.9,44.2,39.2,37.6,39.5,38.1,35.1,33.8,35.5,34.3,28.5,32.5,29.2,29.5,25.4,26.3,23.1,22.2,27.4,25.6,23.2,20.7,22.7,25.1,20.6,21.4,23.8</t>
  </si>
  <si>
    <t>S,LS,LS,S,S,LS,LS,S,LS,S,S,LS,S,S,S,S,S,LR,S,S,C,R,C,S,LR,C,ST,S,C,LR,C,LR,S,S,LR,S,S,S,S,S,S,S,LR,S,S,S,S,S,S,S,S,S,S,S,S,S,LR,S,S,S,LR,S,S,S,LR,S,S,S,S,LR,R,S,LR,S,C,LR,C,LR,C,C,LR,LR,LR,ST,LR,LR,C,LR,C,LR,S,S,C,S,LR,S,S,S,S,LR,S,S,S,S,S,S,S,S,S,S,LS,S,S,S,S,S,S,S,S,S</t>
  </si>
  <si>
    <t>0,0.1,0.6,0,0,0.1,0.4,0,0.6,0,0,0.2,0,0,0,0,0,0,0,0,0,0,0,0,0,0,0,0,0,0,0,0,0,0,0,0,0,0,0,0,0,0,0,0,0,0,0,0,0,0,0,0,0,0,0,0,0,0,0,0,0,0,0,0,0,0,0,0,0,0,0,0,0,0,0,0,0,0,0,0,0,0,0,0,0,0,0,0,0,0,0,0,0,0,0,0,0,0,0,0,0,0,0,0,0,0,0,0,0,0,0.1,0,0,0,0,0,0,0,0,0</t>
  </si>
  <si>
    <t>75.9306,75.9703210035587,76.0099246817333,76.0494113810719,76.0887814470993,76.1280352243196,76.1671730562193,76.2061952852704,76.2451022529331,76.2838942996593,76.3225717648952,76.3611349870843,76.3995843036705,76.4379200511009,76.476142564829,76.5142521793172,76.7862492280402,77.3024428691104,77.261111810102,77.0329028321576,77.5483679234363,78.0623104665806,78.0957349587967,78.129060723865,78.2622880533995,78.2951218644873,78.8068586931438,78.8380839859719,78.869217047508,79.0002581501791,79.0309121919419,79.1614756897379,79.1916535373448,79.221742247537,79.351742083603,79.381357934388,79.4108863077491,79.4403274620714,79.469681654977,79.4989491433271,79.528130183224,79.5572250300138,79.6862339382881,79.7148617882213,79.7434050790248,79.7718640604639,79.8002389815665,79.8285300906245,79.8567376351967,79.8848618621105,79.9129030174644,79.9408613466299,79.9687370942537,79.99653050426,80.0242418198524,79.7878712835162,79.6521989234973,79.4169273039012,79.1823506147117,78.9484668032875,78.81527382305,78.5824742598004,78.3503623251541,78.1189359880371,78.1881932233749,77.9572458910781,77.726980716382,77.4973956843728,77.268488786088,77.5402580184992,78.054224516167,78.0876728921512,78.6000224704413,78.6318587030019,78.6636008997155,79.1742493383391,79.2043894559518,79.3344405475944,79.3641075025606,79.3936868291544,79.6231787862071,80.1309928844543,80.2583070335856,80.764245130248,80.9896888190091,81.4934666064832,81.5167563670406,82.0189773357785,82.0407148760323,82.1623882093166,82.1837021516165,82.2049531381437,82.2261413548531,82.2472669871502,82.5683302198927,82.5884451163963,82.6085005987927,82.6284968425756,82.6484340227203,82.8683123136852,82.8875411420825,82.9067131735845,82.9258285759544,82.9448875164596,82.9638901618736,82.9828366784773,83.0017272320605,83.0205619879231,83.0393411108769,83.0580647652469,83.0767331148727,83.0953463231099,83.1139045528317,83.1324079664301,83.1508567258175,83.169250992428,83.1875909272191,83.2058766906725,83.2241084427961,83.2422863431252</t>
  </si>
  <si>
    <t>4.7216,4.4576,4.1936,3.9057,3.6189,3.3549,3.0909,2.8013,2.5373,2.2531,1.9653,1.7013,1.4159,1.134,0.8517,0.5725,0.2932,0.1867,0,0,0.4871,4.9441,4.644,4.3205,4.0565,3.7516,9.9086,9.5551,9.2225,8.9585,8.6192,8.3552,7.967,7.5883,7.3243,6.9426,6.556,6.1656,5.7765,5.3743,4.9877,4.5932,4.3292,3.9394,3.5478,3.17,2.7802,2.4035,2.0373,1.6781,1.3154,0.9649,0.6279,0.3051,0,0,0,0,0,0,0,0,0,0,0,0,0,0,0,0,3.657,3.2651,3.3221,2.934,2.5904,2.5474,2.2088,1.9448,1.62,1.2991,1.0351,1.5921,1.3281,10.3851,10.1211,10.8781,10.5083,10.3653,10.0133,9.7493,9.374,9.0072,8.6773,8.3252,8.0612,7.7265,7.3978,7.0655,6.7382,6.4742,6.1591,5.8419,5.5285,5.2265,4.919,4.6181,4.3179,4.0244,3.7308,3.4419,3.1779,2.8864,2.5981,2.3132,2.0315,1.7495,1.4669,1.1888,0.9117,0.635</t>
  </si>
  <si>
    <t>0,0.4,3.3,0,0,0.2,5.3,3.9,0,0.1,0,0,0,0,0,0,0.9,0.3,0,0,0,0,0,0,0,0,0,0,0,0,0,0,0,0,0,0,0,0,0.1,0,0,0.3,0,0,0.1,0.1,0.1,0,0,0.1,0,0,0,0,3.4,0.1,0,0,0.2,0,0,0,0.1,0,0,0,0,0,0.2,0,0.2,0.1,0,0,0,0,0,0,0,0,0,0.2,0.4,7.7,0.9,1.6,0,0.1,0.2,0.1,0,0,0,0,0,0,0,0,0,0,0,0.1,0,0,0,0,0,0,0,0,0,0,0,0.3,0,0,0,0,0,0</t>
  </si>
  <si>
    <t>0,0.4,3.7,3.7,3.7,3.9,9.2,13.1,13.1,13.2,13.2,13.2,13.2,13,13,13,12.3,11.3,11.3,10.6,9.4,7,6,4,2.2,0.5,0,0,0,0,0,0,0,0,0,0,0,0,0,0,0,0,0,0,0,0,0,0,0,0,0,0,0,0,0,0,0,0,0,0,0,0,0,0,0,0,0,0,0,0,0,0,0,0,0,0,0,0,0,0,0,0,0,0,0,0,0,0,0,0,0,0,0,0,0,0,0,0,0,0,0,0,0,0,0,0,0,0,0,0,0,0,0,0.3,0.3,0.3,0.3,0.3,0.3,0.3</t>
  </si>
  <si>
    <t>18.7,20.2,19.7,22.7,27.8,27.9,25.9,20.6,22,23.4,24.4,31,28.2,32.8,26.3,30.2,35.3,36.7,32.2,35.1,37.5,43.7,36.7,41.2,40.6,40,45.9,46,43,53,50.6,55,56.5,55.2,52.4,57.3,58.7,59.6,60.3,62.4,59.6,63,59.5,65.9,65.4,64.2,64.1,61.6,68.6,68.3,62.3,71.5,71.3,67.4,67.2,67.6,62.9,68.4,67.7,64.7,73,69.2,69.5,69.4,69.6,70.5,62.5,64.2,66.4,69.7,63.5,60.7,68.3,68.2,62.5,67.5,65.4,56.9,59.4,61.6,62.2,54.5,59.6,60.2,59.9,54.5,56.4,47.4,48.3,50.7,47.2,52.3,50.8,48.6,47.8,44.3,36.2,40,42.9,37.5,38.1,33.5,33.1,32.3,31.9,30.8,27,23,31.4,26.9,20.1,25.6,24.2,24.1,24.3,24.5,24.6,19.7,21.8,20.1</t>
  </si>
  <si>
    <t>C,LS,SN,S,C,LS,SN,SN,C,LS,S,S,C,S,S,S,LR,LR,S,S,S,S,S,S,S,S,S,S,S,S,S,S,S,S,S,S,S,S,LR,S,S,LR,S,S,LR,LR,LR,S,S,LR,C,S,C,S,R,LR,C,S,LR,S,S,S,LR,S,S,S,S,S,LR,S,LR,LR,S,S,S,S,S,S,S,S,S,LR,LR,ST,LR,LR,S,LR,LR,LR,S,S,S,S,S,S,S,S,S,S,S,LR,S,S,S,S,S,S,S,S,S,S,S,LS,S,S,S,S,S,S</t>
  </si>
  <si>
    <t>0,0.4,3.3,0,0,0.2,5.3,3.9,0,0.1,0,0,0,0,0,0,0,0,0,0,0,0,0,0,0,0,0,0,0,0,0,0,0,0,0,0,0,0,0,0,0,0,0,0,0,0,0,0,0,0,0,0,0,0,0,0,0,0,0,0,0,0,0,0,0,0,0,0,0,0,0,0,0,0,0,0,0,0,0,0,0,0,0,0,0,0,0,0,0,0,0,0,0,0,0,0,0,0,0,0,0,0,0,0,0,0,0,0,0,0,0,0,0,0.3,0,0,0,0,0,0</t>
  </si>
  <si>
    <t>85.3508,85.3507171070496,85.3506342811927,85.3505515223751,85.3504688305423,85.3503862056403,85.3503036476149,85.3502211564118,85.3511387319771,85.3510555648573,85.3509724650528,85.3508894325093,85.3508064671723,85.3507235689874,85.3506407379002,85.3505579738565,85.3504752768019,85.3503926466823,85.3503100834435,85.3502275870313,85.3511451573917,85.3510619850711,85.3509788800701,85.3508958423343,85.3508128718092,85.3507299684403,85.3506471321734,85.3505643629542,85.3504816607283,85.3503990254416,85.3503164570398,85.3502339554688,85.3511515206746,85.3510683432035,85.3509852330563,85.3509021901783,85.3508192145153,85.3507363060127,85.3506534646162,85.3505706902715,85.3504879829242,85.3504053425203,85.3503227690055,85.3502402623256,85.3511578224266,85.3510746398549,85.3509915246112,85.3509084766409,85.3508254958895,85.3507425823028,85.3506597358263,85.3505769564056,85.3504942439866,85.350411598515,85.3503290199365,85.3502465081972,85.3511640632427,85.3510808756198,85.3509977553288,85.3509147023153,85.350831716525,85.3507487979032,85.3506659463958,85.3505831619483,85.3505004445065,85.3504177940162,85.3503352104231,85.3502526936732,85.3511702437122,85.3510870510868,85.3510039257974,85.3509208677896,85.3508378770089,85.3507549534009,85.3506720969112,85.3505893074855,85.3505065850695,85.350423929609,85.3503413410498,85.3502588193377,85.3511763644186,85.3510931668391,85.3510100365996,85.3509269736457,85.3508439779229,85.3507610493768,85.3506781879531,85.3505953935973,85.3505126662552,85.3504300058726,85.3503474123953,85.3502648857691,85.3511824259398,85.3510992234541,85.3510160883124,85.3509330204602,85.3508500198432,85.3507670864067,85.3506842200966,85.3506014208584,85.3505186886379,85.3504360233807,85.3503534250328,85.35027089354,85.3511884288481,85.3511052215036,85.3510220815071,85.350939008804,85.35085600334,85.3507730650605,85.3506901939113,85.3506073898379,85.350524652786,85.3504419827015,85.3503593795302,85.3502768432178,85.3511943737102,85.3511111615539,85.3510280167495,85.3509449392425</t>
  </si>
  <si>
    <t>4.3464,4.2774,4.2084,4.1129,4.019,3.95,3.881,3.812,3.7231,3.6541,3.5585,3.4551,3.3628,3.4316,3.3348,3.2336,4.7701,6.0028,5.9383,6.4766,7.5133,9.8475,10.7079,12.5124,14.1687,15.6981,15.9727,15.7719,15.5864,15.3476,15.125,14.8757,14.6169,14.3693,14.1408,13.8825,13.616,13.3452,13.3762,13.0851,12.8181,13.0491,12.783,12.4685,12.4985,12.5295,12.5605,12.2829,11.9486,11.9796,11.749,11.3935,11.108,10.7974,14.1284,14.1594,13.9099,13.5607,13.6917,13.3791,12.9878,12.6403,12.6713,12.3255,11.9813,11.6323,11.3559,11.069,11.199,10.8669,10.9979,11.0289,10.7116,10.399,10.1338,9.8334,9.5525,9.3299,9.0948,8.8482,8.5994,8.7304,9.0614,16.6924,17.5234,19.0544,18.773,18.804,18.935,18.966,18.7465,18.4965,18.2565,18.0321,17.8128,17.6133,17.45,17.2717,17.0811,16.9143,16.7456,16.7766,16.6264,16.4791,16.3323,16.1902,16.0591,15.9377,15.7948,15.6645,15.5498,15.4232,15.3001,15.2311,15.1082,14.9851,14.8609,14.748,14.6312,14.518</t>
  </si>
  <si>
    <t>0.1,0.4,0,0,0,0.1,0,0.2,0,0,0.1,0,0,0.1,0,0,0,1.8,0,0.1,0,0,0.1,0,0,0,0,0,0,0,0,0,0,0,0.1,0,0,0,0,0,1.3,0,3,0.1,0,0.3,0,0,0,0,0.2,0,0,0,0,0,0.1,0,0,0.3,0,0,0,0,0,0,0,0,0,0,0,0,0,0,0.1,0,0,0,0,0,0.1,0.8,0.1,0,0,2,8.2,0.6,0.2,0.4,0.3,0.1,0,0,0,0.1,7.2,0,0,0.8,0,0,0.1,0,0,0,0,0,0,0,0,0.2,0,0.2,0,0,0,5.2,0,0.2</t>
  </si>
  <si>
    <t>0.1,0.5,0.5,0.5,0.5,0.6,0.6,0.8,0.8,0.8,0.9,0.9,0.9,0.3,0,0,0,1.8,0.2,0,0,0,0,0,0,0,0,0,0,0,0,0,0,0,0,0,0,0,0,0,0,0,0,0,0,0,0,0,0,0,0,0,0,0,0,0,0,0,0,0,0,0,0,0,0,0,0,0,0,0,0,0,0,0,0,0,0,0,0,0,0,0,0,0,0,0,0,0,0,0,0,0,0,0,0,0,0,0,0,0,0,0,0.1,0,0,0,0,0,0,0,0,0.2,0.2,0.4,0.4,0.4,0.4,5.6,5.6,5.8</t>
  </si>
  <si>
    <t>30.3,23.6,24.4,21.8,29.5,29.2,26.8,27.6,27.8,27.1,29.8,32.1,27.9,34.6,37.4,38.4,31.7,31.9,39.3,39.8,36.1,41.1,41.9,47.2,38.8,41.4,44.9,48.5,47.3,47.3,48.7,56,48.8,49.9,54.8,57.2,60.4,61.4,63.4,58.7,62.3,64.1,59.8,60.9,65.8,67,66.1,71.6,72.6,73.9,66.3,74.7,69.8,66.4,75.1,68.8,73.8,68.2,69.5,70.9,68.7,73.1,70.9,75.4,75.3,66.8,70.8,71.3,65.9,73.3,71.2,65.7,71.7,69.8,67.7,63.2,59.6,61.2,63.6,61.6,61.5,56.3,63.4,52.9,51.9,59.5,59.1,49.5,52,50,47.6,48.7,46.2,43.5,48,44.6,46.4,43.2,42.5,38.5,40.2,32.4,31.6,34.2,31.4,36,27.7,35.7,25.9,31.8,30.4,26.5,26.5,29.5,23.4,23.1,24.3,28.7,26,22.5</t>
  </si>
  <si>
    <t>LS,LS,S,S,S,LS,S,LS,S,S,LS,S,C,LR,C,S,S,LS,S,LR,S,S,LR,S,S,S,S,S,S,S,S,S,S,S,LR,S,S,S,S,S,LR,S,R,LR,C,LR,C,C,C,S,LR,S,S,C,S,S,LR,S,S,LR,S,S,S,S,S,S,S,S,S,S,S,S,S,S,LR,S,S,S,S,S,LR,LR,LR,S,C,LR,ST,LR,LR,LR,LR,LR,S,S,S,LR,ST,S,S,LR,S,S,LS,S,S,S,S,S,S,S,C,LS,S,LS,C,C,C,SN,S,LS</t>
  </si>
  <si>
    <t>0.1,0.4,0,0,0,0.1,0,0.2,0,0,0.1,0,0,0,0,0,0,1.8,0,0,0,0,0,0,0,0,0,0,0,0,0,0,0,0,0,0,0,0,0,0,0,0,0,0,0,0,0,0,0,0,0,0,0,0,0,0,0,0,0,0,0,0,0,0,0,0,0,0,0,0,0,0,0,0,0,0,0,0,0,0,0,0,0,0,0,0,0,0,0,0,0,0,0,0,0,0,0,0,0,0,0,0,0.1,0,0,0,0,0,0,0,0,0.2,0,0.2,0,0,0,5.2,0,0.2</t>
  </si>
  <si>
    <t>57.5386,57.5383023278689,57.5390048021338,57.5387069309197,57.5384092061996,57.5381116279014,57.5388141959533,57.5385164184799,57.5382187874544,57.5389213028048,57.5386234726559,57.5383257889808,57.5390282517076,57.5387303689608,57.5384326327138,57.5381350428944,57.5388375994307,57.5385398104474,57.5382421679177,57.5389446717695,57.5386468301277,57.5383491349653,57.5390515862104,57.5387536919877,57.5384559442703,57.5381583429863,57.5388608880635,57.5385630876267,57.5382654336492,57.5389679260589,57.5386700729805,57.5383723663872,57.5390748062071,57.5387769005647,57.5384791414332,57.5381815287407,57.5388840624151,57.5385862505812,57.538288585212,57.5389910662357,57.5386932017769,57.5383954838088,57.5390979122594,57.5387999952534,57.5385022247639,57.5382046007189,57.5389071230465,57.5386092998712,57.5383116231663,57.5390140928599,57.5387162170765,57.5384184877894,57.5381209049266,57.538823468416,57.5385256863823,57.5382280507988,57.5389305615935,57.5386327268911,57.5383350386648,57.5390374968425,57.538739609549,57.5384418687574,57.5381442743957,57.5388468263919,57.5385490328707,57.5382513858054,57.5389538851238,57.5386560389508,57.5383583392595,57.539060785978,57.5387628872308,57.5384651349911,57.538167529187,57.5388700697465,57.5385722647941,57.5382746063033,57.5389770942018,57.5386792366145,57.5383815255145,57.5390839608298,57.5387860506852,57.5384882870537,57.5381906698633,57.5388931990421,57.5385953827147,57.5382977128543,57.539000189389,57.5387023204434,57.5384045979907,57.5381070219589,57.538809592276,57.5385118170667,57.5382141883042,57.5389167059165,57.5386188780284,57.5383211966129,57.5390236615982,57.5387257811089,57.5384280471182,57.5381304595541,57.5388330183444,57.5385352316141,57.5382375913363,57.5389400974389,57.5386422580467,57.5383445651329,57.5390470186255,57.5387491266491,57.538451381177,57.5381537821371,57.5388563294573,57.5385585312625,57.5382608795258,57.5389633741753,57.5386655233355,57.5383678189798,57.539070261036,57.5387723576289,57.5384746007318,57.5381769902724</t>
  </si>
  <si>
    <t>20.2204,20.1924,20.1021,20.0192,19.9157,19.8877,19.7913,19.7633,19.6653,19.5685,19.5405,19.4609,19.3807,20.0054,20.217,20.0802,19.9685,19.9405,21.3534,21.6717,21.5412,21.3886,21.4596,21.2741,21.1329,20.9799,20.8082,20.6175,20.4346,20.2512,20.061,19.8215,19.6318,19.4371,19.5091,19.2628,18.9897,18.7104,18.4146,18.1619,19.4339,19.1259,22.0969,22.1689,21.9073,22.1793,21.9139,21.6005,21.2787,20.8365,21.0085,20.5583,20.1779,19.9209,19.4761,19.1178,19.1888,18.8394,18.4782,18.7492,18.398,17.9964,17.6266,17.202,16.7839,16.4696,16.1146,15.7585,15.4618,15.0878,14.7435,14.458,14.1144,13.7935,13.8655,13.6087,13.3808,13.1435,12.8894,12.6523,12.7243,13.4963,13.5683,13.384,13.2467,15.2187,23.3897,23.9617,24.1337,24.5057,24.7767,24.8487,24.6578,24.4826,24.281,24.353,31.524,31.3322,31.1451,31.9171,31.7417,31.6068,31.5788,31.535,31.4045,31.2535,31.1369,30.9879,30.8789,30.7479,30.6475,30.6195,30.5092,30.4802,30.3991,30.3187,30.2348,30.2068,30.0984,30.0704</t>
  </si>
  <si>
    <t>0,0,0,0,0,0,0,0,0,0,0,0.1,0,0,0,0.1,0.1,0,0.1,0,3.4,0,3.2,0,0,0.1,0,0.9,0.1,0,0,0.1,0,0.9,0,0.2,0,0,0,0,0,0,0,0,0,0,0,0,0.1,0,0,0,0,0,0,0.3,0,0,0,0,0,0,0.1,0,0,0,0,0,0,0,0,0,0,0,0,0,0,0,6.5,3.6,0.2,0.3,0.4,10.2,0,0.4,0.1,1,0.1,0.4,0,0,0,0,0,0.1,0,0,0,0,0,0,0,0,0,0,0,0,0.1,0,0.1,0,0,0.3,0.3,0,0.2,0.6,0,0</t>
  </si>
  <si>
    <t>0,0,0,0,0,0,0,0,0,0,0,0.1,0.1,0,0,0.1,0,0,0,0,0,0,0,0,0,0,0,0,0,0,0,0,0,0,0,0,0,0,0,0,0,0,0,0,0,0,0,0,0,0,0,0,0,0,0,0,0,0,0,0,0,0,0,0,0,0,0,0,0,0,0,0,0,0,0,0,0,0,0,0,0,0,0,0,0,0,0,0,0,0,0,0,0,0,0,0,0,0,0,0,0,0,0,0,0,0,0,0,0.1,0.1,0.2,0.2,0.2,0.5,0.8,0.8,1,1.6,1.6,1.6</t>
  </si>
  <si>
    <t>26.6,28.1,30.3,22.8,21.7,29.7,27.5,31.9,27.5,32.4,25.4,30.4,30.6,32.8,30.6,30.5,36,33.5,34.2,39.6,38.5,35.9,43,39.7,38.1,40.7,44.4,41.3,48.9,45.7,44.2,52.5,52.6,54.7,53.7,52.2,60.4,58.7,61,63.4,60.1,65.4,58.2,67,63.9,69.7,65.7,71.5,65.5,71.5,72.9,66,70.6,76.2,76.4,71.2,69.4,76.6,77.7,74.8,70.9,74.6,71.4,71.7,73.5,72.9,68.9,66.1,73.4,64,66.9,69.5,68.4,67.8,66.8,59.4,65.3,55.8,60.4,57.6,53.4,54.4,54.2,49.1,51.5,44.1,50.9,45.4,48.1,44,41.7,40,43.1,38.7,41.8,41.1,32.7,32.3,34.4,33.8,27,34,30.4,25.9,33.6,29.2,24.7,27,29.3,30.5,24.9,29.2,26.4,29.8,21.4,26.1,28.7,26.2,27.9,23.7</t>
  </si>
  <si>
    <t>S,S,S,S,S,S,S,S,S,S,S,LS,S,S,S,LS,LR,S,LR,S,R,C,R,S,C,LR,S,LR,LR,S,S,LR,C,LR,S,LR,S,S,S,S,S,S,S,S,S,S,S,S,LR,S,S,S,S,S,S,LR,S,S,S,S,S,S,LR,S,S,S,S,S,S,S,S,C,C,S,S,S,C,S,ST,R,LR,LR,LR,ST,S,LR,LR,LR,LR,LR,S,S,S,S,S,LR,S,S,S,S,S,C,S,S,S,S,S,S,LS,S,LS,S,S,LS,LS,S,LS,LS,S,S</t>
  </si>
  <si>
    <t>0,0,0,0,0,0,0,0,0,0,0,0.1,0,0,0,0.1,0,0,0,0,0,0,0,0,0,0,0,0,0,0,0,0,0,0,0,0,0,0,0,0,0,0,0,0,0,0,0,0,0,0,0,0,0,0,0,0,0,0,0,0,0,0,0,0,0,0,0,0,0,0,0,0,0,0,0,0,0,0,0,0,0,0,0,0,0,0,0,0,0,0,0,0,0,0,0,0,0,0,0,0,0,0,0,0,0,0,0,0,0.1,0,0.1,0,0,0.3,0.3,0,0.2,0.6,0,0</t>
  </si>
  <si>
    <t>25.9678,25.9677124380442,25.9676248966153,25.9675373757086,25.9674498753191,25.9673623954421,25.9672749360728,25.9681874972063,25.9680998444106,25.9680122121631,25.9679246004589,25.9678370092934,25.9677494386616,25.9676618885588,25.9675743589801,25.9674868499207,25.9673993613758,25.9673118933407,25.9672244458104,25.9681370187803,25.9680493778181,25.9679617574013,25.9678741575252,25.9677865781848,25.9676990193755,25.9676114810923,25.9675239633305,25.9674364660852,25.9673489893517,25.9672615331252,25.9681740974007,25.9680864477463,25.9679988186393,25.967911210075,25.9678236220485,25.9677360545551,25.9676485075898,25.967560981148,25.9674734752248,25.9673859898153,25.9672985249148,25.9682110805185,25.9681234221942,25.9680357844194,25.9679481671893,25.967860570499,25.9677729943439,25.9676854387189,25.9675979036194,25.9675103890406,25.9674228949775,25.9673354214254,25.9672479683795,25.968160535835,25.9680728893598,25.9679852634313,25.9678976580447,25.9678100731952,25.967722508878,25.9676349650882,25.9675474418211,25.9674599390718,25.9673724568356,25.9672849951076,25.9681975538831,25.9681098987298,25.9680222641253,25.9679346500647,25.9678470565432,25.9677594835561,25.9676719310985,25.9675843991655,25.9674968877525,25.9674093968545,25.9673219264667,25.9672344765844,25.9681470472028,25.9680594038896,25.9679717811225,25.9678841788965,25.9677965972069,25.9677090360488,25.9676214954174,25.967533975308,25.9674464757157,25.9673589966356,25.9672715380631,25.9681840999932,25.9680964479939,25.9680088165426,25.9679212056345,25.9678336152648,25.9677460454286,25.9676584961213,25.9675709673379,25.9674834590736,25.9673959713236,25.9673085040832,25.9672210573475,25.9681336311117,25.9680459909436,25.9679583713208,25.9678707722385,25.9677831936917,25.9676956356758,25.9676080981859,25.9675205812171,25.9674330847647,25.9673456088239,25.9672581533898,25.9681707184576,25.9680830695953,25.9679954412803,25.9679078335077,25.9678202462728,25.9677326795707,25.9676451333967,25.9675576077458,25.9674701026134,25.9673826179946</t>
  </si>
  <si>
    <t>13.7686,13.7033,13.6326,13.5793,13.5282,13.4595,13.3963,13.321,13.2582,13.1829,13.125,13.119,13.0489,13.073,13.0029,12.9969,13.1909,13.1127,13.2067,13.1073,16.5013,16.4294,19.6234,19.5043,19.42,19.514,19.3729,20.2669,20.3609,20.2096,20.0662,20.1602,20.0152,20.9092,20.7039,20.8979,20.637,20.3934,20.1303,19.8456,19.594,19.2919,19.0604,18.7465,18.467,18.128,17.8353,17.4807,17.5747,17.2224,16.8561,16.5707,16.2388,15.8395,15.4439,15.7379,15.4275,15.0342,14.6321,14.2718,13.9607,13.6108,13.7048,13.3914,13.06,12.7404,12.4652,12.218,11.9033,11.679,11.4328,11.2335,11.0431,10.7956,10.5592,10.3789,10.2133,10.0567,16.5507,20.1447,20.3387,20.6327,21.0267,31.2207,30.9909,31.3849,31.4789,32.4719,32.5659,32.9599,32.7956,32.6417,32.4692,32.3238,32.1603,32.2543,32.1387,32.0253,31.9023,31.7817,31.6896,31.5989,31.4943,31.4066,31.2885,31.1891,31.1058,31.0146,31.0086,30.9045,30.8975,30.7987,30.7102,30.7042,30.6982,30.6107,30.6047,30.5987,30.505,30.4256</t>
  </si>
  <si>
    <t>0.2,0.5,0,0.2,0.9,0.1,0,1.3,0.6,0.1,0,0,0,0,0,0,0,0,0.1,0,0.1,10.5,0.1,0.1,0,1.1,1.3,0,0,0.4,0,0.2,0,0.1,0.3,0.1,0,0.7,0.2,2.5,0,0,0,0,0,0,0,0,0,0,0,0,0,0,0,0,0,0,0,0,0,0,0,0,0,0,0,0,0,0,0,0,0,0.3,0,0.4,2.5,0,0,0.7,0,0,0,0,0,0,0,0,0,0,0,0,0,0,0,0,0,0,0,0,0,0,0,0,0,0,0,0,0,0,0,0,0,0,0,0,0,0,0,0</t>
  </si>
  <si>
    <t>0.2,0.7,0.7,0.9,1.8,1.9,1.9,3.2,3.8,3.9,3.9,3.9,3.9,3.9,3.9,3.9,3.9,3.9,4,4,4.1,14.6,14.7,14,12.1,11.6,9.9,9.4,7.4,4.5,0.9,0,0,0,0,0,0,0,0,0,0,0,0,0,0,0,0,0,0,0,0,0,0,0,0,0,0,0,0,0,0,0,0,0,0,0,0,0,0,0,0,0,0,0,0,0,0,0,0,0,0,0,0,0,0,0,0,0,0,0,0,0,0,0,0,0,0,0,0,0,0,0,0,0,0,0,0,0,0,0,0,0,0,0,0,0,0,0,0,0</t>
  </si>
  <si>
    <t>17.1,16.9,22.5,21.1,26.3,26.5,25.8,22,20.2,27.8,21.1,17.9,26.8,19.2,28.1,23.1,26,31.5,24.8,26.8,25.9,30.4,30.6,35.3,40.7,34.4,40.3,34,41.8,45.4,48.8,49,40.5,47.9,50.1,46.5,46.5,58.5,56.9,55.6,57.2,56.9,62,57.8,62.4,60,63.3,68.7,70.1,63.1,65.4,71.6,65.7,77.2,71.7,70.7,73.6,77.9,74.2,75.8,78.4,74,79.6,74,70.2,68.4,75.6,70.8,73.6,63.3,66.8,73,60.9,65.6,62.7,68.8,61.8,66.3,55.9,57.7,53.4,57.4,50.8,50.7,46.3,47.8,49.4,46.6,45.3,44.5,38,44.4,45.7,43.6,38.1,42.5,39.3,38.1,37.7,32.3,34.3,31.4,35.2,24.9,27.7,27.7,27.2,18.9,28.3,26.2,18.8,24.5,24.4,19,18.1,25.3,20.9,16.7,17.6,22.3</t>
  </si>
  <si>
    <t>LS,LS,S,LS,LS,LS,S,LS,LS,LS,S,S,S,S,S,S,S,S,LS,S,LS,B,LS,LR,C,LR,LR,C,C,LR,C,LR,C,LR,LR,LR,S,LR,LR,R,S,S,S,S,S,S,S,S,S,S,S,S,S,S,S,S,S,S,S,S,S,S,S,S,S,S,S,S,S,S,C,S,S,LR,C,LR,R,S,S,LR,S,S,S,S,S,S,S,S,S,S,S,S,S,S,S,S,S,S,S,S,S,S,S,S,S,S,S,S,S,S,S,S,S,S,S,S,S,S,S,S</t>
  </si>
  <si>
    <t>0.2,0.5,0,0.2,0.9,0.1,0,1.3,0.6,0.1,0,0,0,0,0,0,0,0,0.1,0,0.1,10.5,0.1,0,0,0,0,0,0,0,0,0,0,0,0,0,0,0,0,0,0,0,0,0,0,0,0,0,0,0,0,0,0,0,0,0,0,0,0,0,0,0,0,0,0,0,0,0,0,0,0,0,0,0,0,0,0,0,0,0,0,0,0,0,0,0,0,0,0,0,0,0,0,0,0,0,0,0,0,0,0,0,0,0,0,0,0,0,0,0,0,0,0,0,0,0,0,0,0,0</t>
  </si>
  <si>
    <t>66.5244,66.468519504,66.4126859476166,66.3568992914206,66.3011594960159,66.2454665220392,66.1898203301607,66.1342208810834,66.0786681355433,66.0231620543094,65.9677025981838,65.9122897280013,65.8569234046298,65.8016035889699,65.7463302419552,65.6911033245519,65.6359227977593,65.5807886226092,65.5257007601662,65.4706591715277,65.4156638178236,65.3607146602166,65.305811659902,66.0319547781077,66.7574879360941,67.4824116462278,68.206726420445,68.8944327702518,69.6175614467248,70.3400826951096,71.0619970256457,71.7833049481442,72.0350069719878,72.3864975661313,72.9376929081757,73.2884252461329,73.5388629689261,74.2580903240323,74.7077135281601,75.4259590487964,75.6746012431954,75.9230345781512,76.1712592291055,76.4192753713531,76.6670831800411,76.9146828301699,77.1620744965926,77.4092583540154,77.656234576998,77.9030033399534,78.1495648171478,78.3959191827014,78.6420666105879,78.8880072746351,79.1337413485244,79.3792690057916,79.6245904198267,79.8697057638741,80.1146152110324,80.3593189342552,80.6038171063504,80.8481098999811,80.7801974876651,80.7123421217755,80.6445437543932,80.5768023376395,80.5091178236759,80.441490164704,80.3739193129656,80.3064052207427,80.2389478403573,80.1715471241714,80.1042030245871,80.3369154940465,80.2694324850315,80.6020061617441,81.3153004765682,81.5589956241679,81.8024860678436,82.5147719795466,82.7574595710838,82.9999433050441,83.0922233526678,83.0224258850516,82.9526870473081,82.8830067901884,82.8133850644847,82.7438218210305,82.6743170107008,82.6048705844118,82.5354824931209,82.4661526878267,82.3968811195689,82.3276677394285,82.2585124985274,82.1894153480286,82.1203762391363,82.0513951230954,81.982471951192,81.913606674753,81.8447992451462,81.7760496137803,81.7073577321047,81.6387235516098,81.5701470238264,81.5016281003264,81.4331667327221,81.3647628726667,81.2964164718536,81.2281274820173,81.1598958549324,81.0917215424142,81.0236044963186,80.9555446685417,80.8875420110201,80.8195964757309,80.7517080146913,80.6838765799589,80.6161021236318,80.5483845978479</t>
  </si>
  <si>
    <t>0,0,0,0,0,0,0,0,0,0,0,0,0,0,0,0,0,0,0,0,0,0,0,0.0192,1.0923,1.9267,4.2013,3.8538,5.1005,7.5701,10.2768,10.6391,10.2549,9.9429,9.6309,9.3189,8.9023,8.8213,8.5093,10.2283,9.7528,9.2826,8.7846,8.3174,7.8267,7.3559,6.8709,6.356,5.8391,5.3738,4.902,4.4005,3.9424,3.4242,2.953,2.4984,2.041,1.5769,1.147,0.7289,0.3243,0,0,0,0,0,0,0,0,0,0,0,0,0,0,0,1.719,1.3137,0.9457,0.8647,0.5113,0.1624,0,0,0,0,0,0,0,0,0,0,0,0,0,0,0,0,0,0,0,0,0,0,0,0,0,0,0,0,0,0,0,0,0,0,0,0,0,0</t>
  </si>
  <si>
    <t>0,0,0,0,0,0,0,0,0,0,0,0,0,0,0.1,0,0,0,0,0,0.8,0,0.4,0,0.1,0,0,0.1,0,0.1,0,0,0,0,0,0,0,0,0,0,0,0,0,0,0.1,0,0,0,0,0,0,0,0,0,0,0,0,0,0,0.1,0,0,0,0,4.4,0,0,0,0,0,0,0.2,0,0,0,0,0,0,4.1,0,9.2,0,0.1,0,0.1,0.3,0.7,0.2,0,0,4.2,2.2,0,1.9,3.6,0.5,1.9,1.3,0,0,0,0,0,0,0,0,0.2,0,0,0.2,0.3,0,0.5,0,0,0.1,0.5,0,0,0</t>
  </si>
  <si>
    <t>0,0,0,0,0,0,0,0,0,0,0,0,0,0,0.1,0.1,0.1,0.1,0.1,0.1,0,0,0.4,0,0.1,0,0,0,0,0,0,0,0,0,0,0,0,0,0,0,0,0,0,0,0,0,0,0,0,0,0,0,0,0,0,0,0,0,0,0,0,0,0,0,0,0,0,0,0,0,0,0,0,0,0,0,0,0,0,0,0,0,0,0,0,0,0,0,0,0,0,2.2,2.2,4.1,7.7,8.2,10.1,11.4,11.4,11.4,11.4,11.4,11.4,11.4,11.4,11.4,11.6,11.6,11.6,11.8,12.1,12.1,12.6,12.6,12.6,12.7,13.2,13.2,13.2,13.2</t>
  </si>
  <si>
    <t>19.3,7.6,15.9,17.6,13,13.7,14.1,21.6,23.9,23.1,22.2,17.5,15.2,15.9,26.9,19.5,20.5,19.2,26.4,23.1,32.9,29.8,31.5,35.5,29.7,38,37.4,32.1,41.6,37.9,43,42.1,42.7,39.4,43.4,42.9,56.3,49.6,50.1,61.4,55.3,64.2,60.9,57,57.7,68,58,71,69.7,62.1,72.5,68.7,78.5,77.4,77.8,69.3,79,77.3,73.1,78.3,80.9,80,80.1,69.7,75.2,76.4,77.2,70.4,70.2,73.2,72.8,60.6,61.3,66.2,56.9,57.9,54.1,59.1,46.4,46.7,52.4,50.9,49,48,33.2,41.7,32,40.1,37.3,34.9,35.4,29.5,22.4,20.6,21.6,26.1,29.6,26,15.8,27.1,23.2,18,18.1,22.9,13.4,17.6,15.5,19.5,21.5,18.3,14,11.1,19.9,21.6,8.6,9.4,9.9,12,20.4,17.1</t>
  </si>
  <si>
    <t>S,S,S,S,S,S,S,S,S,S,S,S,S,S,LS,S,S,S,S,S,LR,S,LS,S,LS,S,S,LR,S,LR,S,S,S,S,S,S,S,S,S,S,S,S,S,S,LR,S,S,S,S,S,S,S,S,S,S,S,S,S,S,LR,C,S,S,C,R,C,S,S,S,S,S,LR,S,S,S,C,S,S,R,S,ST,S,LR,S,LR,LR,LR,LR,C,C,R,SN,C,LS,SN,LS,LS,LS,S,C,S,S,S,S,S,S,LS,S,S,LS,LS,S,LS,S,S,LS,LS,S,S,S</t>
  </si>
  <si>
    <t>0,0,0,0,0,0,0,0,0,0,0,0,0,0,0.1,0,0,0,0,0,0,0,0.4,0,0.1,0,0,0,0,0,0,0,0,0,0,0,0,0,0,0,0,0,0,0,0,0,0,0,0,0,0,0,0,0,0,0,0,0,0,0,0,0,0,0,0,0,0,0,0,0,0,0,0,0,0,0,0,0,0,0,0,0,0,0,0,0,0,0,0,0,0,2.2,0,1.9,3.6,0.5,1.9,1.3,0,0,0,0,0,0,0,0,0.2,0,0,0.2,0.3,0,0.5,0,0,0.1,0.5,0,0,0</t>
  </si>
  <si>
    <t>29.7221,29.7217736360202,29.7224475720979,29.7221208885618,29.7217945053771,29.7224684222676,29.722141719562,29.7218153172254,29.7224892149816,29.7221624931593,29.7218360717235,29.7225099503981,29.7221832095117,29.7218567690294,29.722530628675,29.7222038687771,29.7218774093008,29.7225512499698,29.7222244711128,29.7218979926948,29.7225718144395,29.7222450166756,29.7219185193681,29.7215923222407,29.7222664250175,29.7219399080272,29.7216136912352,29.7222877743655,29.7219612377467,29.7216350013442,29.7223090648821,29.7219825086889,29.72165625273,29.7223302967294,29.7220037210158,29.7216774455544,29.7223514700692,29.7220248748889,29.7216985799787,29.7223725850626,29.7220459704693,29.721719656164,29.7223936418705,29.7220670079177,29.7217406742706,29.7224146406532,29.7220879873942,29.7217616344586,29.7224355815705,29.7221089090585,29.7217825368877,29.722456464782,29.7221297730701,29.721803381717,29.7224772904467,29.7221505795877,29.7218241691052,29.722498058723,29.7221713287698,29.7218448992106,29.7225187697692,29.7221920207744,29.721865572191,29.7225394237431,29.722212655759,29.721886188204,29.7225600208017,29.7222332338808,29.7219067474064,29.7215805611021,29.722254674692,29.7219281685049,29.7216019625062,29.7222760564197,29.7219495305744,29.7216233049355,29.7222973792269,29.7219708337775,29.7216445885525,29.7223186432759,29.7219920782764,29.7216658135193,29.7223398487285,29.7220132642328,29.7216869799974,29.7223609957463,29.7220343918082,29.7217080881482,29.7223820844903,29.7220554611633,29.7217291381322,29.7224031151211,29.7220764724586,29.7217501301098,29.7224240877988,29.7220974258541,29.7217710642409,29.7224450026831,29.7221183215093,29.7217919406848,29.7224658599333,29.7221391595835,29.7218127596005,29.7224866597081,29.7221599402351,29.7218335211465,29.7225074021661,29.7221806636225,29.7218542254809,29.722528087465,29.7222013299035,29.7218748727614,29.7225487157625,29.7222219392354,29.7218954631452,29.7225692872156,29.7222424917752,29.7219159967891,29.721589801981,29.7222639070749</t>
  </si>
  <si>
    <t>13.4615,13.4108,13.3485,13.2847,13.2276,13.1687,13.1103,13.04,12.9643,12.8913,12.8202,12.7562,12.6967,12.6364,12.6084,12.5425,12.475,12.4088,12.3302,12.2584,13.1304,13.0422,13.0152,13.3116,13.2836,13.271,13.1604,13.2324,13.1071,13.1801,13.0483,12.9215,12.7931,12.6763,12.5461,12.4181,12.2235,12.0678,11.9105,11.6861,11.5034,11.263,11.0477,10.8594,10.9324,10.6666,10.4753,10.189,9.9171,9.7065,9.4169,9.1622,8.8217,8.498,8.1744,7.9321,7.6075,7.3049,7.045,7.118,6.8761,6.5629,6.2552,6.0915,10.4645,10.2151,9.8706,9.5972,9.3295,9.0389,8.7543,8.9273,8.7308,8.503,8.3354,8.2058,8.0532,7.8778,11.9508,11.8091,20.9821,20.7782,20.8502,20.6654,20.7384,21.0104,21.6834,21.8564,21.7528,21.6573,25.8303,25.8023,25.7309,25.7039,25.6759,25.6489,25.6219,25.5939,25.5197,25.4388,25.346,25.2672,25.1884,25.097,25.028,24.9504,24.9224,24.8408,24.7543,24.7263,24.6993,24.6347,24.6067,24.5202,24.4596,24.4316,24.4046,24.3385,24.2552,24.1786</t>
  </si>
  <si>
    <t>0.2,0,0,0,0,0,0,0,0,0.4,0,0,0,0,0,0,0.2,0,0.1,0.2,0,7.6,0.1,4.8,0,0.9,0.4,0,0,1.8,1,0,0,0.1,0.7,0,0.3,0,0.1,1.3,0,0.2,0,0,0,0,0,0,0,0,0,0.3,0,0,0.1,0,0,0,0,0,0,3.2,0,0.8,0,0,0,0,0,3.6,0,0,0,0,0,0,0.1,0,0,0,0,0,1.1,0.3,0,0.1,0,0.1,0.7,0,0.1,0.7,1.6,8.3,0,0.1,5.9,1.6,0,0.1,0,0,0,0,0,0,0,0,0,0,0,0,0,0,0.1,0.5,1.3,0,0,0.5</t>
  </si>
  <si>
    <t>0.2,0.2,0.2,0.2,0.2,0.2,0.2,0.2,0.2,0.6,0.6,0.6,0.6,0.6,0.6,0.6,0.8,0.8,0.9,0.3,0.3,0,0,4.8,2.9,2.1,0.4,0,0,0,0,0,0,0,0,0,0,0,0,0,0,0,0,0,0,0,0,0,0,0,0,0,0,0,0,0,0,0,0,0,0,0,0,0,0,0,0,0,0,0,0,0,0,0,0,0,0,0,0,0,0,0,0,0,0,0,0,0,0,0,0,0,1.6,9.9,9.9,10,9.3,10.9,10.9,10.7,10.7,10.7,10.7,10.7,10.7,10.7,10.7,10.7,10.7,10.7,10.7,10.7,10.7,10.7,10.8,11.3,12.6,12.6,12.6,13.1</t>
  </si>
  <si>
    <t>21.9,12.9,23.8,12.6,14.9,12.4,15,25.2,26.4,17.7,21.7,26.8,28.2,26.6,16.9,23.1,27.5,26.6,27.6,34.7,24.9,35.7,37.7,31.1,40.7,35.8,40.4,37.7,39.4,47.7,37.7,48,48.5,49.5,49.7,54.2,49.9,59.7,49.3,49.1,58.4,59.8,57.1,61.2,64.6,64.6,65.5,70.3,63.4,65.4,70.9,78.8,78.6,67.7,78.2,79,73.4,80,74.9,74.4,71.9,75.1,81.4,74.9,79.1,79.8,69.8,73.2,65,72.9,73.3,61.8,66.8,68.5,64.1,57.8,52.7,64.3,57.7,60.4,45.6,44.3,50.3,45.1,48.6,50.2,48.3,46.5,35,41.9,34.5,35.2,30,28,30.4,29.1,35.1,29.5,27.3,33,26.9,25.3,26.3,24.4,23.2,15.2,19.2,25.2,23.1,16.1,25,15.9,21.7,13.8,24.5,13.4,10.3,14.1,12.9,21.6</t>
  </si>
  <si>
    <t>LS,S,S,S,S,S,S,S,S,LS,S,S,S,S,S,S,LS,C,LS,LR,C,ST,LR,SN,C,LR,LR,S,C,LR,LR,C,S,LR,LR,S,LR,S,LR,LR,S,LR,S,S,S,S,S,S,S,S,S,LR,S,S,LR,S,S,C,S,S,C,R,S,LR,S,C,C,C,S,R,S,S,S,S,S,S,LR,S,S,S,S,S,LR,LR,S,LR,S,LR,LR,S,LR,LR,LS,B,C,LS,R,LS,C,LR,S,S,S,S,S,S,S,S,S,S,S,S,S,S,LS,LS,LS,S,C,LS</t>
  </si>
  <si>
    <t>0.2,0,0,0,0,0,0,0,0,0.4,0,0,0,0,0,0,0.2,0,0.1,0,0,0,0,4.8,0,0,0,0,0,0,0,0,0,0,0,0,0,0,0,0,0,0,0,0,0,0,0,0,0,0,0,0,0,0,0,0,0,0,0,0,0,0,0,0,0,0,0,0,0,0,0,0,0,0,0,0,0,0,0,0,0,0,0,0,0,0,0,0,0,0,0,0,1.6,8.3,0,0.1,0,1.6,0,0,0,0,0,0,0,0,0,0,0,0,0,0,0,0,0.1,0.5,1.3,0,0,0.5</t>
  </si>
  <si>
    <t>76.5414,76.541588743083,76.5417772474396,76.5409655133717,76.541154806003,76.5413438592128,76.5415326733039,76.5417212485787,76.5409095853394,76.5410989487097,76.5412880725691,76.5414769572204,76.5416656029661,76.5418540101086,76.5410421789496,76.5412313746126,76.5414203309767,76.5416090483446,76.5417975270186,76.5409857673007,76.5411750343144,76.5413640619389,76.5415528504772,76.5417414002315,76.5409297115039,76.5411190494182,76.5413081478538,76.5414970071134,76.5416856274996,76.5418740093146,76.5410621528602,76.5412513232597,76.5414402543923,76.5416289465607,76.541817400067,76.5410056152132,76.5411948571228,76.541383859675,76.5415726231727,76.541761147918,76.5409494342132,76.5411387471817,76.5413278207031,76.54151665508,76.5417052506151,76.5408936076104,76.5410829911897,76.5412721352324,76.5414610400416,76.5416497059198,76.5418381331692,76.5410263220917,76.5412155378108,76.5414045142057,76.541593251579,76.5417817502331,76.54097001047,76.5411592974132,76.5413483449422,76.5415371533596,76.541725722968,76.5409140540694,76.5411034117876,76.5412925300019,76.5414814090153,76.5416700491304,76.5418584506493,76.5410466138738,76.5412358039274,76.5414247546892,76.5416134664619,76.5418019395478,76.5409901742487,76.5411794356884,76.541368457746,76.5415572407244,76.5417457849258,76.5409340906524,76.5411234230279,76.5413125159315,76.5415013696663,76.5416899845347,76.5418783608389,76.5410664988805,76.5412556637831,76.5414445894257,76.541633276111,76.5418217241412,76.5410099338182,76.5411991702655,76.5413881673624,76.5415769254116,76.5417654447154,76.5409537255758,76.5411430331166,76.541332101217,76.5415209301799,76.5417095203077,76.5408978719026,76.5410872500883,76.5412763887443,76.5414652881736,76.5416539486786,76.5418423705617,76.5410305541246,76.5412197644909,76.5414087355398,76.5415974675739,76.5417859608955,76.5409742158066,76.5411634974309,76.5413525396476,76.5415413427595,76.541729907069,76.5409182328783,76.541107585311,76.5412966982466,76.5414855719879,76.5416742068375,76.5418626030977</t>
  </si>
  <si>
    <t>11.5644,11.4409,11.3016,11.1797,11.0542,10.9318,10.8065,10.6659,10.5243,10.4273,10.2935,10.151,10.0061,9.8646,9.7394,9.6046,9.5076,9.3852,9.2882,9.9588,9.8376,17.674,17.677,17.58,19.2751,20.877,22.9746,23.1263,22.9628,24.6658,25.5698,25.3752,25.1096,25.1126,25.7156,25.4088,25.6118,25.2572,25.2602,26.4632,26.1177,26.2207,25.8873,25.5167,25.1132,24.713,24.3048,23.8421,23.4612,23.0621,22.6003,22.8043,22.2342,21.8175,21.8205,21.2553,20.7776,20.4002,19.909,19.4297,19.1282,22.2322,21.6217,22.3247,21.7527,21.3708,21.0749,20.7559,20.3786,23.8816,23.3821,23.0196,22.6088,22.1805,21.8024,21.4836,21.4866,21.1123,20.7981,20.4634,20.2308,20.0052,21.0082,21.2122,20.9603,20.9633,20.7136,20.7166,21.3206,21.1033,21.1063,21.7093,21.6123,21.5163,21.3746,21.2776,27.7495,27.6525,27.512,27.7184,27.5465,27.3797,27.21,27.0461,26.8867,26.7449,26.5948,26.4294,26.27,26.1279,25.9638,25.8213,25.6663,25.5281,25.4321,25.3351,25.2381,25.0997,24.9798,24.8828</t>
  </si>
  <si>
    <t>0,3.5,0,1.5,0,0,0,1.6,0,0.1,0,0,0.5,0,0,0,0.1,0,0,0,0,0,0,0,0,0,0,0,0,0,0,0,0.2,0,0.1,0,0,0,0,0,0.1,0.7,1.8,0.1,0,0,0.5,5,1.3,3.1,0,0,0,0,0,0,0,0,0,0,0,0,0,0,0,0,0,0,0,0,0,0,0,0,0,0,0,0,0,0,0,0,0,0,0,0,0,0,0,0,0.2,3.5,0,0.3,0.3,0.1,0.1,0,1.2,0,3.2,0,0,0,0,8.8,0,0,2.7,0,0,0,0,0,0,0,0,0,0,0</t>
  </si>
  <si>
    <t>0,3.5,3.5,5,5,5,5,6.6,6.6,6.7,6.7,6.7,7.2,7.2,7.2,7.2,7.3,7.3,7.3,7.3,7.3,7.2,6.6,5.9,5.4,4.9,4.6,3.7,1.9,0.8,0,0,0,0,0,0,0,0,0,0,0,0,0,0,0,0,0,0,0,0,0,0,0,0,0,0,0,0,0,0,0,0,0,0,0,0,0,0,0,0,0,0,0,0,0,0,0,0,0,0,0,0,0,0,0,0,0,0,0,0,0.2,3.7,3.7,4,4.3,4.4,4.5,4.5,5.7,5.7,8.9,8.9,8.9,8.9,8.9,17.7,17.7,17.7,20.4,20.4,20.4,20.4,20.4,20.4,20.4,20.4,20.4,20.4,20.4,20.4</t>
  </si>
  <si>
    <t>11.2,15.1,14.8,11.9,16.8,13.4,16.1,20.7,22.1,22.4,21.4,23.2,24.9,18.9,20.5,21.4,27.9,22.9,27,26.8,28.6,32.2,35,35.5,34.1,34.7,33.1,36.4,40.3,37.3,36.6,38.5,43.8,39.6,46.3,47.2,46.4,49.5,49.8,50.5,49.2,51.8,57.8,58.8,56.3,59,62.4,57.3,57.8,64,64.8,62.9,67,69.8,68.8,64.2,65.4,66.3,66,69.2,72.6,72.2,66.9,64.4,65.2,66.4,61.9,63.5,64.7,60.4,60.8,56.7,55.6,52.1,52.6,45.2,47,48.2,43.4,37.1,39.2,39.1,31.7,30.1,28,27,26.8,27.5,22.4,22,25.4,24.6,20.9,24.4,19.8,15.9,17.9,21.5,14.5,18.6,17.4,20.9,18.7,14.1,18.4,19.9,14.4,14.8,17.8,19,14.3,14.2,11.9,13.4,17.9,19.2,17,16.4,11.6,12.9</t>
  </si>
  <si>
    <t>S,SN,C,LS,S,C,C,LS,C,LS,S,S,LS,S,S,S,LS,S,S,S,S,S,S,S,S,S,S,S,S,S,S,S,LR,S,LR,S,S,S,S,S,LR,LR,LR,LR,S,C,LR,R,LR,R,S,S,S,S,S,S,S,S,S,S,S,S,S,S,S,S,S,S,S,S,S,S,S,S,S,S,S,S,S,S,S,S,S,S,S,S,S,S,S,S,LS,SN,C,LS,LS,LS,LS,S,LS,S,SN,S,C,S,C,B,C,C,SN,C,S,S,S,S,S,S,S,S,S,S</t>
  </si>
  <si>
    <t>0,3.5,0,1.5,0,0,0,1.6,0,0.1,0,0,0.5,0,0,0,0.1,0,0,0,0,0,0,0,0,0,0,0,0,0,0,0,0,0,0,0,0,0,0,0,0,0,0,0,0,0,0,0,0,0,0,0,0,0,0,0,0,0,0,0,0,0,0,0,0,0,0,0,0,0,0,0,0,0,0,0,0,0,0,0,0,0,0,0,0,0,0,0,0,0,0.2,3.5,0,0.3,0.3,0.1,0.1,0,1.2,0,3.2,0,0,0,0,8.8,0,0,2.7,0,0,0,0,0,0,0,0,0,0,0</t>
  </si>
  <si>
    <t>87.9655,87.7258597674419,87.4868723753844,87.2485360453252,87.010849003607,86.7738094814045,86.537415714711,86.3016659443254,86.0665584158392,85.8320913796233,85.598263090815,85.3650718093051,85.132515799725,84.9005933314334,84.6693026785039,84.4386421197119,84.208609938522,83.9792044230749,83.7504238661748,83.5222665652769,83.2947308224745,83.1198149444864,83.5283755815147,84.0528231962095,84.2688420831833,84.603272480166,84.6107918043064,85.3122906439093,86.0118784235505,86.7095603494398,87.4053416136041,87.4762273939258,87.7469200634839,87.7098752978625,87.570931451536,87.3323661233292,87.0944507073121,86.85718343296,86.6205625345712,86.3845862512544,86.2492528269155,86.7142880849949,87.4100564696139,87.5809294054774,87.6513368403196,87.627552467532,87.8888328893813,88.5814015173903,89.2720834135887,89.9608837179105,90.024807556287,90.0885572499875,90.152133273426,90.2155360997243,90.2787662007151,90.3418240469457,90.4047101076816,90.4674248509099,90.5299687433426,90.5923422504205,90.6545458363164,90.7165799639384,90.7784450949336,90.8401416896916,90.9016702073476,90.793031105786,90.5456879645676,90.2990186485179,90.0530213219672,89.8076941542462,89.5630353196731,89.3190429975398,89.075715372098,88.8330506325461,88.5910469730156,88.3497025925575,88.1090156951293,87.8689844895811,87.6296071896427,87.3908820139101,87.1528071858323,86.9153809336982,86.678601490623,86.4424670945356,86.2069759881651,85.9721264190279,85.7379166394146,85.504344906377,85.2714094817151,85.0391086319642,84.8074406283821,84.576403746936,84.3459962682899,84.1162164777916,83.88706266546,83.6585331259727,83.4306261586528,83.2033400674565,82.9766731609604,82.7506237523491,82.5251901594025,82.3003707044832,82.0761637145242,81.8525675210162,81.6295804599955,81.4072008720313,81.1854271022138,80.9642575001414,80.7436904199084,80.5237242200934,80.3043572637463,80.0855879183766,79.8674145559412,79.6498355528319,79.4328492898641,79.2164541522638,79.0006485296563,78.7854308160539,78.5707994098441,78.3567527137774</t>
  </si>
  <si>
    <t>0,0,0,0,0,0,0,0,0,0,0,0,0,0,0,0,0,0,0,0,0,0,0.0002,0,0,0,0.0002,0.0022,0.8288,0.9965,0.8422,0.5114,0.2024,0,0,0,0,0,0,0,0,0,0.868,0.559,0.2149,0,0,4.068,4.436,6.604,6.1308,5.6745,5.2013,4.7185,4.25,3.8123,3.376,2.9434,2.5201,2.0928,1.6623,1.2467,0.8608,0.4934,0.139,0,0,0,0,0,0,0,0,0,0,0,0,0,0,0,0,0,0,0,0,0,0,0,0,0,0,0,0,0,0,0,0,0,0,0,0,0,0,0,0,0,0,0,0,0,0,0,0,0,0,0,0,0,0,0</t>
  </si>
  <si>
    <t>0.2,1.1,2.2,0.1,8.2,0.3,0.5,0,1.5,3.2,0,0,0,0,0,0,0,0.1,0,0,0,0,0,0,0,0,0,0,0,0,0,0,0,0,0,0,0,0.3,3.3,1.6,0,0,0,0,0,0,0,0,0,0,0,0,0,0,0,0.1,0,0,0.2,0,0,0,0,0,0,0,0,0.1,0,0,0,0,0,0,0.1,0,0,0,0,0,0,0.2,0,0,0,0,0,11.3,0.1,0,0,0,0,0,0.2,0.1,0,0,0,0,0.5,0.4,0,0,0.6,0.5,0.2,4.2,1.1,0,0,0,0.2,2.1,0,0.4,0,0,0,0.1</t>
  </si>
  <si>
    <t>0.2,1.3,3.5,3.6,11.8,12.1,12.6,12.6,14.1,17.3,17.3,17.3,17.3,17.3,17.3,17.3,17.3,17.4,17.4,17.2,16.9,16.3,15.4,14.2,13,11.3,9.7,7.5,5.1,2.4,0,0,0,0,0,0,0,0,0,0,0,0,0,0,0,0,0,0,0,0,0,0,0,0,0,0,0,0,0,0,0,0,0,0,0,0,0,0,0,0,0,0,0,0,0,0,0,0,0,0,0,0,0,0,0,0,0,0,0,0,0,0,0,0,0.2,0.3,0.3,0.3,0.3,0.3,0.8,1.2,1.2,1.2,1.8,2.3,2.5,6.7,7.8,7.8,7.8,7.8,8,10.1,10.1,10.5,10.5,10.5,10.5,10.6</t>
  </si>
  <si>
    <t>17.5,18.1,16.3,18.6,17.2,18.2,18.4,20.5,21.5,21.1,21.7,22.4,24.2,24.9,26.4,28,29.4,30.2,31.4,32.7,33.8,34.8,36,37.8,37.6,39.9,39.8,42.1,43.5,44.5,46.3,46,48.2,48.7,49.6,50,50.9,52.5,52.9,55.7,55.9,56.6,57.3,59.2,58.9,60.4,60,62.1,62.6,64.1,64.6,64.7,64.7,65.5,66.6,66.1,66.4,66,66.2,67.1,66.1,65.8,67.5,66,66.6,65.7,64.9,64.5,63.5,61.4,59.9,58.5,58.2,56.4,55.4,54.5,52.5,51.4,49.9,48.2,46.3,43.3,42.6,42,39.9,37,37.3,34.1,34.5,32.6,31.4,29.4,28.3,28.5,26.7,26.6,24.1,25,22.8,23,22.2,21.1,21.3,21.5,20.7,19.3,20.1,18.6,19.1,19,18.5,19.2,17,17.2,18,18.1,17.6,17.4,17,17.1</t>
  </si>
  <si>
    <t>LS,LS,SN,LS,B,LS,LS,C,LS,SN,S,S,S,S,S,S,S,LS,S,S,S,S,S,S,S,S,S,S,S,S,C,C,S,S,C,C,C,LR,R,LR,S,S,S,S,S,S,S,S,S,S,S,S,S,S,S,LR,S,S,LR,S,S,S,S,S,S,S,S,LR,S,S,S,S,S,S,LR,S,S,S,S,S,C,LR,S,C,C,S,S,ST,LR,C,S,S,S,S,LS,LS,S,S,S,S,LS,LS,S,S,LS,LS,LS,SN,LS,C,S,S,LS,SN,S,LS,S,S,S,LS</t>
  </si>
  <si>
    <t>0.2,1.1,2.2,0.1,8.2,0.3,0.5,0,1.5,3.2,0,0,0,0,0,0,0,0.1,0,0,0,0,0,0,0,0,0,0,0,0,0,0,0,0,0,0,0,0,0,0,0,0,0,0,0,0,0,0,0,0,0,0,0,0,0,0,0,0,0,0,0,0,0,0,0,0,0,0,0,0,0,0,0,0,0,0,0,0,0,0,0,0,0,0,0,0,0,0,0,0,0,0,0,0,0.2,0.1,0,0,0,0,0.5,0.4,0,0,0.6,0.5,0.2,4.2,1.1,0,0,0,0.2,2.1,0,0.4,0,0,0,0.1</t>
  </si>
  <si>
    <t>17.6901,17.6904103267412,17.6897204133327,17.6900310338211,17.6903414139325,17.6896515538529,17.689962227629,17.6902726609868,17.6905828541124,17.6898928071918,17.6902032942713,17.6905135410771,17.6898235477951,17.6901340884718,17.6904443888333,17.6897544490655,17.690065043215,17.6903753970078,17.6896855106301,17.6899961581283,17.6903065652286,17.6896167321171,17.6899274328403,17.6902378931244,17.6905481131556,17.6898580931196,17.690168607063,17.6904788807119,17.6897889142522,17.6900994817304,17.6904098088726,17.6897198958649,17.6900305167538,17.6903408972653,17.6896510375856,17.6899617117611,17.6902721455181,17.6905823390427,17.6898922925206,17.6902027799985,17.6905130272022,17.6898230343179,17.690133575392,17.6904438761505,17.6897539367794,17.6900645313253,17.6903748855143,17.6896849995324,17.6899956474262,17.6903060549217,17.6896162222051,17.6899269233229,17.6902373840013,17.6905476044264,17.6898575847841,17.6901680991209,17.6904783731629,17.6897884070959,17.6900989749666,17.690409302501,17.6897193898852,17.6900300111656,17.6903403920684,17.6896505327796,17.6899612073458,17.6902716414932,17.6905818354077,17.6898917892754,17.6902022771427,17.6905125247356,17.6898225322401,17.6901330737027,17.6904433748495,17.6897534358664,17.6900640307999,17.6903743853762,17.6896844997814,17.6899951480618,17.6903055559438,17.6896157236133,17.689926425117,17.690236886181,17.6905471069913,17.689857087734,17.6901676024554,17.6904778768817,17.6897879111988,17.6900984794533,17.6904088073711,17.6897188951384,17.6900295168017,17.6903398980871,17.6896500391806,17.6899607141287,17.6902711486578,17.6905813429538,17.6898912972025,17.6902017854506,17.690512033424,17.6898220413088,17.6901325831513,17.6904428846776,17.6897529460738,17.6900635413864,17.6903738963415,17.6896840111251,17.6899946597837,17.6903050680435,17.6896152360906,17.6899259379715,17.6902363994125,17.6905466205995,17.6898566017186,17.6901671168161,17.6904773916182,17.6897874263109,17.6900979949406,17.6904083232334,17.6897184113753,17.690029033413</t>
  </si>
  <si>
    <t>19.5534,19.5394,19.5264,19.5124,19.4984,19.4854,19.4714,19.4257,19.4117,19.3987,19.3331,19.2659,19.1958,19.1229,19.0465,18.9668,18.8824,18.8684,18.7791,18.8423,19.1212,19.616,20.3649,21.4915,22.5545,24.0939,25.6246,27.6218,29.9148,32.3934,34.6602,34.5283,34.3147,34.0974,33.9491,33.7978,33.642,33.928,37.215,38.801,38.5041,38.2026,37.8937,37.5649,37.2412,36.9012,36.5672,36.2107,35.8481,35.468,35.0847,34.7009,34.3196,33.9296,33.5273,33.6133,33.2148,32.8247,33.0107,32.6061,32.219,31.8364,31.4339,31.0543,30.6676,30.2958,29.9359,30.0229,29.6812,29.3651,29.0674,28.7842,28.505,28.2455,28.3315,28.0886,27.8636,27.6468,27.442,27.251,27.1302,27.3162,27.1587,27.0554,26.9584,26.8302,26.7019,37.9879,38.0739,37.9873,37.8652,37.7517,37.6438,37.534,37.52,37.506,37.4135,37.3169,37.2278,37.1393,37.1253,37.1113,37.028,36.9433,36.9293,36.9163,36.9023,36.8883,36.8753,36.8205,36.7444,36.6666,36.6536,36.6396,36.5652,36.5522,36.4787,36.4058,36.3349,36.3209</t>
  </si>
  <si>
    <t>0,0,0,0,0,0,0,0,0,0,0.3,0.4,11.2,0.2,0.1,0.2,3.3,2,4.8,1.8,0,0,0,0.1,0,0.4,0.1,0.1,0,0,0,0.3,1.2,0,0,0,0.1,0,0,0,0,0,0,0,0.1,0,0,0,0.9,0,0,0,0,0,0,0,0,0,0.1,0,0.1,0,0,0,0,0.1,0,0,0,0,0.1,0,0,0,0,0.1,0.5,1.8,0.1,0,3.3,5.2,0,0,0,0.1,1.1,1.9,0,0,0,0.4,0.4,0.1,0,0,1,0,0,0,0.3,0.5,0,0,0,0,0.2,0,0.2,0,0,0,0,0,0,0.1,0,0,0,0.1</t>
  </si>
  <si>
    <t>0,0,0,0,0,0,0,0,0,0,0.3,0.7,11.9,12.1,12.2,12.4,15.7,17.7,22.5,22.4,22.1,21.6,20.5,19.3,17.9,16.5,14.9,13.2,11.4,9.1,7,4.1,1.4,0,0,0,0,0,0,0,0,0,0,0,0,0,0,0,0,0,0,0,0,0,0,0,0,0,0,0,0,0,0,0,0,0,0,0,0,0,0,0,0,0,0,0,0,0,0,0,0,0,0,0,0,0,0,1.9,1.6,1.6,1.6,2,2.4,2.5,2.5,2.5,3.5,3.5,3.5,3.5,3.8,4.3,4.3,4.3,4.3,4.3,4.5,4.5,4.7,4.7,4.7,4.7,4.7,4.7,4.7,4.8,4.8,4.8,4.8,4.9</t>
  </si>
  <si>
    <t>18.8,21.1,21.6,21.9,21.6,22.2,21,22.3,21.7,24.6,23.6,25.8,26.2,28.5,28.5,26.9,29.4,29.2,29.7,32.4,33.7,34.3,37,37.8,38.6,38.7,39.6,39.6,40.6,42.9,41.7,45.9,44.7,46.5,45.8,49.3,48.2,51.2,50.4,53.2,53.3,52.5,56,54.7,56.9,55.4,56.5,59.4,58.2,60.6,59.6,63.4,64,62.4,63.4,63.1,63.6,64.2,64.9,63.1,63.5,64.7,65.2,62.1,62.4,62.9,63.8,61.1,61.6,58.2,58.6,56.1,55,53.9,52.4,49.4,51.1,50.1,48,43.8,42.5,43.3,40.4,37.7,38.8,37.8,35.4,31.5,33.2,31.4,29,29.2,27,29.3,25.3,26,24.1,26.2,24.3,21.9,21.5,22.4,20.8,23.3,20.3,23.7,22.4,22.1,19.6,21.6,22.9,21,21.2,20.8,19.4,18.4,22,18.2,20.3,21.6</t>
  </si>
  <si>
    <t>S,S,S,S,S,S,S,S,S,S,LS,LS,B,LS,LS,LS,SN,LS,SN,LR,C,S,S,LR,S,LR,LR,LR,S,S,C,LR,LR,S,S,S,LR,S,S,S,S,S,S,S,LR,S,S,S,LR,S,S,S,S,S,S,S,S,S,LR,S,LR,S,S,S,S,LR,S,S,S,S,LR,S,S,C,C,LR,LR,LR,LR,S,R,R,C,S,S,LR,LR,LS,C,C,S,LS,LS,LS,S,C,LS,S,S,S,LS,LS,S,S,S,S,LS,S,LS,S,S,S,S,S,S,LS,S,S,S,LS</t>
  </si>
  <si>
    <t>0,0,0,0,0,0,0,0,0,0,0.3,0.4,11.2,0.2,0.1,0.2,3.3,2,4.8,0,0,0,0,0,0,0,0,0,0,0,0,0,0,0,0,0,0,0,0,0,0,0,0,0,0,0,0,0,0,0,0,0,0,0,0,0,0,0,0,0,0,0,0,0,0,0,0,0,0,0,0,0,0,0,0,0,0,0,0,0,0,0,0,0,0,0,0,1.9,0,0,0,0.4,0.4,0.1,0,0,1,0,0,0,0.3,0.5,0,0,0,0,0.2,0,0.2,0,0,0,0,0,0,0.1,0,0,0,0.1</t>
  </si>
  <si>
    <t>57.0931,57.093187075,57.0932739976188,57.0933607681229,57.0934473867787,57.0935338538518,57.0926201696076,57.0927080843108,57.0927958451632,57.0928834524342,57.0929709063924,57.0930582073063,57.0931453554435,57.0932323510714,57.0933191944571,57.0934058858668,57.0934924255665,57.0935788138218,57.0926650508976,57.0927528870585,57.0928405695061,57.0929280985095,57.0930154743371,57.093102697257,57.0931897675368,57.0932766854436,57.0933634512441,57.0934500652044,57.0935365275903,57.092622838667,57.0927107486994,57.0927985048891,57.0928861075056,57.0929735568175,57.093060853093,57.0931479966001,57.0932349876061,57.0933218263777,57.0934085131816,57.0934950482835,57.093581431949,57.0926676644431,57.0927554960303,57.0928431739123,57.0929306983579,57.0930180696358,57.0931052880139,57.0931923537599,57.0932792671408,57.0933660284233,57.0934526378736,57.0935390957573,57.0926254023397,57.0927133078856,57.0928010595968,57.0928886577425,57.0929761025915,57.0930633944119,57.0931505334717,57.0932375200381,57.0933243543781,57.0934110367579,57.0934975674436,57.0935839467006,57.0926701747938,57.0927580019879,57.0928456754845,57.0929331955524,57.0930205624601,57.0931077764758,57.093194837867,57.0932817469007,57.0933685038437,57.0934551089619,57.0935415625213,57.0926278647868,57.0927157660235,57.0928035134329,57.0928911072844,57.0929785478467,57.0930658353879,57.093152970176,57.0932399524782,57.0933267825614,57.0934134606919,57.0934999871357,57.0935863621582,57.0926725860244,57.0927604089988,57.0928480782831,57.0929355941461,57.0930229568564,57.0931101666819,57.0931972238902,57.0932841287484,57.093370881523,57.0934574824804,57.093543931886,57.0926302300052,57.0927181271027,57.0928058703803,57.0928934601071,57.0929808965519,57.093068179983,57.093155310668,57.0932422888743,57.0933291148688,57.0934157889178,57.0935023112872,57.0925886822424,57.0926766520485,57.0927644679074,57.0928521300886,57.0929396388609,57.0930269944929,57.0931141972525,57.0932012474074,57.0932881452244,57.0933748909702,57.093461484911</t>
  </si>
  <si>
    <t>20.7945,20.6423,20.4893,20.3357,20.1832,20.0295,19.8795,19.726,19.574,19.4153,19.3153,19.2153,19.1153,19.0153,18.9153,18.8153,18.7153,18.6153,18.5163,20.3004,20.5021,20.7962,21.6522,22.8775,24.0601,25.7745,27.3998,29.0229,30.6191,32.6851,34.5469,37.6947,41.5036,42.5672,42.265,41.935,41.935,41.5886,41.2509,40.8874,40.5245,40.1711,39.7823,39.4092,39.4092,39.0293,38.6396,38.2198,39.0198,38.5832,38.1613,37.693,37.2197,36.769,36.3078,35.8525,35.3939,34.9293,34.9293,34.4811,34.4811,34.0149,33.5443,33.1149,32.6851,32.6851,32.2402,31.8289,31.4134,31.0371,31.0371,30.6829,30.3395,30.0894,29.8484,29.8494,30.2494,31.9494,31.9494,31.6871,34.8871,39.9871,39.7847,39.5422,39.2934,39.2934,40.2934,40.1944,40.2778,40.106,39.9053,39.8053,39.7053,39.6053,39.4196,39.2628,39.1628,38.9742,38.7936,38.6199,38.5199,38.4199,38.2499,38.0722,37.9042,37.7256,37.6256,37.4525,37.3525,37.1821,37.0071,36.8379,36.6682,36.4999,36.3359,36.2359,36.0645,35.9039,35.7377,35.6377</t>
  </si>
  <si>
    <t>4.6,0.3,0,6.5,0,0.1,0.2,0,0,0,0,0,0.1,2.2,0,0,0,0,0.1,1.8,0,0,0.6,0,0,0,0.1,3.7,4.2,0,0,0,0,0,0,0,0.1,0.2,0,0.2,0,0,0,0,0,0,0,0,0,0,0,0,0,0,0,0,0,0,0,0.1,0.1,0,0,0,0,0,0,0,0,0,0,0,0,0,0,0,0,0,0,0,0.2,0,0,0,0,0,0,0,0,0,0.1,0,0,0,0,0,0.1,0.1,0.8,0,0.1,0,0,0,0.1,0,0,0,0,0,1.5,0.8,0,3.5,0.1,0,1.7,0,0,8.3</t>
  </si>
  <si>
    <t>4.6,4.9,4.9,11.4,11.4,11.5,11.7,11.7,11.7,11.7,11.7,11.7,11.8,14,14,14,14,14,14.1,15.9,15.9,15.9,15.8,15.2,15.1,14.1,13.2,11.9,10.3,8.8,7.6,5.8,3.6,1.5,0,0,0,0,0,0,0,0,0,0,0,0,0,0,0,0,0,0,0,0,0,0,0,0,0,0,0,0,0,0,0,0,0,0,0,0,0,0,0,0,0,0,0,0,0,0,0,0,0,0,0,0,0,0,0,0,0.1,0.1,0.1,0.1,0.1,0.1,0.2,0.3,1.1,1.1,1.2,1.2,1.2,1.2,1.3,1.3,1.3,1.3,1.3,1.3,2.8,3.6,3.6,7.1,7.2,7.2,8.9,8.9,8.9,17.2</t>
  </si>
  <si>
    <t>18,18.8,17.5,19.8,18.6,17.4,17.9,22.1,18.9,23.4,20.3,24.2,25,24,24.8,27.1,25.1,26.7,30.4,29.2,31.2,31.2,32.5,34.6,32.8,36.7,36.4,37.9,39.4,39.1,37.8,40.6,42.3,41.9,43.6,45.4,44.7,44.8,45.4,47.7,49.9,50.7,50.5,53.8,51.8,56,57,55.4,55.9,57.5,57.6,58.4,59.6,62.5,59.8,60.6,61.8,64.1,64.6,65,64.4,63.3,64.1,61.8,60.8,58.6,60.6,59.2,56.2,53.9,52.5,54.8,49.5,51.4,47.8,46.6,45.5,41.8,41.2,41.1,35.5,36.1,35.4,33.4,31.9,29.8,28.4,29.3,27.1,23.9,24.6,24,23.4,22.5,22.5,23.3,19,18.8,19.3,18.4,20.5,20.5,18.8,19.7,21,18.6,17.5,20.4,17.7,18.5,16.7,18.5,18.6,17.3,18.9,19.1,16.6,16.4,17.5,18.1</t>
  </si>
  <si>
    <t>SN,LS,S,B,S,LS,LS,S,C,S,S,S,LS,SN,C,S,S,S,LS,LS,S,C,LR,S,C,C,LR,R,R,C,S,S,S,S,S,S,LR,LR,S,LR,S,S,S,S,S,S,S,S,S,S,S,S,S,S,S,S,S,S,S,LR,LR,S,S,S,S,S,S,S,S,S,S,S,S,S,S,S,S,S,S,S,LR,S,S,S,S,S,S,S,S,S,LS,S,S,S,S,S,LS,LS,LS,S,LS,S,S,S,LS,S,S,S,S,S,LS,LS,C,SN,LS,C,LS,C,C,B</t>
  </si>
  <si>
    <t>4.6,0.3,0,6.5,0,0.1,0.2,0,0,0,0,0,0.1,2.2,0,0,0,0,0.1,1.8,0,0,0,0,0,0,0,0,0,0,0,0,0,0,0,0,0,0,0,0,0,0,0,0,0,0,0,0,0,0,0,0,0,0,0,0,0,0,0,0,0,0,0,0,0,0,0,0,0,0,0,0,0,0,0,0,0,0,0,0,0,0,0,0,0,0,0,0,0,0,0.1,0,0,0,0,0,0.1,0.1,0.8,0,0.1,0,0,0,0.1,0,0,0,0,0,1.5,0.8,0,3.5,0.1,0,1.7,0,0,8.3</t>
  </si>
  <si>
    <t>28.9104,28.9108544071588,28.9103086957177,28.9107631267069,28.91021743909,28.9106718938971,28.9101262300918,28.9105807087044,28.9100350686984,28.910489571104,28.9099439548849,28.9103984810711,28.9108528886264,28.9103071775817,28.9107616089671,28.9102159217462,28.9106703769494,28.91012471354,28.9105791925484,28.9100335529381,28.9104880557394,28.9099424399157,28.9103969664974,28.910851374448,28.9103056637984,28.910760095579,28.9102144087531,28.9106688643511,28.9101232013366,28.9105776807397,28.910032041524,28.9104865447197,28.9099409292904,28.9103954562664,28.9108498646111,28.9103041543556,28.9107585865301,28.9102129000981,28.9106673560899,28.910121693469,28.9105761732656,28.9100305344434,28.9104850380325,28.9099394229964,28.9103939503655,28.9108483591033,28.9103026492408,28.9107570818081,28.9102113957688,28.9106658521532,28.9101201899248,28.9105746701139,28.910029031684,28.9104835356653,28.9099379210214,28.9103924487825,28.9108468579122,28.9103011484414,28.9107555814004,28.9102098957528,28.9106643525287,28.9101186906917,28.9105731712721,28.9100275332334,28.9104820376057,28.9099364233528,28.9103909515048,28.9108453610253,28.9102996519453,28.9107540852949,28.9102084000377,28.910662857204,28.9101171957573,28.9105716767278,28.9100260390792,28.9104805438415,28.9099349299785,28.9103894585203,28.9108438684304,28.9102981597399,28.910752593479,28.9102069086112,28.9106613661667,28.9101157051092,28.9105701864688,28.9100245492091,28.9104790543603,28.909933440886,28.9103879698164,28.9108423801151,28.9102966718131,28.9107511059405,28.910205421461,28.9106598794047,28.9101142187352,28.9105687004827,28.9100230636108,28.9104775691498,28.9099319560631,28.9103864853811,28.9108408960672,28.9102951881525,28.9107496226672,28.9102039385748,28.9106583969055,28.9101127366229,28.9105672187573,28.9100215822722,28.9104760881977,28.9099304754976,28.910385005202,28.9108394162745,28.910293708746,28.9107481436468,28.9102024599404,28.910656918657,28.9101112587603,28.9105657412804,28.9100201051809,28.910474611492</t>
  </si>
  <si>
    <t>12.1874,12.1794,12.1379,12.1299,12.0868,12.0788,12.0718,12.0219,11.9905,11.9384,11.8929,11.8395,11.8315,11.8245,11.7854,11.7275,11.6726,11.6157,11.6077,11.6007,11.5327,11.4857,12.1819,12.6527,12.7664,13.6996,14.7222,19.6629,25.4245,26.8416,27.9491,29.6386,31.6621,33.6047,34.9155,34.7262,34.8182,35.0112,34.8204,35.0134,34.7884,34.5584,34.3297,34.0746,33.8372,33.5619,33.2788,33.011,32.741,32.4551,32.1697,31.8772,31.5738,31.2383,30.9358,30.6249,30.302,29.9546,29.6022,29.6952,29.7872,29.4525,29.1097,28.7962,28.4936,28.2169,27.9195,27.6386,27.3883,27.1572,26.9396,26.7033,26.51,26.3024,26.1221,25.9489,25.784,25.6395,25.4989,25.3599,25.5519,25.4367,25.3237,25.2201,25.1211,25.0308,24.9442,24.8559,24.7737,24.7011,24.6941,24.6212,24.551,24.4823,24.4146,24.3441,24.3371,24.3291,24.3221,24.2634,24.2554,24.1931,24.1337,24.0732,24.0652,24.0073,23.9508,23.8889,23.832,23.7746,23.7666,23.7586,23.7177,23.7097,23.7027,23.6602,23.6532,23.6145,23.5753,23.5673</t>
  </si>
  <si>
    <t>0,0.1,0,0,0.1,0,0,0,0,0.1,0,0.9,0,7.9,0,0,0,0.3,0,1,3.9,0.1,0.3,2,0.5,0.1,0.2,0.1,0.1,0,0,0.4,0,0,4.1,3.4,0,0,0,0,0,0.2,0.2,0.7,0,0.3,0,5,0,0,0.1,0.1,0,0.2,0.2,11.7,0.1,0.6,0,2,0,0,0,0,0,0,0,0,0,0,0.2,0,0.1,0,0.3,0,0,0.1,0.4,0,0,0,0,0,0,0,0,0,0,0,0,0,0,0,0,0,0,0,0.1,0,0,0,0,0.2,0,0,0,0.1,0.1,0.8,0,0.6,0,0,0,0,0,0,0,0</t>
  </si>
  <si>
    <t>0,0.1,0.1,0.1,0.2,0.2,0.2,0.2,0.2,0.3,0.3,1.2,1.2,9.1,9.1,9.1,9.1,9.4,9.4,10.4,14.3,14.4,14,13.1,12.5,11.6,10.5,8.8,6.9,4.3,1.5,0,0,0,0,0,0,0,0,0,0,0,0,0,0,0,0,0,0,0,0,0,0,0,0,0,0,0,0,0,0,0,0,0,0,0,0,0,0,0,0,0,0,0,0,0,0,0,0,0,0,0,0,0,0,0,0,0,0,0,0,0,0,0,0,0,0,0,0.1,0.1,0.1,0.1,0.1,0.3,0.3,0.3,0.3,0.4,0.5,1.3,1.3,1.9,1.9,1.9,1.9,1.9,1.9,1.9,1.9,1.9</t>
  </si>
  <si>
    <t>11.3,9.3,13.2,10.1,12.9,12.2,12.9,16,15.5,15.7,16.7,17.2,18.6,22.1,23.7,24.7,25.7,25.6,28.9,30.7,29.2,31.3,33.9,36.1,34.8,36.4,37.2,40,40.7,44.4,45.1,45.7,45.4,47.9,47.1,50.3,49.7,54.1,52.9,55.8,56.2,56.4,57.2,60.5,62.2,61.1,60.7,63.8,63.3,66.1,67.3,66.2,68.6,68.5,68,67.8,71.4,69.8,71.3,70.4,69.3,71.7,67.8,68.9,69.3,68.1,64.8,67.6,64.7,63.2,61.7,62.2,60.2,58.8,55,51.6,52.3,50.9,47.5,47,42.4,39.8,39.2,37.9,36,35.4,32.6,29,28.6,27.3,25.8,26.4,22.2,21.1,20.9,21.1,18.7,19.5,18.9,14.9,16.1,16.6,16.3,14.4,16.1,12.4,14.9,13.1,14.4,11.6,12.2,10.7,12.4,11.8,13.5,11.8,10.5,13,12.7,13</t>
  </si>
  <si>
    <t>S,LS,S,S,LS,S,S,S,S,LS,S,LS,S,B,C,C,S,LS,S,LS,SN,LS,LR,LR,LR,LR,LR,LR,LR,S,C,LR,S,C,R,R,C,C,C,C,S,LR,LR,LR,S,LR,S,R,S,C,LR,LR,S,LR,LR,ST,LR,LR,C,LR,S,S,S,S,S,S,S,S,S,S,LR,S,LR,S,LR,S,S,LR,LR,C,S,S,S,S,S,S,S,S,S,S,S,S,S,S,S,S,S,S,LS,S,S,S,S,LS,S,S,S,LS,LS,LS,S,LS,S,S,S,S,S,S,S,S</t>
  </si>
  <si>
    <t>0,0.1,0,0,0.1,0,0,0,0,0.1,0,0.9,0,7.9,0,0,0,0.3,0,1,3.9,0.1,0,0,0,0,0,0,0,0,0,0,0,0,0,0,0,0,0,0,0,0,0,0,0,0,0,0,0,0,0,0,0,0,0,0,0,0,0,0,0,0,0,0,0,0,0,0,0,0,0,0,0,0,0,0,0,0,0,0,0,0,0,0,0,0,0,0,0,0,0,0,0,0,0,0,0,0,0.1,0,0,0,0,0.2,0,0,0,0.1,0.1,0.8,0,0.6,0,0,0,0,0,0,0,0</t>
  </si>
  <si>
    <t>65.0564,65.0565093442177,65.0566185575199,65.0567276400632,65.0568365920044,65.0559454134997,65.0560553019842,65.0561650589015,65.0562746844093,65.0563841786647,65.0564935418249,65.0566027740469,65.0567118754875,65.0568208463033,65.0559296866505,65.0560395939645,65.0561493696887,65.0562590139808,65.0563685269981,65.0564779088977,65.0565871598367,65.0566962799719,65.0568052694598,65.0559141284569,65.0560240543984,65.0561338487278,65.0562435116028,65.0563530431807,65.0564624436189,65.0565717130741,65.0566808517034,65.0567898596632,65.0568987371102,65.0560074842004,65.056117298369,65.0562269810594,65.056336532429,65.0564459526351,65.0565552418347,65.0566644001846,65.0567734278415,65.0568823249619,65.0559910917021,65.056100925497,65.0562106277903,65.0563201987394,65.0564296385014,65.0565389472336,65.0566481250927,65.0567571722354,65.0568660888183,65.0559748749977,65.0560847282086,65.0561944498945,65.0563040402131,65.0564134993214,65.0565228273766,65.0566320245357,65.0567410909553,65.0568500267919,65.0559588322021,65.0560687046206,65.0561784454913,65.0562880549715,65.0563975332186,65.0565068803898,65.0566160966418,65.0567251821316,65.0568341370155,65.0559429614501,65.0560528528704,65.0561626127201,65.0562722411565,65.0563817383372,65.0564911044192,65.0566003395595,65.0567094439148,65.0568184176419,65.0559272608969,65.0560371711152,65.0561469497402,65.0562565969297,65.0563661128408,65.0564754976309,65.0565847514569,65.0566938744755,65.0568028668435,65.0559117287172,65.0560216575318,65.056131454731,65.0562411204722,65.056350654913,65.0564600582106,65.0565693305218,65.0566784720037,65.0567874828127,65.0568963631054,65.056005113038,65.0561149300455,65.0562246155714,65.0563341697732,65.056443592808,65.056552884833,65.0566620460049,65.0567710764804,65.0568799764161,65.0559887459681,65.0560985825716,65.05620828767,65.0563178614208,65.0564273039813,65.0565366155085,65.0566457961593,65.0567548460904,65.0568637654584,65.0559725544195,65.0560824104087,65.0561921348697,65.05630172796,65.0564111898367</t>
  </si>
  <si>
    <t>29.1363,29.0583,28.9374,28.8222,28.7442,28.6264,28.5065,28.3804,28.2554,28.1774,28.0502,27.9722,27.8409,27.7629,27.6463,27.527,27.3775,27.2995,27.1401,27.0621,26.9841,26.9061,27.5408,30.3249,31.352,32.315,33.5401,35.27,37.1329,39.5083,42.0937,43.9395,43.6629,43.4545,47.4765,50.7985,50.5687,50.3122,50.0636,49.7964,49.4006,49.5226,49.6456,50.2676,49.7921,50.0141,49.5605,54.4825,53.9744,53.6107,53.6327,53.6557,53.063,53.185,53.307,64.929,64.951,65.473,65.0154,66.9374,66.2693,65.5535,64.9208,64.2699,63.6136,62.9847,62.4186,61.8039,61.2449,60.7136,60.8356,60.3209,60.3429,59.8795,60.1015,59.7296,59.3501,59.3721,59.6951,59.4686,59.1846,58.9211,58.6622,58.4131,58.1768,57.9442,57.7282,57.5328,57.3381,57.1498,56.9685,56.7845,56.618,56.4555,56.2938,56.1318,55.9781,55.8226,55.7446,55.6025,55.4571,55.3101,55.1644,55.0864,54.9413,54.8063,54.6658,54.5878,54.5098,54.4318,54.2977,54.2197,54.0851,53.9521,53.8148,53.6829,53.5533,53.4175,53.2825,53.1469</t>
  </si>
  <si>
    <t>0,0,0,0,0,0,0,0,0,0,0,0.6,0.4,0.1,0.3,0,0.2,0.1,5.6,3.5,0,0,0.2,0.1,0,0,0,0,0,0.1,0,0.1,0,4.2,0,0,0,0,0,0,0.8,0,0,0,0.5,0,0,0,0,0,0,0,0,0,0,0,0,0,0,0,0.1,0,4.3,0.4,0,0.1,0.5,0.1,1.2,0,0,0,0,0.1,0,1.7,0,0.1,0,0,0,0.8,0,0,1.5,0,5.4,7.7,0,3.5,0,0.1,0,0,0,5.1,0.1,0,0,0.1,0,0,0,0,0.1,0,0.3,0,0.1,0,0.3,0,0.1,0,0,0.9,0,0,0,0</t>
  </si>
  <si>
    <t>0,0,0,0,0,0,0,0,0,0,0,0.6,1,1.1,1.4,1.4,1.6,1.7,7.3,10.8,10.8,10.8,11,11.1,11.1,11.1,11.1,10.6,10,9.5,8.3,7.2,5.5,4.1,2,0,0,0,0,0,0,0,0,0,0,0,0,0,0,0,0,0,0,0,0,0,0,0,0,0,0,0,0,0,0,0,0,0,0,0,0,0,0,0,0,0,0,0,0,0,0,0,0,0,1.5,1.5,6.9,14.6,14.6,18.1,18.1,18.2,18.2,18.2,18.2,23.3,23.4,23.4,23.4,23.5,23.5,23.5,23.5,23.5,23.6,23.6,23.9,23.9,24,24,24.3,24.3,24.4,24.4,24.4,25.3,25.3,25.3,25.3,25.3</t>
  </si>
  <si>
    <t>12.2,11,13.1,12.5,14,12.5,11.1,13.5,12.8,16.2,13.8,17.8,18.5,18.6,17.8,19.8,19.6,23.2,21.2,24,24.2,27.1,27.6,29.8,27.7,29.4,30.4,34.2,35.1,34.5,37.4,37.2,40,38.7,42,41.3,45.4,47,47,47.9,51,49.4,51.8,53,56,54.8,55.4,60.5,59.3,61.9,60.5,62.4,62.3,65.1,67.1,65,66.5,66.5,64.9,65.7,67.7,67.6,64.8,65.7,65.5,63.6,62.4,61.9,61,57.2,58.7,57.1,55.1,52.7,50.6,48.5,44.8,43.2,43.2,40.6,40,35.8,34.7,33.3,28.8,27.5,28.8,28,24.2,23.5,22.5,22.6,20.5,18.7,20.2,19,18.8,16.5,16.2,13.8,15.9,12.7,13.8,15.8,15,11.7,13.9,14.4,12.9,10.6,11.7,12.7,10.3,10,11.6,11.2,12.4,10,11.8,10</t>
  </si>
  <si>
    <t>S,S,S,S,S,S,S,S,S,S,C,LS,LS,LS,LS,S,LS,LS,SN,SN,S,S,LS,LS,S,S,S,S,S,LR,S,LR,S,R,S,S,S,S,S,S,LR,S,S,S,LR,S,S,S,C,S,S,S,S,S,S,S,S,S,S,S,LR,S,R,LR,C,LR,LR,LR,LR,S,S,C,S,LR,S,LR,S,LR,S,S,C,LR,C,C,LS,C,SN,B,S,SN,C,LS,C,C,C,SN,LS,S,S,LS,S,S,S,S,LS,S,LS,S,LS,S,LS,S,LS,S,S,LS,S,C,S,S</t>
  </si>
  <si>
    <t>0,0,0,0,0,0,0,0,0,0,0,0.6,0.4,0.1,0.3,0,0.2,0.1,5.6,3.5,0,0,0.2,0.1,0,0,0,0,0,0,0,0,0,0,0,0,0,0,0,0,0,0,0,0,0,0,0,0,0,0,0,0,0,0,0,0,0,0,0,0,0,0,0,0,0,0,0,0,0,0,0,0,0,0,0,0,0,0,0,0,0,0,0,0,1.5,0,5.4,7.7,0,3.5,0,0.1,0,0,0,5.1,0.1,0,0,0.1,0,0,0,0,0.1,0,0.3,0,0.1,0,0.3,0,0.1,0,0,0.9,0,0,0,0</t>
  </si>
  <si>
    <t>108.1849,108.040490291855,107.8962733478,107.752248910526,107.608416723067,107.464776528798,107.321328071441,107.178071095056,107.035005344047,106.892130563157,106.749446497474,106.60695289242,106.464649493763,106.322536047606,106.180612300393,106.038877998906,105.897332890265,105.755976721928,105.614809241688,105.473830197678,105.333039338364,105.19243641255,105.052021169375,104.911793358312,104.771752729169,104.631899032087,104.492232017542,104.817751436342,105.329836338271,105.812237687955,106.607995108236,107.402690318385,108.196324736286,108.988899777928,109.78041685741,110.570877386944,110.635282776857,110.699602195775,110.763835758455,110.827983579501,111.617045773366,111.680054694166,111.742979508036,111.805820327244,112.368577263912,112.430583009193,112.492505986624,112.554346306687,112.616104079717,112.6777794159,112.739372425277,112.800883217741,112.862311903039,112.92365859077,112.984923390388,113.046106411202,113.107207762373,113.168227552916,113.229165891703,113.290022887458,113.450798648763,113.511359799887,114.296840111467,114.756271931228,114.81509048227,114.973830519861,115.016358664642,115.016830041085,115.016300788316,115.016772242015,115.017243066397,115.016713262304,115.017184165416,115.016654439946,115.017125421576,115.01659577452,115.017066834459,115.016537265607,115.017008403647,115.016478912791,115.016950128722,115.016420715654,115.016892009269,115.016362673782,115.016834044873,115.016304786759,115.016776235121,115.017247054173,115.016717244757,115.017188142552,115.016658411774,115.017129388102,115.016599735752,115.017070790403,115.016541216271,115.017012349037,115.016482852915,115.016954063586,115.016424645266,115.016895933635,115.016366592909,115.016837958769,115.016308695431,115.016780138575,115.017250952417,115.016721137797,115.017192030396,115.016662294428,115.017133265574,114.995603608047,114.842102689204,114.688806669777,114.535715276259,114.382828235505,114.230145274738,114.077666121544,113.92539050387,113.77331815003,113.621448788699,113.469782148913</t>
  </si>
  <si>
    <t>0,0,0,0,0,0,0,0,0,0,0,0,0,0,0,0,0,0,0,0,0,0,0,0,0,0,0,0,0,0,0.2039,0.4699,1.2223,5.9043,7.038,7.991,7.6947,7.3948,7.0966,6.7971,6.6601,6.3586,6.0508,5.741,5.529,5.2171,4.9057,4.5779,4.3027,3.9762,3.6597,3.3404,3.0262,2.7066,2.3856,2.0786,1.7728,1.4743,1.1877,0.9069,0.6949,0.4266,3.7896,3.5776,3.2956,3.0836,3.3876,3.3336,4.3806,4.1293,3.8758,3.6692,3.4329,3.3799,3.1592,4.7062,4.4891,4.4361,4.2244,4.0206,3.8381,4.4851,4.3068,4.1313,3.9773,3.8072,3.6532,3.4992,3.3224,3.1684,3.003,2.849,2.6852,2.5215,2.3585,2.2045,2.0515,1.8844,1.719,1.565,1.4008,1.2376,1.0756,0.9124,0.7584,0.5989,0.4449,0.2863,0.1323,0,0,0,0,0,0,0,0,0,0,0</t>
  </si>
  <si>
    <t>0,0,0,0,0.1,0,0,0,0,0,0,0,2.1,0,0.4,0.3,0,11.6,0,0,0,0,0,0,0,0,0,0,0,0,0,0,0,0,0,0,0,0,0,0,0,0,0,0,0,0,0,0,0,0,0,0,0,0,0,0,0,0,0,0,0,0,0,0.5,0.1,0,0,0,0,0,0,0,0,0,0,0,0,0,0,0,0,0,0,0,0.1,0,0,0,0,0,0,0,0,0,0,0,0,0,0,0,0,0.3,0,0.5,0,2.4,8.5,0,0,0.3,0,0,0,0,0,0,0,0,0,0</t>
  </si>
  <si>
    <t>0,0,0,0,0.1,0.1,0.1,0.1,0.1,0.1,0.1,0.1,2.2,2.2,2.6,2.9,2.9,2.4,2.3,2.3,1.1,0.5,0,0,0,0,0,0,0,0,0,0,0,0,0,0,0,0,0,0,0,0,0,0,0,0,0,0,0,0,0,0,0,0,0,0,0,0,0,0,0,0,0,0,0,0,0,0,0,0,0,0,0,0,0,0,0,0,0,0,0,0,0,0,0.1,0.1,0.1,0.1,0.1,0.1,0.1,0.1,0.1,0.1,0.1,0.1,0.1,0.1,0.1,0.1,0.1,0.4,0.4,0.9,0.9,3.3,11.8,11.8,11.8,12.1,12.1,12.1,12.1,12.1,12.1,12.1,12.1,12.1,12.1,12.1</t>
  </si>
  <si>
    <t>18.1,19.7,21.9,16.6,15.5,22.4,16.3,23.3,19.5,19.4,26.3,23.9,27.7,26.3,31.2,30.8,27.4,34.4,32.7,30.8,37.2,35,35.9,41.5,37.7,41.8,42.3,42.8,42.3,45.2,44.9,44.3,52,51.2,53.4,54.7,53.9,50.8,57.2,56.7,58.5,53.9,53.6,57.6,59.5,63.5,58.3,66.1,64.2,64.4,62.3,67.4,70.2,66.6,69.6,70,66.2,71.3,70.2,69.5,68.8,66.6,66.6,68,65.3,69.7,64.9,60.8,62.2,60.6,57.3,60.4,52.8,57,50,52.7,51.6,44,46.2,40.5,40.8,35,36,30.8,30.2,30.5,25.9,29.6,29,27.5,26.8,21.7,26.8,19.3,20.4,22.1,19.5,20.5,22.1,17.5,20.1,16.9,16.7,21.4,21.8,16.7,19,21.4,17.5,18.5,19.6,19.7,18.8,18.2,15.2,20,18.4,20.2,18.8,18</t>
  </si>
  <si>
    <t>S,S,S,S,LS,S,S,S,S,S,C,S,SN,S,LS,LS,S,ST,S,S,S,S,S,S,S,S,S,S,S,S,S,S,S,S,S,S,S,S,S,S,S,S,S,S,S,S,S,S,S,S,S,S,S,S,S,S,S,S,S,S,S,S,S,LR,LR,S,S,S,S,S,S,S,S,S,S,S,S,S,S,S,S,S,S,S,LS,S,S,S,S,S,S,S,S,S,S,S,S,S,S,S,S,LS,S,LS,S,SN,B,C,S,LS,S,S,S,S,S,S,S,S,S,S</t>
  </si>
  <si>
    <t>0,0,0,0,0.1,0,0,0,0,0,0,0,2.1,0,0.4,0.3,0,0,0,0,0,0,0,0,0,0,0,0,0,0,0,0,0,0,0,0,0,0,0,0,0,0,0,0,0,0,0,0,0,0,0,0,0,0,0,0,0,0,0,0,0,0,0,0,0,0,0,0,0,0,0,0,0,0,0,0,0,0,0,0,0,0,0,0,0.1,0,0,0,0,0,0,0,0,0,0,0,0,0,0,0,0,0.3,0,0.5,0,2.4,8.5,0,0,0.3,0,0,0,0,0,0,0,0,0,0</t>
  </si>
  <si>
    <t>7.4154,7.3841,7.3497,7.3224,7.3224,7.2874,7.2606,7.2244,7.1937,7.1632,7.1306,7.0938,7.0938,7.0532,7.0532,7.0532,7.0109,19.1122,19.166,19.0859,20.0956,20.6371,21.0408,20.9119,20.8012,20.6716,20.5395,20.4055,20.2744,20.1282,19.9842,19.8442,19.6574,19.4766,19.2816,19.0776,18.881,18.7065,18.4866,18.2716,18.0438,17.8523,17.6643,17.4471,17.2162,16.9509,16.7325,16.4451,16.1789,15.9133,15.6687,15.3777,15.0593,14.782,14.4767,14.1701,13.9047,13.59,13.2906,13.0021,12.7234,12.4684,12.2157,12.7157,12.8157,12.5306,12.2928,12.0893,11.8773,11.6787,11.5041,11.3103,11.1646,10.9957,10.8665,10.7246,10.5892,10.4884,10.3792,10.2922,10.2046,10.1351,10.063,10.0049,10.0049,9.9476,9.9003,9.8454,9.7918,9.7416,9.693,9.6539,9.6055,9.5703,9.5335,9.494,9.4588,9.4221,9.383,9.3509,9.3151,9.3151,9.2842,9.2842,9.2459,9.2459,9.2459,9.2157,9.1839,9.1839,9.149,9.1142,9.0807,9.0481,9.0196,8.9846,8.952,8.9168,8.8836,8.8517</t>
  </si>
  <si>
    <t>2.2,0.3,0,4.3,0,0.5,0,0,0.1,0,0,0,0,0,0,0,0,0,0,0,0,0,0,0,0,0,0,0,0,0,0,0,0,0,0,0,0,0,0,0,0.6,0,0.1,0.2,0.5,0.1,0,0,0,0.1,0.1,0,2,0,0.1,0.1,0.1,0,1,0,0,0,0,0,0.3,0,0.1,0,0,0,0,0,0,0,0,0,0,0,0,0,1.9,1.2,3.7,0.5,0,0.4,0,7.4,0.5,0,0,0,0,0,0,0,0,0,0,0,0,0,0,0,0,0.1,0,0,0.3,0,0,0,0.1,0,0,0,0,0,0,0</t>
  </si>
  <si>
    <t>2.2,2.5,2.5,6.8,6.8,7.3,7.3,7.3,7.4,7.4,7.4,7.4,7.4,7.4,7.4,7.4,7.4,7.4,7.1,6,4.9,3.6,1.3,0.1,0,0,0,0,0,0,0,0,0,0,0,0,0,0,0,0,0,0,0,0,0,0,0,0,0,0,0,0,0,0,0,0,0,0,0,0,0,0,0,0,0,0,0,0,0,0,0,0,0,0,0,0,0,0,0,0,0,0,0,0,0,0,0,0,0.5,0.5,0.5,0.5,0.5,0.5,0.5,0.5,0.5,0.5,0.5,0.5,0.5,0.5,0.5,0.5,0.5,0.6,0.6,0.6,0.9,0.9,0.9,0.9,1,1,1,1,1,1,1,1</t>
  </si>
  <si>
    <t>15.8,18.3,19.6,22,21.3,23.5,17.5,23.8,20.3,25.5,25,22.3,23.1,26.8,30.2,26.9,29.1,29.1,33.3,37.4,36.9,38.2,42.7,37.7,40.5,42.4,41.5,44,44.7,46.3,52.1,51,51.1,53.1,56.1,52,50.8,58,55.8,55,60.6,61,61.4,63.2,62.9,65.7,67.2,62.7,63.7,68.8,65.6,66.1,69.4,70.6,68.2,73.2,73.3,70.3,71.7,68.2,66,70.1,73.3,65.4,71.7,69.7,69.2,65,62.1,67.5,59.7,61.5,59.3,60.5,56.3,54.4,52.6,49.6,44.7,46.7,45.6,46,40.7,35.3,37.8,33.1,37.3,35.8,30,30.9,24.7,28.2,29.1,23.9,23.6,20.6,25.2,19.2,20.9,20.7,22.7,23.6,16.8,22.2,19.7,19.1,16.3,19.3,20.9,16,19,22.8,15.8,17.6,16.4,17.7,18.4,14.9,18.5,18.7</t>
  </si>
  <si>
    <t>SN,LS,S,SN,C,LS,S,S,LS,C,S,S,S,S,S,S,S,S,S,S,S,S,S,S,S,S,S,S,S,S,S,S,S,S,S,S,S,S,S,S,LR,S,LR,LR,LR,LR,S,C,S,LR,LR,S,LR,S,LR,LR,LR,S,LR,S,S,S,S,S,LR,S,LR,S,S,S,S,S,S,S,S,S,S,S,S,S,LR,LR,R,LR,C,LR,C,ST,LS,C,S,S,S,S,S,S,S,S,S,S,S,S,S,S,S,LS,S,S,LS,S,S,S,LS,S,S,S,S,S,S,S</t>
  </si>
  <si>
    <t>2.2,0.3,0,4.3,0,0.5,0,0,0.1,0,0,0,0,0,0,0,0,0,0,0,0,0,0,0,0,0,0,0,0,0,0,0,0,0,0,0,0,0,0,0,0,0,0,0,0,0,0,0,0,0,0,0,0,0,0,0,0,0,0,0,0,0,0,0,0,0,0,0,0,0,0,0,0,0,0,0,0,0,0,0,0,0,0,0,0,0,0,0,0.5,0,0,0,0,0,0,0,0,0,0,0,0,0,0,0,0,0.1,0,0,0.3,0,0,0,0.1,0,0,0,0,0,0,0</t>
  </si>
  <si>
    <t>19.6932,19.6927569422694,19.6933139844988,19.6928709010517,19.6934279175704,19.6929848084184,19.693541799238,19.6930986643928,19.6936556295249,19.693212468998,19.6927694084543,19.6933264478711,19.6928833616121,19.6934403753195,19.6929972633569,19.6935542513665,19.6931111137119,19.6926680760353,19.6932251383141,19.692782074912,19.693339111471,19.692896022355,19.6934530332059,19.6930099183876,19.693566903542,19.6931237630329,19.6926807225024,19.693237781928,19.6927947156733,19.6933517493804,19.6929086574131,19.6934656654134,19.693022547745,19.6935795300501,19.6931363866923,19.6926933433138,19.6932503998919,19.6928073307904,19.6933643616514,19.6929212668386,19.693478271994,19.6930351514814,19.693592130943,19.6931489847422,19.6927059385214,19.6932629922579,19.6928199203153,19.693376948336,19.6929338506834,19.6934908529998,19.6930477296487,19.6936047062724,19.6931615572345,19.6927185081771,19.6932755590778,19.6928324843,19.693389509486,19.6929464089995,19.6935034084825,19.6930602822988,19.6936172560904,19.6931741042211,19.692731052333,19.6932881004034,19.6928450227962,19.6934020451533,19.6929589418386,19.693515938494,19.6930728094834,19.6936297804487,19.6931866257537,19.6927435710405,19.6933006162866,19.6928575358556,19.6934145553896,19.6929714492524,19.693528443086,19.6930853112541,19.6936422793989,19.693199121884,19.6927560643515,19.6933131067789,19.6928700235299,19.6934270402465,19.6929839312925,19.69354092231,19.6930977876627,19.6936547529926,19.6932115926634,19.6927685323174,19.6933255719319,19.6928824858705,19.6934394997755,19.6929963880104,19.6935533762175,19.6931102387604,19.6926672012812,19.6932242637573,19.6927812005525,19.6933382373088,19.69289514839,19.6934521594381,19.6930090448169,19.6935660301684,19.6931228898564,19.6926798495229,19.6932369091454,19.6927938430876,19.6933508769916,19.6929077852211,19.6934647934182,19.6930216759466,19.6935786584484,19.6931355152872,19.6926924721052,19.6932495288799,19.692806459975,19.6933634910324,19.692920396416,19.6934774017678</t>
  </si>
  <si>
    <t>18.9659,18.9619,18.9073,18.9033,18.8562,18.8522,18.8019,18.7388,18.7338,18.6799,18.6139,18.5537,18.4927,18.4213,18.3409,18.2694,18.1927,18.1161,18.3066,19.355,20.2942,21.4985,23.6252,24.7167,24.6969,24.5491,24.4068,24.2496,24.0897,23.9196,23.7109,23.51,23.3101,23.0948,22.857,22.6534,22.4587,22.2075,21.9763,21.7536,22.3486,22.0696,22.1646,22.3606,22.8566,22.9516,22.6,22.3628,22.0557,22.1507,22.2467,21.9126,23.9086,23.5047,23.5997,23.6957,23.7907,23.3924,24.3874,24.0123,23.6662,23.2719,22.8354,22.5051,22.8011,22.4177,22.5137,22.1909,21.9019,21.5543,21.2932,21.0165,20.7614,20.4977,20.2712,20.0614,19.8649,19.6908,19.5456,19.3904,21.2864,22.4814,26.1774,26.6724,26.5701,26.9651,26.8643,34.2593,34.2553,34.1668,34.0789,33.9791,33.8752,33.7917,33.708,33.6348,33.547,33.4771,33.4034,33.3292,33.2502,33.1672,33.105,33.0268,32.9569,32.9529,32.891,32.8225,32.8175,32.7576,32.6891,32.6103,32.6053,32.5416,32.4811,32.4161,32.3504,32.2925,32.2266,32.1593</t>
  </si>
  <si>
    <t>0.1,0.8,2.9,0.1,0.6,1.3,1.7,0,1.2,0,0.1,0,0,0,0.1,0,0,0,0,0,0,0.1,0,0,0,0.5,0,0,0,0.1,0,0,0,0,0,0,0,0,0,0,0,3.1,0,0,0,0,0,0,0.3,0,0,0,0,0,0,0,0,0,0.1,0,0,0,0,0,0,0,0.1,0,0.2,0,0.8,4.4,2.3,0,0.1,0,0,0.1,0,0.4,0,0,0,0,0,0,0,0,1,0,0,0,0,0,0,0,0,0,0,0,0,0,0,0,0,0,0.1,0.1,0,0,1.7,0.7,0.1,1.7,0.2,1.3,5.2,0,0,0.4</t>
  </si>
  <si>
    <t>0.1,0.9,3.8,3.9,4.5,5.8,7.5,7.5,8.7,8.7,8.8,8.8,8.8,8.8,8.9,8.9,8.9,8.9,8.3,7.9,6.8,5.9,4.3,2.5,1.1,0,0,0,0,0,0,0,0,0,0,0,0,0,0,0,0,0,0,0,0,0,0,0,0,0,0,0,0,0,0,0,0,0,0,0,0,0,0,0,0,0,0,0,0,0,0,0,0,0,0,0,0,0,0,0,0,0,0,0,0,0,0,0,0,0,0,0,0,0,0,0,0,0,0,0,0,0,0,0,0,0,0.1,0.2,0.2,0.2,1.9,2.6,2.7,4.4,4.6,5.9,11.1,11.1,11.1,11.5</t>
  </si>
  <si>
    <t>16,15,17.4,19.2,15.8,19.4,15.8,18.5,18.3,23,20.1,20.3,23.3,28,29,27.8,26.5,28.3,34.7,34.1,36.9,36.4,39.5,40.7,38.6,40.7,44.9,44.6,45.2,43.2,44.1,50.7,50.7,51.9,51.4,54.5,55.8,53.7,57,57.9,57.6,59.9,55,60.3,61.1,58.5,63,58.9,59.4,61.3,59.8,64.9,64.2,60.9,62.6,63.9,62.8,67.3,65.8,63.4,64.9,62.9,66.9,61.5,65.1,63.8,61.3,64.6,59.5,61.8,58.9,56.4,59.2,59.4,53.5,55.9,55.6,52.4,49,51.5,49.7,48.6,42.5,40.1,39.5,41.7,40.6,34.5,35.3,34.1,31.3,32,33.4,30.6,29.6,24.4,24.6,26.9,26.1,21.5,20.8,21.2,22.5,19.8,22.5,22.5,19,19,20,19.2,20.3,18.4,14.2,17.2,17.3,14.9,16.5,18.8,13.1,18</t>
  </si>
  <si>
    <t>LS,LS,SN,LS,LS,LS,LS,C,LS,C,LS,S,S,S,LS,S,S,S,S,S,S,LR,S,S,S,LR,S,S,C,LR,S,S,S,S,S,S,S,S,S,S,S,R,S,S,S,S,S,S,LR,S,S,S,S,S,S,S,S,S,LR,S,C,S,S,S,S,S,LR,S,LR,S,LR,R,R,C,LR,C,C,LR,S,LR,S,S,C,S,S,S,S,S,LR,S,S,S,S,S,S,S,S,S,S,S,S,S,S,S,S,S,LS,LS,S,S,LS,LS,LS,LS,LS,LS,SN,S,S,LS</t>
  </si>
  <si>
    <t>0.1,0.8,2.9,0.1,0.6,1.3,1.7,0,1.2,0,0.1,0,0,0,0.1,0,0,0,0,0,0,0,0,0,0,0,0,0,0,0,0,0,0,0,0,0,0,0,0,0,0,0,0,0,0,0,0,0,0,0,0,0,0,0,0,0,0,0,0,0,0,0,0,0,0,0,0,0,0,0,0,0,0,0,0,0,0,0,0,0,0,0,0,0,0,0,0,0,0,0,0,0,0,0,0,0,0,0,0,0,0,0,0,0,0,0,0.1,0.1,0,0,1.7,0.7,0.1,1.7,0.2,1.3,5.2,0,0,0.4</t>
  </si>
  <si>
    <t>36.9383,36.9382688645295,36.9382377535294,36.9382066669806,36.9381756048639,36.93814456716,36.9381135538497,36.9380825649139,36.9380516003334,36.9380206600891,36.9379897441618,36.9379588525325,36.937927985182,36.9378971420913,36.9378663232412,36.9378355286129,36.9378047581871,36.9377740119448,36.9387432898672,36.9387118059993,36.9386803468756,36.9386489124769,36.9386175027835,36.9385861177761,36.9385547574354,36.9385234217419,36.9384921106762,36.938460824219,36.9384295623509,36.9383983250527,36.938367112305,36.9383359240885,36.938304760384,36.9382736211721,36.9382425064336,36.9382114161494,36.9381803503001,36.9381493088665,36.9381182918296,36.93808729917,36.9380563308687,36.9380253869065,36.9379944672643,36.9379635719229,36.9379327008632,36.9379018540663,36.9378710315129,36.9378402331841,36.9378094590609,36.9377787091241,36.9387479833547,36.938716495798,36.9386850329885,36.9386535949067,36.9386221815333,36.9385907928487,36.9385594288337,36.9385280894687,36.9384967747345,36.9384654846117,36.9384342190808,36.9384029781227,36.938371761718,36.9383405698474,36.9383094024915,36.9382782596313,36.9382471412473,36.9382160473203,36.9381849778312,36.9381539327608,36.9381229120897,36.938091915799,36.9380609438693,36.9380299962815,36.9379990730166,36.9379681740554,36.9379372993788,36.9379064489677,36.9378756228031,36.9378448208658,36.9378140431369,36.9377832895973,36.938752560228,36.9387210690742,36.9386896026704,36.9386581609971,36.938626744035,36.9385953517646,36.9385639841666,36.9385326412214,36.9385013229098,36.9384700292124,36.9384387601098,36.9384075155827,36.9383762956119,36.9383451001779,36.9383139292615,36.9382827828435,36.9382516609045,36.9382205634254,36.938189490387,36.9381584417699,36.9381274175551,36.9380964177233,36.9380654422554,36.9380344911322,36.9380035643346,36.9379726618435,36.9379417836398,36.9379109297044,36.9378801000182,36.9378492945621,36.9378185133172,36.9377877562643,36.9387570233845,36.9387255287229,36.9386940588141,36.9386626136386,36.938631193177,36.9385997974099</t>
  </si>
  <si>
    <t>13.8784,13.8494,13.8204,13.7914,13.7624,13.7334,13.7044,13.646,13.617,13.5524,13.5234,13.4519,13.3749,13.2875,13.2585,13.1719,13.0886,13.0011,13.4711,13.8105,14.7298,15.7409,17.199,18.9075,20.1729,21.7156,21.5409,21.3684,21.2304,21.3014,21.1324,20.9243,20.7169,20.5022,20.2921,20.0606,19.8203,19.5972,19.3499,19.0965,18.8471,21.9181,21.6746,21.3866,21.0929,20.8243,20.5159,20.2479,20.5189,20.2292,19.9532,19.6311,19.3184,19.0397,18.7469,18.4439,18.1535,17.8204,17.8914,17.5994,17.3648,17.0817,16.7618,16.495,16.198,15.9149,15.9859,15.6973,15.8683,15.6052,16.3762,20.7472,23.0182,22.7964,22.8674,22.669,22.4733,22.5443,22.3419,22.7129,22.5047,22.3046,22.1742,22.0231,21.8753,21.7168,21.5646,21.4391,22.4101,22.2843,22.169,22.0517,21.9293,21.8171,21.7085,21.6157,21.5225,21.4227,21.3256,21.2404,21.1571,21.073,20.9858,20.905,20.8181,20.7314,20.7024,20.6734,20.5927,20.5138,20.4848,20.4558,20.4268,20.3978,20.3678,20.3388,20.3098,20.232,20.165,20.136</t>
  </si>
  <si>
    <t>0,0,0,0,0.1,0,0,0,0,0,0,0,0,0,0,0,0,0,0,0,0.1,0.6,0.1,3.1,5.6,0.1,6.5,0.1,0.9,0.1,0,0.2,0.1,0,0,0,0.1,0,0,0.6,0,0,0,0.1,0,0,0,0,0,0,0,0,0,0,0,0,0,0,0,0,0,0,0,0,0,0,0,0,0,0,0.7,0.8,0.1,1.2,4.6,0,0.1,1,0.2,0.1,0.1,0,0,0.4,0,0.2,0,0.1,0,0,0,0,0,0,0,0,0,0,0,0,0.2,0,1.1,0.1,0.4,0.5,0,0,0,0.1,0,0,0,0,0,0,0,0,0,0</t>
  </si>
  <si>
    <t>0,0,0,0,0.1,0.1,0.1,0.1,0.1,0.1,0.1,0.1,0.1,0.1,0.1,0.1,0,0,0,0,0,0,0,0,0,0,0,0,0,0,0,0,0,0,0,0,0,0,0,0,0,0,0,0,0,0,0,0,0,0,0,0,0,0,0,0,0,0,0,0,0,0,0,0,0,0,0,0,0,0,0,0,0,0,0,0,0,0,0,0,0,0,0,0,0,0,0,0,0,0,0,0,0,0,0,0,0,0,0,0,0.2,0.2,1.3,1.4,1.8,2.3,2.3,2.3,2.3,2.4,2.4,2.4,2.4,2.4,2.4,2.4,2.4,2.4,2.4,2.4</t>
  </si>
  <si>
    <t>12.5,10.9,14.2,12.4,14.1,19.7,19.4,18.2,18.5,17.7,24.3,21.9,23,21.9,26.6,28.3,32.6,35.3,33.1,34.8,35.1,38.7,42.5,38.9,46.1,41,46,45.9,50.9,51.6,47.6,48.1,51,55.8,52.2,53.2,58.9,59.3,59.5,57,55.6,62.5,60.9,58.8,59.5,64.2,66.2,66.6,62.6,64.4,64.5,65,66.3,63.1,63.1,64,65.8,65,68.9,66.5,64.6,63.4,65.2,63.6,61.3,62.1,61.8,62.2,65.6,65.5,61.6,61.3,60.6,59.6,62.5,54.7,59,52.8,55.1,50.7,53.2,46.4,47.9,49.8,48.4,46.3,45.9,36.9,39.1,36.8,38.2,35.9,34.1,30.5,28.1,27.3,24.4,25.5,21.8,26.1,19.5,23.9,22.7,22,17.4,15.5,15.6,13.9,14.9,20.1,18.5,18.1,11.8,15.3,12,12.8,16.5,12.8,16.3,16.8</t>
  </si>
  <si>
    <t>S,S,S,S,LS,S,S,S,S,S,S,S,S,S,S,S,S,S,S,S,LR,LR,LR,R,R,LR,ST,LR,LR,LR,S,LR,LR,S,S,S,LR,S,S,LR,S,S,S,LR,S,S,S,S,S,S,S,S,S,S,S,S,S,S,S,S,S,S,S,S,S,S,S,S,S,S,LR,LR,LR,LR,R,C,LR,LR,LR,LR,LR,S,S,LR,S,LR,S,LR,S,S,S,S,S,S,S,S,S,S,S,S,LS,S,LS,LS,LS,LS,S,S,S,LS,S,S,S,S,S,S,S,S,S,S</t>
  </si>
  <si>
    <t>0,0,0,0,0.1,0,0,0,0,0,0,0,0,0,0,0,0,0,0,0,0,0,0,0,0,0,0,0,0,0,0,0,0,0,0,0,0,0,0,0,0,0,0,0,0,0,0,0,0,0,0,0,0,0,0,0,0,0,0,0,0,0,0,0,0,0,0,0,0,0,0,0,0,0,0,0,0,0,0,0,0,0,0,0,0,0,0,0,0,0,0,0,0,0,0,0,0,0,0,0,0.2,0,1.1,0.1,0.4,0.5,0,0,0,0.1,0,0,0,0,0,0,0,0,0,0</t>
  </si>
  <si>
    <t>73.7381,73.738182700831,73.7382652985724,73.7383477933525,73.7384301852999,73.7385124745426,73.7375946612086,73.7376779919634,73.7377612188432,73.7378443419776,73.7379273614959,73.7380102775273,73.7380930902007,73.7381757996451,73.738258405989,73.738340909361,73.7384233098895,73.7385056077027,73.7375878029285,73.7376711422323,73.7377543776506,73.7378375093128,73.7379205373483,73.7380034618862,73.7380862830556,73.7381690009853,73.738251615804,73.7383341276403,73.7384165366225,73.7384988428787,73.7385810465372,73.7376631477257,73.7377463931094,73.7378295347247,73.7379125727008,73.7379955071669,73.7380783382522,73.7381610660854,73.7382436907953,73.7383262125103,73.738408631359,73.7384909474695,73.7385731609699,73.737655271988,73.7377385271892,73.7378216786095,73.7379047263786,73.7379876706255,73.7380705114793,73.7381532490688,73.7382358835229,73.73831841497,73.7384008435386,73.7384831693569,73.738565392553,73.7376475132548,73.7377307781275,73.7378139392074,73.7378969966239,73.7379799505062,73.7380628009834,73.7381455481844,73.7382281922379,73.7383107332725,73.7383931714166,73.7384755067985,73.7385577395463,73.7376398697878,73.7377231441884,73.7378063147843,73.7378893817049,73.7379723450795,73.7380552050372,73.7381379617068,73.7382206152171,73.7383031656967,73.7383856132741,73.7384679580775,73.738550200235,73.7376323398746,73.7377156236615,73.737798803632,73.7378818799155,73.7379648526414,73.7380477219387,73.7381304879362,73.7382131507629,73.7382957105473,73.7383781674178,73.7384605215027,73.7385427729302,73.7376249218282,73.7377082148619,73.7377914040678,73.7378744895752,73.7379574715134,73.7380403500115,73.7381231251984,73.738205797203,73.7382883661539,73.7383708321795,73.738453195408,73.7385354559678,73.7376176139866,73.7377009161299,73.7377841144339,73.7378672090281,73.7379502000417,73.738033087604,73.7381158718438,73.73819855289,73.7382811308712,73.7383636059158,73.7384459781522,73.7385282477085,73.7376104147127,73.7376937258301,73.7377769330971,73.7378600366431,73.7379430365974</t>
  </si>
  <si>
    <t>3.9069,3.7996,3.6901,3.5822,3.4902,3.377,3.2653,3.154,3.0428,2.9326,2.8169,2.7039,2.5903,2.4782,2.3622,2.2451,2.2238,2.0994,1.9796,1.8577,1.8657,2.3737,2.3817,5.3897,10.8977,10.9057,17.3137,17.3217,18.1297,18.1377,17.8962,18.0052,18.0132,17.7186,17.4507,17.1776,17.1856,16.8686,16.5517,17.0597,16.7719,16.43,16.1045,16.1135,15.8018,15.452,15.0865,14.7199,14.3926,14.0525,13.7148,13.3754,13.0276,12.7106,12.3961,12.0782,11.7477,11.427,11.0763,10.7501,10.4426,10.147,9.8413,9.5505,9.278,9.003,8.7327,8.4634,8.1734,7.887,8.495,9.203,9.211,10.319,14.827,14.5979,14.6059,15.5139,15.6219,15.6309,15.6389,15.4141,15.1824,15.4904,15.256,15.364,15.1427,15.1507,14.9602,14.779,14.593,14.4171,14.2464,14.0868,13.9338,13.7832,13.6397,13.494,13.3562,13.2096,13.1176,12.9764,12.8844,12.7934,12.7014,12.6094,12.4836,12.3604,12.2359,12.1439,12.0141,11.8852,11.7653,11.641,11.5212,11.4016,11.2761,11.1557,11.0308,10.9054</t>
  </si>
  <si>
    <t>0,0,0.1,0,0,0,0,0,0,0,0,0.2,0,0.9,0,0,0,0,0,0,0,0.9,0,9,0,0.4,1.8,0,9.4,0,0.1,0.9,0,0,0,0.1,1.7,0,0.2,0,0,0.2,2.6,1.8,0.1,0,1,0,0,0.4,0,0.3,0,0,0,0.1,0,0,0,0.1,0,0,0,0.6,0.1,0,0.1,0,0.4,1.4,0.1,0,0,0,0.3,0,0,0,0,0,0,0,0.2,0,0,0,0,0,0,0,0,0,0,0,0,0,0,0,0,0,0.2,0,0.1,0,0,0.3,0.2,0,0,0,0,0,0,0,0,0,0.4,0.1,0,0</t>
  </si>
  <si>
    <t>0,0,0.1,0.1,0.1,0.1,0.1,0.1,0.1,0.1,0.1,0.3,0.3,1.2,1.2,1.2,1.2,1.2,1,1,0.8,0.1,0,0,0,0,0,0,0,0,0,0,0,0,0,0,0,0,0,0,0,0,0,0,0,0,0,0,0,0,0,0,0,0,0,0,0,0,0,0,0,0,0,0,0,0,0,0,0,0,0,0,0,0,0,0,0,0,0,0,0,0,0,0,0,0,0,0,0,0,0,0,0,0,0,0,0,0,0,0,0.2,0.2,0.3,0.3,0.3,0.6,0.8,0.8,0.8,0.8,0.8,0.8,0.8,0.8,0.8,0.8,1.2,1.3,1.3,1.3</t>
  </si>
  <si>
    <t>11.2,16.4,15.3,11.1,14.8,12.7,18.1,16.6,21.2,18.5,16.9,24.5,25.1,24.7,28.8,30,28.2,27.7,32.8,29.1,32.9,35.6,37.5,37.9,38.7,42.3,41.9,42.8,43,45.8,50.8,45.5,45.8,52.9,52.8,48.7,48.9,50.2,50.3,53.6,57.4,56.5,55.1,57.5,55.2,57.2,55.3,59.2,59.1,59.9,61.9,58.7,58.5,62.7,65.4,64.6,64.8,64.4,63.5,59.4,64.7,65.6,59.5,61,59.1,57.7,61.1,62.3,61.1,62.6,58,57.1,57.6,54.8,50.9,55.8,54.1,47,46.1,44.5,42.7,43.8,39.2,38.4,36.6,35.2,36.1,31.2,31.8,30.6,30.9,25.9,25.1,27.2,28.7,22.2,24.9,22,20.1,17.6,16.2,17.8,16.6,21.6,18.2,16,19.7,18.6,16.9,16.4,14.7,12.6,15.8,14.7,14.8,15.5,14.5,10.4,17.7,12.2</t>
  </si>
  <si>
    <t>S,S,LS,S,S,S,S,S,S,S,S,LS,S,LS,C,C,S,S,S,S,C,LR,C,ST,S,LR,LR,S,ST,S,LR,LR,S,S,S,LR,LR,C,LR,S,C,LR,R,LR,LR,S,LR,C,S,LR,C,LR,S,S,S,LR,S,S,S,LR,S,S,S,LR,LR,S,LR,S,LR,LR,LR,S,S,C,LR,C,S,S,S,S,S,S,LR,S,S,S,S,S,S,S,S,S,S,S,S,S,S,S,S,S,LS,S,LS,S,S,LS,LS,S,S,S,S,C,S,S,C,S,LS,LS,S,S</t>
  </si>
  <si>
    <t>0,0,0.1,0,0,0,0,0,0,0,0,0.2,0,0.9,0,0,0,0,0,0,0,0,0,0,0,0,0,0,0,0,0,0,0,0,0,0,0,0,0,0,0,0,0,0,0,0,0,0,0,0,0,0,0,0,0,0,0,0,0,0,0,0,0,0,0,0,0,0,0,0,0,0,0,0,0,0,0,0,0,0,0,0,0,0,0,0,0,0,0,0,0,0,0,0,0,0,0,0,0,0,0.2,0,0.1,0,0,0.3,0.2,0,0,0,0,0,0,0,0,0,0.4,0.1,0,0</t>
  </si>
  <si>
    <t>79.4469,79.3384300627306,79.2301082209476,79.121934272454,79.0139080153293,78.9060292479283,78.7982977688813,78.6907133770935,78.5832758717447,78.4759850522888,78.3688407184536,78.2618426702402,78.1549907079229,78.0482846320486,77.9417242434366,77.835309343178,77.7290397326357,77.6229152134435,77.6969355875064,77.5908549005419,77.6689190469876,78.3128766113884,78.5549549717345,79.1977028191901,79.366573114234,79.9352128483585,80.5760762108902,80.7430645939233,81.3828249854372,81.5487119033537,81.8143723335964,82.4526700540265,82.6170962978642,82.7812980483062,82.9452756118565,83.2090292946005,83.8454228708403,84.0079475702418,84.3702503724521,84.5320585177001,84.6936457440781,85.0550123532098,85.6888855835763,86.321893378167,86.5810369185732,86.7398266467655,87.371399577174,87.5291102124377,87.6866055232177,88.2438858034997,88.4004052214063,88.8567109412148,89.0123936605939,89.1678638242308,89.3231217223305,89.5781676447022,89.732865349394,89.8873518431974,90.0416274144816,90.295692351222,90.4494104096354,90.602918594685,90.7562171929137,91.3823064904732,91.6345409797666,91.786431089868,92.0381138223284,92.1894529289178,92.7405854101588,93.3639654226984,93.6134943259958,93.7626825440747,93.9116670734426,94.0604481921984,94.5090261780615,94.6569917142759,94.8047552311236,94.9523170044243,95.0996773096212,95.2468364217815,95.3937946155968,95.5405521653836,95.887109345084,96.0331933655354,96.1790779354791,96.3247633272277,96.4702498127219,96.6155376635311,96.7606271508539,96.9055185455188,97.0502121179844,97.1947081383399,97.339006876306,97.483108601235,97.6270135821116,97.770722087553,97.9142343858098,97.8195507447664,97.6859963765909,97.5526243520177,97.4194344220906,97.2864263381933,97.1535998520489,97.0209547157195,96.8884906816058,96.7562075024464,96.6241049313176,96.4921827216328,96.360440627142,96.2288784019315,96.0974958004234,95.9662925773748,95.835268487878,95.7044232873595,95.5737567315797,95.4432685766326,95.3129585789449,95.1828264952763,95.0528720827181,94.9230950986938</t>
  </si>
  <si>
    <t>0,0,0,0,0,0,0,0,0,0,0,0,0,0,0,0,0,0,0.0001,0,0.0001,0.9132,0.6209,8.8709,8.5214,8.2444,9.2944,8.9303,17.5803,17.1688,16.8918,17.0418,16.6324,16.1843,15.7393,15.4623,16.4123,16.0243,15.7473,15.2996,14.8826,14.6056,16.4556,17.5056,17.2286,16.7477,16.9977,16.5632,16.072,15.795,15.3503,15.0733,14.5962,14.0896,13.5641,13.2871,12.7741,12.2694,11.7763,11.4993,11.0039,10.5064,10.0563,9.9063,9.6293,9.1969,8.9199,8.4665,8.1895,8.8395,8.5625,8.1421,7.7227,7.3555,7.0785,6.7118,6.3213,5.9598,5.6036,5.2545,4.9123,4.5695,4.2925,3.9657,3.6441,3.3268,3.0098,2.7016,2.3943,2.0902,1.7875,1.4911,1.197,0.9033,0.6109,0.3242,0.0393,0,0,0,0,0,0,0,0,0,0,0,0,0,0,0,0,0,0,0,0,0,0,0</t>
  </si>
  <si>
    <t>3.5,9,0,0.9,0,4.3,0,0,0,0.1,0,0,0,0,0,0,0,0,0,0,0,0,0,0,0,0,0,0,0,0,0,0,1.2,0,0,2.2,0,1.5,0.2,0,0,0,0,0,0,0,0,0,0,0,0,0,0,0.1,0,0,0,0,0.2,0,0,1.3,1.6,0,0,0,0,0.1,2.5,0,0,0,0,0,0,0,0,0,0,0,0,0,0,0,0,0,0,0,0,0,0,0,0.1,0,1,0,1.6,0,0,0,0,0.1,0,0,0,0,0,0,0,0.1,0,0.1,0,0,0,0,0,0,0,0</t>
  </si>
  <si>
    <t>3.5,12.5,12.5,13.4,13.4,17.7,17.7,17.7,17.7,17.8,17.8,17.8,17.8,17.8,17.8,17.8,17.8,17.3,16.4,15.3,13.8,12,10.1,8,5.4,2.5,0,0,0,0,0,0,0,0,0,0,0,0,0,0,0,0,0,0,0,0,0,0,0,0,0,0,0,0,0,0,0,0,0,0,0,0,0,0,0,0,0,0,0,0,0,0,0,0,0,0,0,0,0,0,0,0,0,0,0,0,0,0,0,0,0,0,0.1,0.1,1.1,1.1,2.7,2.7,2.7,2.7,2.7,2.8,2.8,2.8,2.8,2.8,2.8,2.8,2.8,2.9,2.9,3,3,3,3,3,3,3,3,3</t>
  </si>
  <si>
    <t>15.5,15.2,15.7,16.3,16.6,17.5,17.9,17.9,20.7,20.8,22.9,23.5,25.1,28,28.2,30.6,31.5,34.6,36.1,37.2,39,40.4,41.1,41.6,44.5,45.4,46.4,47.2,47.1,49.5,50.4,50.5,50.6,52.3,52.6,52.7,52.3,52.7,54.4,55.6,54.6,55.6,56.9,56.9,56.5,56.6,58.3,58.2,58.8,59.2,58.7,58.9,59.2,59.4,60.9,60.5,60.3,60.7,60.3,60.8,60.4,60.8,61.1,61.1,59.9,58.6,59.4,57.6,57.3,57.2,55.7,54.7,52.6,51.6,49.7,48.1,48.2,46.5,44.1,41.8,40.4,38.9,38,34.4,33.6,31.2,29.9,28.6,28.3,25.7,25.8,23.6,23.9,22,20.8,21.3,20.5,19.9,19,18.8,18.1,18.3,16.4,15.9,17,15.9,17,16.7,16.5,16.6,15.9,16.3,15.1,16.5,16.4,15.5,15.3,15.2,14.9,14.5</t>
  </si>
  <si>
    <t>SN,B,C,LS,S,SN,C,S,C,LS,S,S,S,S,S,S,S,S,S,S,S,S,S,S,S,S,S,S,S,S,S,S,LR,S,S,R,S,LR,LR,C,S,S,S,S,S,S,S,S,S,S,S,S,S,LR,S,S,S,S,LR,S,S,LR,LR,S,S,S,S,LR,R,C,S,S,S,S,S,S,S,S,S,S,S,S,S,S,S,S,S,S,S,S,S,S,LS,S,LS,S,LS,S,S,C,S,LS,S,S,S,S,S,S,S,LS,S,LS,S,S,S,S,S,S,S,S</t>
  </si>
  <si>
    <t>3.5,9,0,0.9,0,4.3,0,0,0,0.1,0,0,0,0,0,0,0,0,0,0,0,0,0,0,0,0,0,0,0,0,0,0,0,0,0,0,0,0,0,0,0,0,0,0,0,0,0,0,0,0,0,0,0,0,0,0,0,0,0,0,0,0,0,0,0,0,0,0,0,0,0,0,0,0,0,0,0,0,0,0,0,0,0,0,0,0,0,0,0,0,0,0,0.1,0,1,0,1.6,0,0,0,0,0.1,0,0,0,0,0,0,0,0.1,0,0.1,0,0,0,0,0,0,0,0</t>
  </si>
  <si>
    <t>27.7272,27.727498248927,27.7267963719836,27.7270947912544,27.7273930845829,27.7276912520221,27.7269892936253,27.7272876314771,27.7275858434209,27.7268839295099,27.7271823118286,27.7274805682206,27.726778698739,27.7270771254685,27.7273754262524,27.7276736011441,27.7269716501965,27.7272699954944,27.7275682148811,27.7268663084099,27.7271646981653,27.7274629619908,27.7267610999396,27.7270595340963,27.7273578423043,27.727656024617,27.7269540810873,27.7272524337998,27.7275506605981,27.7268487615354,27.7271471586961,27.7274454299238,27.7267435752717,27.7270420168244,27.7273403324253,27.7276385221276,27.7269365859845,27.7272349460806,27.7275331802593,27.7268312885737,27.7271296931086,27.7274279717074,27.7267261244232,27.7270245733406,27.7273228963032,27.7276210933642,27.7269191645765,27.727217532025,27.7275157735529,27.7268138892136,27.7271123010915,27.7274105870303,27.726708747083,27.7270072033342,27.7273055336275,27.727603738016,27.7269018165529,27.7272001913228,27.7274984401691,27.726796563145,27.727094982335,27.7273932755828,27.7276914429415,27.7269894844642,27.7272878222354,27.7275860340987,27.7268841201072,27.7271825023455,27.7274807586571,27.7267788890951,27.7270773157442,27.7273756164479,27.7276737912592,27.7269718402315,27.7272701854491,27.7275684047557,27.7268664982043,27.7271648878796,27.7274631516251,27.7267612894938,27.7270597235705,27.7273580316986,27.7276562139313,27.7269542703217,27.7272526229544,27.7275508496729,27.7268489505303,27.7271473476113,27.7274456187593,27.7267437640275,27.7270422055005,27.7273405210218,27.7276387106445,27.7269367744219,27.7272351344384,27.7275333685376,27.7268314767726,27.727129881228,27.7274281597474,27.7267263123839,27.727024761222,27.7273230841053,27.727621281087,27.7269193522201,27.7272177195894,27.7275159610382,27.7268140766197,27.7271124884186,27.7274107742782,27.7267089342519,27.7270073904241,27.7273057206385,27.7276039249481,27.7269020034061,27.7272003780971,27.7274986268645,27.7267967497616,27.727095168873,27.7273934620421,27.727691629322</t>
  </si>
  <si>
    <t>19.2079,19.1959,19.153,19.141,19.0856,19.0736,19.0276,18.9699,18.9185,18.9075,18.839,18.7692,18.6964,18.6148,18.533,18.4439,18.3533,18.7986,19.5537,20.5462,21.9072,23.5603,25.3456,27.225,29.7006,32.3619,34.7101,34.4954,34.2819,34.0503,33.8117,33.5726,34.7616,34.5036,34.2436,36.4316,36.1684,37.6564,37.8444,37.6109,37.3203,37.0199,36.7073,36.3947,36.0877,35.7809,35.4576,35.136,34.8093,34.4809,34.1581,33.8341,33.5102,33.5982,33.2539,32.9157,32.5826,32.2461,32.4341,32.0979,31.7674,33.0554,34.6434,34.2928,33.957,33.6374,33.3122,33.4002,35.8882,35.647,35.352,35.0688,34.8064,34.5555,34.3204,34.0993,33.879,33.6718,33.4823,33.3096,33.1445,32.9888,32.8386,32.7081,32.5804,32.4637,32.3537,32.2479,32.1434,32.0495,31.9544,31.8668,31.8548,31.7731,31.7611,31.6808,31.6698,31.5935,31.5198,31.462,31.3906,31.3786,31.3116,31.2468,31.1784,31.1127,31.0454,30.978,30.911,30.9,30.8345,30.8225,30.759,30.6933,30.6269,30.5626,30.4999,30.4364,30.3736,30.3118</t>
  </si>
  <si>
    <t>0,0,0,0,0,0.1,0,0,0,0.1,0,0.1,0,0,0.1,0,0,0,0,0,0,0,0,0,0,0,0,0,0,0,0,0,0,0,0,0,0,0,0,0.1,0,0,0,0,0,0,0,0,0,0,0,0.1,0,0.8,0,0,2.3,1,0,0.1,0.1,0.1,0.2,0,0,0,0.1,0,0,0,0,4.8,11,0,0,0,0,0,0,0.5,0.7,0,0.2,0,0,0,0.4,0,0,0,0.2,1.4,0.7,0.9,0.1,1.1,0.9,4.9,0,0.2,0,0.4,0,0,0,0,0,0,0,0,0,0,0,0,0,0,0.1,0,0,0</t>
  </si>
  <si>
    <t>0,0,0,0,0,0.1,0.1,0.1,0.1,0.2,0.2,0.3,0.3,0.3,0.4,0,0,0,0,0,0,0,0,0,0,0,0,0,0,0,0,0,0,0,0,0,0,0,0,0,0,0,0,0,0,0,0,0,0,0,0,0,0,0,0,0,0,0,0,0,0,0,0,0,0,0,0,0,0,0,0,0,0,0,0,0,0,0,0,0,0,0,0,0,0,0,0,0,0,0,0,0,0,0,0,0,0,4.9,4.9,5.1,5.1,5.5,5.5,5.5,5.5,5.5,5.5,5.5,5.5,5.5,5.5,5.5,5.5,5.5,5.5,5.5,5.6,5.6,5.6,5.6</t>
  </si>
  <si>
    <t>22.1,18.3,21.2,23.7,21.9,21.4,24.9,20.5,21.5,23.2,26.4,25.6,30.8,29.2,28.6,35.2,36.8,35.8,35.1,41.2,40.4,45.1,43.9,43.8,46.8,49.9,47.7,52,51.8,50.7,52.1,56,58.3,55.2,60,59.5,60.1,57.5,61.9,63.1,62.7,63.9,61.6,64,61.1,64.1,67.3,65,64.5,63.5,63.9,68.3,68.7,67.6,65.6,69,65.2,66.4,68.3,64.2,65.4,64.7,67.9,68.4,64.5,67,64.2,67,68.2,66.4,66.3,63.5,65,62.4,61.5,63.7,61.1,59.6,56.2,57.4,53.9,57.5,53.6,50.7,52.7,47.7,45.4,47.4,44.9,45.7,44.4,41.1,42.8,37.5,38.7,38.4,35.1,31.8,31.1,29.8,30.8,28,30.1,25.7,24.9,23.8,23,21.9,22.8,24,20.4,23.3,20.1,21.7,21.1,20.4,22.2,18.5,22.6,17.3</t>
  </si>
  <si>
    <t>S,S,S,S,S,LS,S,S,S,LS,S,LS,S,S,LS,S,S,S,S,S,S,S,S,S,S,S,S,S,S,S,S,S,S,S,S,S,S,S,S,LR,S,S,S,S,S,S,S,S,S,S,S,LR,S,LR,S,S,R,LR,S,LR,LR,LR,LR,S,S,S,LR,S,S,S,S,R,ST,S,S,C,S,S,S,LR,LR,S,LR,S,S,S,LR,S,S,S,LR,LR,LR,LR,LR,LR,LR,SN,S,LS,S,LS,S,S,S,S,S,S,S,S,S,S,S,S,S,S,LS,S,S,S</t>
  </si>
  <si>
    <t>0,0,0,0,0,0.1,0,0,0,0.1,0,0.1,0,0,0.1,0,0,0,0,0,0,0,0,0,0,0,0,0,0,0,0,0,0,0,0,0,0,0,0,0,0,0,0,0,0,0,0,0,0,0,0,0,0,0,0,0,0,0,0,0,0,0,0,0,0,0,0,0,0,0,0,0,0,0,0,0,0,0,0,0,0,0,0,0,0,0,0,0,0,0,0,0,0,0,0,0,0,4.9,0,0.2,0,0.4,0,0,0,0,0,0,0,0,0,0,0,0,0,0,0.1,0,0,0</t>
  </si>
  <si>
    <t>17.9945,17.9943354154079,17.994170878053,17.9950063879218,17.9948416579917,17.9946769753407,17.994512339955,17.9943477518212,17.9941832109256,17.9950187172548,17.9948539837861,17.9946892975974,17.9945246586751,17.9943600670057,17.9941955225756,17.9950310253713,17.99486628837,17.9947015986498,17.994536956197,17.9943723609981,17.9942078130395,17.9940433123076,17.994878858789,17.994714165461,17.9945495194014,17.9943849205967,17.9942203690334,17.9940558646979,17.9948914075766,17.9947267106469,17.9945620609868,17.9943974585825,17.9942329034207,17.9940683954877,17.99490393477,17.9947392342449,17.9945745809903,17.9944099749928,17.9942454162386,17.9940809047143,17.9949164404063,17.994751736292,17.9945870794493,17.9944224698645,17.9942579075242,17.9940933924148,17.9949289245227,17.9947642168254,17.9945995564006,17.9944349432349,17.9942703773146,17.9941058586262,17.9949413871562,17.994776675882,17.9946120118813,17.9944473951408,17.9942828256467,17.9941183033856,17.9949538283438,17.9947891134988,17.9946244459285,17.9944598256192,17.9942952525575,17.9941307267297,17.9949662481223,17.9948015297127,17.9946368585788,17.994472234707,17.9943076580838,17.9941431286955,17.9949786465287,17.9948139245606,17.9946492498693,17.9944846224411,17.9943200422624,17.9941555093198,17.9949910235996,17.9948262980792,17.9946616198366,17.9944969888581,17.9943324051301,17.9941678686392,17.9950033793718,17.9948386503052,17.9946739685174,17.9945093339947,17.9943447467236,17.9941802066905,17.995015713882,17.9948509812753,17.9946862959483,17.9945216578875,17.9943570670794,17.9941925235103,17.9950280271667,17.9948632910259,17.994698602166,17.9945339605732,17.9943693662341,17.994204819135,17.9940403192624,17.9948758666028,17.9947111741335,17.9945465289325,17.9943819309861,17.9942173802809,17.9940528768031,17.9948884205394,17.9947237244671,17.994559075664,17.9943944741166,17.9942299198113,17.9940654127346,17.994900952873,17.9947362532037,17.9945716008047,17.9944069956625,17.9942424377635,17.994077927094,17.9949134636406</t>
  </si>
  <si>
    <t>28.2169,28.1558,28.0873,28.0107,27.9403,27.9353,27.8561,27.7896,27.7205,27.7145,27.631,27.626,27.5269,27.434,27.429,27.7109,27.5858,27.4659,27.3492,27.2021,27.0602,26.8913,26.7288,26.5688,26.3904,26.1907,26.0073,25.7929,25.5801,25.378,25.1656,24.9217,24.6585,24.4242,24.1466,23.8764,23.6013,23.352,23.0622,23.1572,22.8591,22.5517,22.27,21.9654,21.6919,21.3894,21.0525,20.7453,20.4453,20.1576,19.868,19.963,19.6213,20.4163,20.1073,19.7615,22.0565,23.0515,22.6901,22.7851,22.8801,22.9751,23.1701,22.8075,22.4924,22.1523,22.2473,21.9081,21.5582,21.2316,20.9076,25.7026,36.6976,36.3286,35.9736,35.6862,35.3381,35.011,34.7228,35.2178,35.9128,35.6069,35.8009,35.5628,35.3071,35.0953,35.4903,35.2802,35.0882,34.8918,35.0868,36.4818,37.1768,38.0718,38.1658,39.2608,40.1558,40.1508,40.0309,40.0259,39.9078,39.9018,39.7868,39.6904,39.597,39.5078,39.4213,39.3377,39.2523,39.1628,39.0852,38.9984,38.9219,38.8396,38.76,38.6829,38.6779,38.6064,38.5222,38.4533</t>
  </si>
  <si>
    <t>0,0,0,0,0.1,0,0,0,0,0,0,0,0,0,0,0,0,0,0,0,0.9,0.1,0,0.1,0,0,0.1,0,0,0,0,0,6,7.2,0.6,6.6,0.6,0,0.1,0.2,0.3,0,1.1,1.2,0,0,0,0.1,0.1,0,0,0,0.1,0,0,0,0,0,0,0,0,0,0.8,0,0.7,0,0,1.3,2.9,0,0,0,0,0,0,0,0,0,0,0,0,0,0,0,0,0,0,0,0,0,0,0,0,0.1,0,0,0,0,0,0,0.1,0,0,0,1.1,1.3,0,0,0,0,0,0.1,0,0,0,0,0,0,0,0</t>
  </si>
  <si>
    <t>0,0,0,0,0.1,0.1,0.1,0.1,0.1,0.1,0.1,0.1,0.1,0.1,0,0,0,0,0,0,0,0,0,0,0,0,0,0,0,0,0,0,0,0,0,0,0,0,0,0,0,0,0,0,0,0,0,0,0,0,0,0,0,0,0,0,0,0,0,0,0,0,0,0,0,0,0,0,0,0,0,0,0,0,0,0,0,0,0,0,0,0,0,0,0,0,0,0,0,0,0,0,0,0,0,0,0,0,0,0,0.1,0.1,0.1,0.1,1.2,2.5,2.5,2.5,2.5,2.5,2.5,2.6,2.6,2.6,2.6,2.6,2.6,2.6,2.6,2.6</t>
  </si>
  <si>
    <t>24.9,23.4,24.3,21.4,21.9,24.6,23,24.2,24.2,25.7,28.7,28.7,27.8,27.6,33,29.4,30.6,32.3,33.1,36.6,37.2,38,39.3,41.8,39.8,44.1,44.5,46.3,45.7,50.1,45.7,49.9,47.9,49.6,52.9,54.8,52.4,52.6,57.6,54.4,55.1,55.9,60.9,61.5,58.2,61.3,64.2,61.5,64.6,63.5,63.4,62.4,64.9,67.3,67.4,68.8,67.5,69.3,68.2,67.1,69.3,66,67.9,65.2,63.5,65.5,62.5,66.2,63.9,63,65.5,64.6,64.2,60.4,58.8,57.2,57.3,58.8,56.3,51.5,55.6,51,51.8,46.4,45.3,45.9,42.1,45.6,41.7,44,41.1,40.1,36.4,37.2,32.8,36.3,32.9,33.4,33.1,32.5,26.8,32.1,26,25.3,28,28.7,26.8,27.7,23.9,22.6,23.3,22.9,25.1,20.4,24,21.8,20.9,19.7,24.1,24</t>
  </si>
  <si>
    <t>S,S,S,S,LS,S,S,S,S,S,S,S,S,S,S,S,S,S,S,S,LR,LR,S,LR,S,S,LR,S,S,S,C,C,R,ST,LR,ST,LR,C,LR,LR,LR,S,LR,LR,S,S,C,LR,LR,S,S,S,LR,S,S,S,S,S,S,S,S,C,LR,S,LR,C,C,LR,R,S,S,S,S,S,S,S,S,S,S,S,S,S,S,S,S,S,S,S,S,S,S,S,S,LR,S,S,S,S,S,S,LS,S,S,S,LS,LS,S,S,C,S,S,LS,S,S,S,S,S,S,S,S</t>
  </si>
  <si>
    <t>0,0,0,0,0.1,0,0,0,0,0,0,0,0,0,0,0,0,0,0,0,0,0,0,0,0,0,0,0,0,0,0,0,0,0,0,0,0,0,0,0,0,0,0,0,0,0,0,0,0,0,0,0,0,0,0,0,0,0,0,0,0,0,0,0,0,0,0,0,0,0,0,0,0,0,0,0,0,0,0,0,0,0,0,0,0,0,0,0,0,0,0,0,0,0,0,0,0,0,0,0,0.1,0,0,0,1.1,1.3,0,0,0,0,0,0.1,0,0,0,0,0,0,0,0</t>
  </si>
  <si>
    <t>73.9187,73.7926746754098,73.6668642136681,73.5412682484514,73.4158864140606,73.2907183454202,73.1657636780772,73.0410220481998,72.9164930925767,72.7921764486155,72.6680717543425,72.5441786484006,72.4204967700493,72.2970257591626,72.273765256229,72.1505444105462,72.0275336463053,71.9047326053345,71.782140930073,71.6597582635692,72.2925842494805,72.4143313189568,72.2908708196589,72.2676208103926,72.1444104404863,72.0214101341616,71.9986195332771,71.875867788499,71.7533253253842,71.6309917871245,71.5088668175202,71.3869500609789,72.0202411625143,72.6524525546306,73.283586078144,73.9136435707321,74.5426268669394,74.6625377981826,74.8822442911169,75.2015762024894,75.6203636791277,75.7384371574453,76.3643093301605,76.9891144421222,77.1048543125815,77.2203968560486,77.3357424089497,77.5508913071377,77.7656733940895,77.8800892951881,77.9943101265536,78.1083362207641,78.3221679098303,78.4356350333939,78.5489087048124,78.6619892539058,78.7748770099319,78.8875723015871,79.0000754570074,79.1123868037692,79.2245066688906,79.3364353788322,79.9561732594978,80.066854537875,80.6853471137448,80.7947852104689,80.9040367242085,81.5211019730721,82.1371151762656,82.2440781274404,82.350858715551,82.4574572515114,82.5638740457056,82.6701094079883,82.7761636476861,82.8820370735983,82.9877299939974,83.0932427166306,83.1985755487202,83.303728796965,83.4087027675407,83.513497766101,83.6181140977784,83.7225520671855,83.8268119784152,83.9308941350422,84.0347988401234,84.1385263961992,84.2420771052942,84.345451268918,84.4486491880661,84.5516711632208,84.6545174943524,84.8571884809194,84.9595139300667,85.0616649227105,85.1636417562849,85.2654447277168,85.3670741334269,85.2405302693306,85.0952021521501,84.9611218074972,84.8162700588418,84.6716652705448,84.5273070215589,84.3831948915549,84.2393284609201,84.0957073107573,83.9523310228832,83.8091991798278,83.6663113648327,83.52366716185,83.3812661555413,83.2391079312761,83.0971920751309,82.9555181738881,82.8140858150342,82.6728945867594,82.5319440779558,82.3912338782163</t>
  </si>
  <si>
    <t>0,0,0,0,0,0,0,0,0,0,0,0,0,0,0,0,0,0,0,0,0.145,0,0,0,0,0,0,0,0,0,0,0,5.245,11.69,11.535,17.38,17.225,16.8479,16.6009,16.3539,16.1069,15.67,16.015,16.46,16.0042,15.5268,15.0908,14.8438,14.5968,14.1115,13.6309,13.162,12.915,12.4108,11.9107,11.4035,10.9132,10.413,9.9282,9.4576,8.975,8.575,8.62,8.1784,8.1234,7.7333,7.3611,7.9061,10.0511,9.6096,9.1547,8.7111,8.2754,7.868,7.4733,7.0906,6.7108,6.3274,5.9593,5.6143,5.2562,4.9187,4.5814,4.2636,3.951,3.6394,3.3388,3.033,2.7379,2.4408,2.1516,1.8665,1.5889,1.3419,1.0724,0.8022,0.5377,0.2761,0.0188,0,0,0.0002,0,0,0,0,0,0,0,0,0,0,0,0,0,0,0,0,0,0</t>
  </si>
  <si>
    <t>0,0.4,0.1,0,0,0.1,0,0,0.4,0,0.4,0,0,0.2,0,0.1,0,0,0.3,0.1,0.2,0,0,0,0,0,0,0,0,0.9,0,0,0,0,0,0,0.1,0,0,0,0.2,1.6,0,0,0,0.1,0.1,0,0,0,0,0,0,0,0,0,0,0,0,0,0,0,0,0.1,0,0,0,0.1,0.3,0.1,1.4,0,0.5,0,0.1,0.3,0.6,0,0.3,0,0.3,0,0.1,4.1,0,0.1,2.1,0.1,0,3,0,0,1.9,0.2,0,0.3,0.7,6.5,0.4,0,0,0.1,0,0,0,0,0,0,0,0.1,0,0,0,0.2,0,0.2,0,0,0.2,0.1</t>
  </si>
  <si>
    <t>0,0.4,0.5,0.5,0.5,0.6,0.6,0.6,1,1,1.4,1.4,1.4,1.6,1.6,1.7,1.7,1.7,2,2.1,2.3,2.3,2.3,2.1,0.9,0,0,0,0,0,0,0,0,0,0,0,0,0,0,0,0,0,0,0,0,0,0,0,0,0,0,0,0,0,0,0,0,0,0,0,0,0,0,0,0,0,0,0,0,0,0,0,0,0,0,0,0,0,0,0,0,0,0,0,0,0,0,0,0,0,0,0,0,0,0,0,0,6.5,5.9,5.6,5.6,5.7,5.7,5.7,5.7,5.7,5.7,5.7,5.7,5.8,5.8,5.8,5.8,6,6,6.2,6.2,6.2,6.4,6.5</t>
  </si>
  <si>
    <t>24.9,21.4,19.6,22.8,24.1,23.3,24,25,27,26.2,25.6,24.4,24.9,24.4,27.6,27.8,24.8,28.8,27.7,28.6,30.4,31.4,31.9,33,37.5,38.7,39.6,38.4,38.2,44.4,44.8,45.3,41.8,45.2,43.3,49,52.5,48.3,49,54.1,56.1,52.2,57.1,59.2,55.3,57.5,62.7,63,63.6,63.1,64.9,61.2,67.4,68.5,67.4,61.8,69.1,65.7,66.7,68.4,67.7,67.3,64.1,68.8,67.5,62.7,65.5,62.3,61.6,60.7,63.2,58.4,58.5,56.7,58.4,58.2,59.9,54.7,56.9,52.5,54.8,50.6,47.8,46.4,48.7,49.4,47.7,41.9,47.5,43.3,39.9,42.2,40.9,36.1,37.4,35.2,38.5,30.8,34.9,33.5,28.6,28.9,32,25.4,28.8,24.1,26.7,28.9,21.1,22.8,27.2,23.4,19.2,18.4,19.3,23.5,22.4,24.3,17.3,21.9</t>
  </si>
  <si>
    <t>S,LS,LS,S,S,LS,S,S,LS,S,LS,S,S,LS,C,LS,S,S,LS,LS,LS,S,S,C,S,S,S,S,S,LR,S,S,S,S,S,S,LR,S,S,S,LR,LR,C,S,S,LR,LR,S,S,S,S,S,S,S,S,S,S,S,S,S,S,S,S,LR,S,S,S,LR,LR,LR,LR,S,LR,S,LR,LR,LR,S,LR,S,LR,C,LR,R,S,LR,R,LR,C,R,C,S,LR,LR,S,LR,LR,B,LR,C,S,LS,S,S,S,S,S,S,S,LS,S,S,S,LS,S,LS,S,S,LS,LS</t>
  </si>
  <si>
    <t>0,0.4,0.1,0,0,0.1,0,0,0.4,0,0.4,0,0,0.2,0,0.1,0,0,0.3,0.1,0.2,0,0,0,0,0,0,0,0,0,0,0,0,0,0,0,0,0,0,0,0,0,0,0,0,0,0,0,0,0,0,0,0,0,0,0,0,0,0,0,0,0,0,0,0,0,0,0,0,0,0,0,0,0,0,0,0,0,0,0,0,0,0,0,0,0,0,0,0,0,0,0,0,0,0,0,0,6.5,0,0,0,0.1,0,0,0,0,0,0,0,0.1,0,0,0,0.2,0,0.2,0,0,0.2,0.1</t>
  </si>
  <si>
    <t>74.4768,74.4772091861199,74.4766181657105,74.4770274436079,74.4764365149298,74.4768458845121,74.4772550474726,74.4766640039155,74.477073258677,74.4764823068745,74.4768916533442,74.4773007932037,74.4767097265573,74.4771189582411,74.4765279833726,74.4769373067879,74.4763464236047,74.476755838659,74.4771650470685,74.4765740489375,74.4769833491021,74.4763924426799,74.4768018345069,74.4772110197008,74.476619998366,74.4770292753384,74.4764383457357,74.476847714394,74.4772568764309,74.4766658319507,74.4770750857895,74.4764841330648,74.4768934786128,74.477302617551,74.4767115499838,74.4771207807472,74.4765298049588,74.4769391274548,74.4763482433526,74.4767576574884,74.4771668649799,74.4765758659314,74.4769851651788,74.4763942578399,74.4768036487508,74.477212833029,74.4766218107789,74.4770310868366,74.4764401563196,74.476849524064,74.4772586851875,74.4766676397944,74.4770768927207,74.476485939084,74.4768952837204,74.4773044217475,74.4767133532697,74.4771225831229,74.4765316064248,74.4769409280115,74.4763500430005,74.476759456228,74.4771686628116,74.4765776628556,74.4769869611961,74.4763960529507,74.4768054429556,74.4772146263282,74.476623603173,74.4770328783259,74.4764419469047,74.4768513137454,74.4772604739656,74.4766694276696,74.4770786796935,74.4764877251548,74.4768970688898,74.4773062060159,74.4767151366375,74.4771243655906,74.4765333879928,74.4769427086803,74.4763518227706,74.4767612350998,74.4771704407855,74.4765794399321,74.4769887373757,74.4763978282338,74.4768072173426,74.4772163998196,74.4766253757693,74.4770346500275,74.4764437177121,74.476853083659,74.4772622429858,74.476671195797,74.4770804469284,74.4764894914978,74.4768988343412,74.4773079705762,74.4767169003072,74.4771261283701,74.4765351498826,74.4769444696808,74.4763535828822,74.4767629943231,74.4771721991209,74.47658119738,74.4769904939365,74.476399583908,74.4768089721307,74.477218153722,74.4766271287864,74.4770364021599,74.4764454689601,74.476854834023,74.4772639924664,74.4766729443945,74.4770821946434,74.4764912383307</t>
  </si>
  <si>
    <t>15.3013,15.2633,15.2263,15.1376,15.0471,15.0091,14.918,14.8258,14.7878,14.693,14.655,14.5635,14.4721,14.4341,14.3498,14.3118,14.2211,14.12,14.082,14.045,14.007,13.9004,13.7916,13.9071,14.96,15.7356,15.5959,15.4606,15.3263,16.1893,16.024,15.8578,15.7075,15.542,15.387,15.2035,15.2665,15.0873,14.9058,14.6942,14.8562,16.4192,16.2221,15.9665,15.7407,15.8027,15.8657,15.5795,15.2914,15.0089,14.713,14.4525,14.1378,13.8158,13.5069,13.2495,12.9312,12.647,12.3577,12.0545,11.7623,11.4758,11.2185,11.2815,10.9985,10.7573,10.4963,10.5583,10.8213,10.8833,12.2463,12.0237,12.4857,12.2737,12.3357,12.5987,13.1607,12.956,13.219,13.0268,13.2898,13.1395,13.2025,17.2645,17.0737,17.1367,19.1987,19.2617,19.1032,22.0652,21.9324,21.7602,23.6232,23.7852,23.6318,23.8948,24.5568,24.5198,25.5054,25.7073,25.5861,25.5481,25.4147,25.3035,25.1823,25.0753,24.9605,24.8397,24.7414,24.7044,24.5884,24.4841,24.3917,24.3537,24.2613,24.2233,24.1223,24.0171,23.9791,23.9421</t>
  </si>
  <si>
    <t>0,0.7,0,0,0,0.5,0,0.1,0,0,0.2,0,0,0.1,0,0,0,0.1,0.1,0.6,0,0,0.1,0,0,0,0,0,0,0,0,0.1,0,0,3,9.9,0,1.8,0.4,0,1.6,0,0.8,0,0,0.3,0,2.6,0,0.6,0,0,0,0.2,0,0,0,0.9,0,0,0.2,0,0,0,0,0,0,0.1,0,0.1,0.1,0,0.2,0.1,0,0,0,0.1,0.1,0,0,0,0,0,0,0,0,0,0,0.1,0,0.5,1.4,0.4,0.2,0,0,1.1,0.1,0.4,0,0,0,0,0,0,0.1,0,0,0.1,0.2,0,0.6,0.2,0,0.2,0,0.6,0.3,0</t>
  </si>
  <si>
    <t>0,0.7,0.6,0.6,0.3,0,0,0.1,0.1,0,0,0,0,0,0,0,0,0,0,0,0,0,0,0,0,0,0,0,0,0,0,0,0,0,0,0,0,0,0,0,0,0,0,0,0,0,0,0,0,0,0,0,0,0,0,0,0,0,0,0,0,0,0,0,0,0,0,0,0,0,0,0,0,0,0,0,0,0,0,0,0,0,0,0,0,0,0,0,0,0,0,0,0,0,0,0,0,0,0,0,0,0,0,0,0,0,0.1,0.1,0.1,0,0.2,0,0.6,0.8,0.8,1,1,1.6,1.9,1.9</t>
  </si>
  <si>
    <t>29.1,31.8,32.5,28.5,33.6,33.4,29.9,31.5,26.1,35.8,35.8,33.2,34.6,32.7,39.5,40.2,36.1,45.1,42.4,39.4,50,50.2,47.1,47.3,51.8,49,46.6,50.4,55.1,53.4,55.4,57.6,55.9,60.3,63,67.6,61.7,62.2,65.5,61.1,66.7,69.8,72.7,64.1,67.7,74.4,65.5,71.6,74.8,74.3,68.2,68.4,70,72.2,78,72.3,76.5,68.7,68.2,71.5,78.8,72.6,75.5,71.1,75.8,68.1,68.3,76.3,76.9,73,73.8,70.8,65.4,73.3,64,71.5,69.4,61.4,64.2,62.7,64.1,61.4,59.4,62.2,60.6,51.9,54.5,48.9,50,48.7,52.1,45.3,43.4,47.1,43.7,38.9,41,35.5,38.5,37.7,41.4,31.3,31.1,29.4,31.4,37,31.4,29.3,31,34.5,25.8,33,31,23.4,27.3,30.7,22.9,25.8,27.9,22.3</t>
  </si>
  <si>
    <t>S,LS,S,S,S,LR,S,LS,S,S,LR,S,S,LR,S,S,S,LR,LR,LR,S,S,LR,S,S,S,S,S,S,S,C,LR,C,S,R,ST,C,LR,LR,S,LR,S,LR,S,C,LR,C,R,S,LR,S,S,S,LR,S,S,S,LR,S,S,LR,S,S,S,S,S,S,LR,S,LR,LR,S,LR,LR,S,S,S,LR,LR,S,S,S,S,S,S,S,S,S,S,LR,S,LR,LR,LR,LR,S,S,LR,LR,LR,S,S,S,S,S,S,LS,S,S,LR,LS,S,LS,LS,S,LS,S,LS,LS,S</t>
  </si>
  <si>
    <t>0,0.7,0,0,0,0,0,0.1,0,0,0,0,0,0,0,0,0,0,0,0,0,0,0,0,0,0,0,0,0,0,0,0,0,0,0,0,0,0,0,0,0,0,0,0,0,0,0,0,0,0,0,0,0,0,0,0,0,0,0,0,0,0,0,0,0,0,0,0,0,0,0,0,0,0,0,0,0,0,0,0,0,0,0,0,0,0,0,0,0,0,0,0,0,0,0,0,0,0,0,0,0,0,0,0,0,0,0.1,0,0,0,0.2,0,0.6,0.2,0,0.2,0,0.6,0.3,0</t>
  </si>
  <si>
    <t>64.6726,64.5617326857143,64.5630554296816,64.4523759060879,64.6748861188203,65.3180148854738,65.2070411456701,65.0952576465633,64.983665776312,64.9722652064098,65.0608841803416,64.9493512360325,64.8380094910564,64.8268586176432,64.7157268600129,64.6047856139672,64.4940345529147,64.483473350824,64.4729302536511,64.9624052303592,64.8510411071071,64.7398678937806,64.7288852631056,64.6179214597974,64.507147880152,64.3965641980718,64.2861700880179,64.1759652250099,64.0659492846242,63.9561219429934,63.8464828768054,63.8370317633023,63.7275968517081,63.6183495428195,64.2632895150318,64.9071238758632,65.0348545206474,65.677366198612,66.2037764279858,66.3292842398236,66.9695768954124,67.0937719064489,67.7327540117521,67.8556407191606,67.978316763642,68.4007825063329,68.5225240220364,69.1590568379986,69.2794984548477,69.9147336003537,70.0338797713246,70.1528216917166,70.2715597116736,70.5900941807393,70.7080825907152,70.8258687348454,70.9434529598714,71.5758356119402,71.6921341794626,71.8082333780121,72.1241335493641,72.2394921775652,72.3546530481179,72.4696165000354,72.5843828717497,72.6989525011124,72.8133257253962,73.0275028812955,73.1413128763562,73.3549277685681,73.568176463822,73.6810595898841,73.9937492020157,74.2059027748122,74.3176926557697,74.4292908969312,74.5406978268222,74.7519137734048,74.9627676355076,75.0732600338467,75.1835630166458,75.2936769086173,75.1646020339168,75.0357484304301,74.9071157188351,74.7787035204599,74.650511457282,74.5225391519267,74.3947862276662,74.3672523084188,74.2397655901758,74.6124974205926,75.2385902821573,75.7486098416736,76.057755081945,76.0953703589474,75.9649211526178,76.588695573499,76.7964006668016,77.17174969423,77.0394552661827,76.9073876285836,76.7755463926488,76.6439311702614,76.5125415739696,76.3813772169856,76.2504377131851,76.1197226771053,75.9892317239446,76.0589644695607,75.9285776733272,75.9984143973158,75.8681314012061,75.7380717473754,75.6082350529514,75.4786209357177,75.3492290141136,75.2200589072323,75.0911102348199,74.9623826172745</t>
  </si>
  <si>
    <t>0,0,0,0,0.0001,0.0012,0,0,0,0,0,0,0,0,0,0,0,0,0,0,0,0,0,0,0,0,0,0,0,0,0,0,0,0,2.246,11.392,11.0015,12.0475,11.8085,11.3713,12.2173,11.7039,11.7499,11.291,10.865,10.626,10.2193,12.0653,11.5012,11.3472,10.8585,10.3731,9.8792,9.6402,9.0769,8.5793,8.0501,8.1961,7.7447,7.2737,7.0347,6.566,6.0818,5.6401,5.1715,4.7643,4.3624,4.1234,3.6804,3.4414,3.2024,2.818,2.579,2.34,2.0031,1.6463,1.3078,1.0688,0.8298,0.5352,0.2493,0,0,0,0,0,0,0,0,0,0,0,0.646,0.407,0.168,0,0,0.346,0.107,0,0,0,0,0,0,0,0,0,0,0,0,0,0,0,0,0,0,0,0,0</t>
  </si>
  <si>
    <t>0.6,3.8,0.7,0.1,1,5.4,2.5,1.7,4.8,1.8,0,0.1,0,0.1,0,0,0,0.2,0,0.1,0,0.9,0,0,0,0.6,0.1,0,0.5,1.7,0,0,0,0,0,0,0,0,0,0,0,0,0.1,2,0.2,0,0.7,0.2,0,1.2,1,0.1,0,0,0,0,0.3,0,0,0,0.1,0,0,0,0,0.1,0,0,0,0.1,0,0,0,0,0,0.1,0,0,0.1,0,0,0,0,0,0,0,0,0,0,0,0,0,0,0,0.2,0,0,0.1,0.1,0,0,0,0.1,0,0,0,0,0,0,0,0,0,0,0,0,0,0,0,0,0</t>
  </si>
  <si>
    <t>0.6,4.4,5.1,5.2,6.2,11.6,14.1,15.8,20.6,22.4,22.4,22.5,22.5,22.6,22.6,22.6,20.5,19.8,18.6,16.7,14.1,11.4,8.2,3.9,0.9,0,0,0,0,0,0,0,0,0,0,0,0,0,0,0,0,0,0,0,0,0,0,0,0,0,0,0,0,0,0,0,0,0,0,0,0,0,0,0,0,0,0,0,0,0,0,0,0,0,0,0,0,0,0,0,0,0,0,0,0,0,0,0,0,0,0,0,0,0,0,0,0,0,0,0,0,0,0.1,0.1,0.1,0.1,0,0,0,0,0,0,0,0,0,0,0,0,0,0</t>
  </si>
  <si>
    <t>20.9,19,27.4,19.9,22,28.8,22.6,23.6,27.5,31.7,28.6,30.4,27,30.1,30.2,30.5,41.8,35.6,37.2,41,44.3,44.6,47.5,52.2,46.1,47.8,51.9,55.4,50.6,59.2,56.5,55,64.4,57.2,65.5,62.5,66.4,66.5,62.5,68.4,67.4,64,66.1,73.8,71.7,69,66.9,74,70.6,69.4,77.9,73.8,69.7,78.8,76.9,71.3,78,71.2,78.7,76.3,70.2,71.3,79.1,71,72.6,73.8,71.1,70.6,75.2,74.1,75.5,71.2,73.3,73.1,74.2,73.2,68.3,63.1,68.2,68.7,61.2,68,61.4,63.9,60.8,57.8,52.4,52.8,51.6,57.1,50.3,47.6,49,48.9,43.7,42.9,43.3,42.3,41.7,35.3,36.4,31.5,30.5,31,30.4,31,33.4,26,30.5,25.6,28.3,21.4,27.7,24.8,21.1,26.6,18.4,25.6,19.6,25.1</t>
  </si>
  <si>
    <t>LS,SN,LS,LS,LS,SN,SN,LS,SN,LS,S,LS,S,LS,S,S,S,LR,S,LR,S,LR,S,S,S,LR,LR,S,LR,LR,S,S,S,S,S,S,S,S,S,S,C,C,LR,LR,LR,S,LR,LR,S,LR,LR,LR,S,C,S,S,LR,S,S,S,LR,S,S,S,S,LR,S,S,S,LR,S,S,S,S,S,LR,S,S,LR,S,S,S,S,S,S,S,S,S,S,S,S,S,S,S,LR,S,S,LR,LR,S,S,S,LS,S,S,S,S,S,S,S,S,S,S,S,S,S,S,S,S,S</t>
  </si>
  <si>
    <t>0.6,3.8,0.7,0.1,1,5.4,2.5,1.7,4.8,1.8,0,0.1,0,0.1,0,0,0,0,0,0,0,0,0,0,0,0,0,0,0,0,0,0,0,0,0,0,0,0,0,0,0,0,0,0,0,0,0,0,0,0,0,0,0,0,0,0,0,0,0,0,0,0,0,0,0,0,0,0,0,0,0,0,0,0,0,0,0,0,0,0,0,0,0,0,0,0,0,0,0,0,0,0,0,0,0,0,0,0,0,0,0,0,0.1,0,0,0,0,0,0,0,0,0,0,0,0,0,0,0,0,0</t>
  </si>
  <si>
    <t>30.5921,30.5921992745242,30.5922984974488,30.5923976688008,30.5924967886069,30.5925958568939,30.5916948736887,30.5917943587836,30.5918937921696,30.5919931738735,30.5920925039222,30.5921917823426,30.5922910091614,30.5923901844056,30.5924893081018,30.592588380277,30.5916874009578,30.5917868899368,30.5918863272048,30.5919857127888,30.5920850467155,30.5921843290119,30.5922835597047,30.5923827388208,30.592481866387,30.5925809424301,30.5916799669769,30.5917794598198,30.5918789009498,30.5919782903936,30.5920776281783,30.5921769143305,30.5922761488773,30.5923753318453,30.5924744632614,30.5925735431524,30.591672571545,30.5917720682318,30.5918715132037,30.5919709064874,30.59207024811,30.5921695380982,30.5922687764788,30.5923679632787,30.5924670985247,30.5925661822437,30.5916652144623,30.591764714973,30.5918641637669,30.5919635608706,30.5920629063112,30.5921622001154,30.59226144231,30.592360632922,30.5924597719781,30.5925588595051,30.5916578955298,30.5917573998447,30.5918568524407,30.5919562533446,30.5920556025834,30.5921549001838,30.5922541461727,30.592353340577,30.5924524834234,30.5925515747387,30.5916506145498,30.5917501226491,30.5918495790275,30.5919489837119,30.5920483367292,30.5921476381061,30.5922468878696,30.5923460860465,30.5924452326636,30.5925443277476,30.5916433713254,30.5917428831895,30.5918423433308,30.591941751776,30.5920411085522,30.5921404136861,30.5922396672046,30.5923388691345,30.5924380195027,30.5925371183359,30.5916361656609,30.5917356812703,30.5918351451548,30.5919345573415,30.592033917857,30.5921332267284,30.5922324839825,30.592331689646,30.5924308437458,30.5925299463087,30.5916289973615,30.5917285166967,30.5918279843052,30.5919274002138,30.5920267644494,30.5921260770389,30.5922253380091,30.5923245473868,30.592423705199,30.5925228114722,30.5916218662335,30.5917213892752,30.5918208605882,30.5919202801995,30.5920196481358,30.5921189644241,30.5922182290912,30.592317442164,30.5924166036691,30.5925157136335,30.591614772084,30.591714298813,30.5918137738114,30.5919131971061</t>
  </si>
  <si>
    <t>14.6041,14.5881,14.5721,14.5561,14.5401,14.5241,14.5091,14.4931,14.4771,14.4611,14.3829,14.3669,14.2929,14.2769,14.1949,14.1121,16.0816,17.0222,18.0201,20.0171,22.4762,26.0335,29.1267,33.1858,35.9701,37.4275,37.5125,37.2114,37.6954,39.3794,39.0587,38.7561,38.3383,38.0139,37.5835,37.1982,36.761,36.3233,35.9441,35.4818,35.144,34.844,34.928,36.912,37.096,36.6169,37.3019,37.4859,36.9772,38.1612,39.1452,39.2292,38.7257,38.2086,37.574,37.0531,37.3381,36.82,36.1591,35.554,35.638,35.1298,34.4744,33.9801,33.4618,33.5458,33.0572,32.5796,32.0255,32.1095,31.5537,31.0771,30.569,30.0673,29.5524,29.6364,29.2177,28.8681,28.9521,28.5307,28.2071,27.801,27.4794,27.1309,26.8198,26.5407,26.3108,26.0781,25.8559,25.5875,25.3769,25.1859,24.986,24.7875,24.9715,24.8107,24.6491,24.7331,24.8171,24.6939,24.5662,24.4589,24.4429,24.3375,24.2344,24.1295,24.1165,24.0285,23.9256,23.8389,23.7438,23.6689,23.5762,23.4924,23.4183,23.3294,23.2629,23.177,23.1069,23.0229</t>
  </si>
  <si>
    <t>0.4,0,0,0,0.1,0,0,1.1,0,0,0,0,0,0,0,0,0,0,0,0.1,0,0,0,0.1,0,0,0,0,0,0,0,0,0,0,0.4,0,5.6,0,0,0.3,0,0,0,0,0,0,0,0,0,0,0,0,0,0,0,0,0,0,0,0,0,0,0,0,0,0,0,0,0.1,0,0,0,0,0.1,0,0,0,0,0,0,0,0,0,0,0,0,0,0,0,0,0,0,0,0,0,0,0,0.1,0,0.1,1,11.9,0,0.1,0.7,1.8,0,1.8,0,5.5,0,0,0,0,0,0,0,0,0,0</t>
  </si>
  <si>
    <t>0.4,0.4,0.4,0.4,0.5,0.5,0.5,1.6,1.6,1.6,1.6,1.6,1.6,1.6,1,0.9,0.9,0.9,0.5,0,0,0,0,0,0,0,0,0,0,0,0,0,0,0,0,0,0,0,0,0,0,0,0,0,0,0,0,0,0,0,0,0,0,0,0,0,0,0,0,0,0,0,0,0,0,0,0,0,0,0,0,0,0,0,0,0,0,0,0,0,0,0,0,0,0,0,0,0,0,0,0,0,0,0,0,0,0,0,0,0,0,11.9,11.8,11.9,12.6,14.4,14.4,16.2,16.2,21.7,21.7,21.7,21.7,21.7,21.7,21.7,21.7,21.7,21.7,21.7</t>
  </si>
  <si>
    <t>23.4,15.7,14.8,18.6,21,24.4,20,19.3,27.1,25.5,23.1,28.5,31.1,29.3,34.8,32.4,30.3,31.1,34,37.3,34.7,40.3,46.9,47.3,48.8,47.8,51.3,48.8,52.3,52.3,58.1,56.3,55.6,62.1,60.6,59.3,65.4,66.3,60.7,61.9,62.9,68.5,65.8,71.9,66,64.1,70.9,69.1,70.2,73.3,75.5,68.6,76.6,77,75.1,72.6,73.6,69.6,77.8,74.8,77.5,71.1,76.9,68.6,73,71.4,73.4,68.4,72.7,72.6,67.8,69.7,73.2,68,69,69.3,65.6,61,59.4,58.1,56.9,60.7,58.1,53.3,56.5,55.5,49.4,49.1,50,43.9,50.4,47.6,47.2,38.3,43.7,38.7,39.7,36.9,29.4,34.3,34.5,27.6,32.6,25.4,27.6,24.3,29.1,20.4,24.1,21.8,23.4,17.6,25.1,23.6,19.9,15.9,24.3,20.4,17.7,21.1</t>
  </si>
  <si>
    <t>LS,S,S,S,LS,S,S,LS,S,C,S,S,S,S,S,S,S,S,S,LR,S,S,S,LR,S,S,S,S,S,S,S,C,S,C,LR,S,R,S,S,LR,S,S,S,S,S,S,S,S,S,S,S,S,S,S,S,S,S,S,S,S,S,S,S,S,S,S,S,S,LR,S,S,S,S,LR,S,S,S,S,S,S,S,S,S,S,S,S,S,S,S,S,S,S,S,S,S,S,S,LR,S,LR,LR,B,C,LS,LS,LS,C,LS,C,SN,S,S,S,S,S,S,S,S,S,S</t>
  </si>
  <si>
    <t>0.4,0,0,0,0.1,0,0,1.1,0,0,0,0,0,0,0,0,0,0,0,0,0,0,0,0,0,0,0,0,0,0,0,0,0,0,0,0,0,0,0,0,0,0,0,0,0,0,0,0,0,0,0,0,0,0,0,0,0,0,0,0,0,0,0,0,0,0,0,0,0,0,0,0,0,0,0,0,0,0,0,0,0,0,0,0,0,0,0,0,0,0,0,0,0,0,0,0,0,0,0,0,0,11.9,0,0.1,0.7,1.8,0,1.8,0,5.5,0,0,0,0,0,0,0,0,0,0</t>
  </si>
  <si>
    <t>61.7161,61.6690211442441,61.6219782016237,61.5749711447431,61.5279999462277,61.4810645787236,61.434165014898,61.3873012274386,61.3404731890543,61.2936808724746,61.2469242504498,61.2002032957512,61.1535179811705,61.1068682795205,61.6662541636346,61.6962133317483,61.6491496461277,61.6021218620703,61.9701299521894,62.1468573149166,62.1464498648151,62.1470427255285,62.1466351339903,62.1472278533749,62.1468201206157,62.1464126988871,62.1470055879518,62.1465980247432,62.0991907724358,62.0518196837745,62.0044847311724,61.9571858870641,61.9099231239047,61.8626964141708,62.1475057303597,62.1470977856278,62.1466901520882,62.1472828295034,62.1468750548068,62.1464675911728,62.147060438364,62.1466528333139,62.1472455391969,62.1468377929465,62.1464303577369,62.1470232333309,62.1466156566619,62.1472083909044,62.1468006729918,62.1463932660984,62.1469861699869,62.146578621591,62.1471713840849,62.1467636944022,62.1473563157171,62.1469484849631,62.1465409653144,62.1471337565336,62.1467260955543,62.1473187455508,62.1469109434564,62.1465034524454,62.1470962722806,62.1466886398954,62.1472813184641,62.1468735449202,62.1464660824379,62.14705893078,62.14665132688,62.1472440339122,62.1468362888101,62.1464288547479,62.1470217314884,62.146614155965,62.1472068913523,62.1467991745836,62.0993917688332,62.0520205268459,62.0046854210349,61.9573864238343,61.9101235076997,61.8628966451071,61.815705808554,61.7685509705585,61.7214321036601,61.6743491804187,61.6273021734156,61.5802910552528,61.5333157985533,61.4863763759607,61.43947276014,61.3926049237765,61.3457728395767,61.2989764802677,61.2522158185976,61.2054908273351,61.1588014792699,61.2121477472122,61.1654533210528,61.2187945147746,61.9000950182654,61.9538758056994,62.1336155675675,62.1472182186602,62.1028104932507,62.0554366433599,62.0080989316347,61.9607973305079,61.9135318124333,61.8663023498857,61.8191089153608,61.7719514813755,61.7248300204673,61.6777445051951,61.6306949081385,61.5836812018979,61.5367033590948,61.4897613523715,61.4428551543912,61.3959847378379</t>
  </si>
  <si>
    <t>0,0,0,0,0,0,0,0,0,0,0,0,0,0,0,0,0,0,0,0.3788,0.3188,0.2559,0.1916,0.2436,0.1785,0.1166,0.0549,0,0,0,0,0,0,0,0.068,0.0069,5.5599,5.3474,5.1688,5.4218,5.2304,5.011,4.81,4.5772,4.3827,4.1999,3.9853,3.784,3.5814,3.3656,3.1412,2.9601,2.7403,2.5261,2.3273,2.1479,1.9692,1.8114,1.6246,1.4571,1.286,1.1455,0.9894,0.8671,0.7371,0.6186,0.5014,0.4002,0.4532,0.3466,0.2564,0.1696,0.085,0.138,0.0616,0,0,0,0,0,0,0,0,0,0,0,0,0,0,0,0,0,0,0,0,0,0,0,0,0,0.272,0.171,0.064,0.003,0,0,0,0,0,0,0,0,0,0,0,0,0,0,0,0</t>
  </si>
  <si>
    <t>0,0.1,0.2,0.3,0.2,0,0,0.1,0.1,0,0,6.7,0,0.5,0,0.1,0,0,0,0.2,0,0,0,0,0,0,0,0.1,0.1,0.1,0,0.2,0.1,0,0,0,0,0,0,0,0.1,0.2,7.4,0.2,0.1,6.8,8,0,2.3,2.2,0,0,0,0.1,0,0.1,0,0.1,0.1,0,0,0,0,0,0,0,0,0,0,0,0,0,0,0.1,0.1,0,0,0,0,0,0,0,0,0,0,0.3,0,0,0,0,0,0,0.1,0,0,0,0.1,0,0,0,0,2.3,0,0,0,0,0,0,0,0.1,0,0,0,0.2,0.1,0,0.2,0,0,0</t>
  </si>
  <si>
    <t>0,0.1,0.3,0.6,0.8,0.8,0.8,0.9,1,1,1,7.7,7.7,8.2,8.2,8.3,8.3,8.3,8.3,8.5,8.5,8.5,8.5,8,7.5,6.6,6,5.1,3,1,0,0,0,0,0,0,0,0,0,0,0,0,0,0,0,0,0,0,0,0,0,0,0,0,0,0,0,0,0,0,0,0,0,0,0,0,0,0,0,0,0,0,0,0,0,0,0,0,0,0,0,0,0,0,0,0,0,0,0,0,0,0,0,0,0,0,0,0,0,0,0,2.3,2.3,2.3,2.3,2.3,2.3,2.3,2.3,2.4,2.4,2.4,2.4,2.6,2.7,2.7,2.9,2.9,2.9,2.9</t>
  </si>
  <si>
    <t>14.8,15.3,16.3,15,14.4,17.2,17.3,19.9,16.7,15.8,16.1,22.5,20.1,21,19.2,21.3,25.1,27.1,30,29.7,27.2,28.6,32,34.2,34.3,36.5,34.9,35.9,42.2,41.1,39.2,42.9,44.4,44.8,46.3,53.4,52.2,49.5,54.6,54.3,54.1,58.8,61.9,63.7,58.6,59.8,59.9,67.1,67.3,68,68.5,66.2,71.9,72.5,70.5,69.2,66.5,72.7,67.1,66.2,67.9,69.8,69.6,71.7,71.8,65.4,69.2,65.9,67.4,66.8,64.6,62.9,61.5,61.3,60.4,64.3,63.8,60.2,61.2,54.1,54.1,56.9,52.8,50.3,50.6,53.3,48.2,47.8,45.6,45,42.8,38.9,40.4,39.2,38.9,35.9,33,29.3,29.1,31.9,28.6,25.7,27,21.3,24.5,22.2,20.2,19.7,19.8,19.2,16.2,15.7,20.7,18.1,14.7,14.6,16.4,14.1,14.9,14.8</t>
  </si>
  <si>
    <t>S,LS,LS,LS,LS,S,S,LS,LS,S,S,B,C,LS,C,LS,C,C,C,LS,S,S,S,S,S,S,S,LR,LR,LR,S,LR,LR,S,S,S,S,S,S,S,LR,LR,ST,LR,LR,ST,ST,S,R,R,S,S,S,LR,S,LR,S,LR,LR,S,S,S,S,S,S,S,S,S,S,S,S,S,S,LR,LR,S,S,S,S,S,C,S,S,S,S,LR,S,S,S,S,S,S,LR,S,S,S,LR,S,S,S,S,SN,S,S,S,S,S,S,S,LS,S,S,S,LS,LS,S,LS,S,S,S</t>
  </si>
  <si>
    <t>0,0.1,0.2,0.3,0.2,0,0,0.1,0.1,0,0,6.7,0,0.5,0,0.1,0,0,0,0.2,0,0,0,0,0,0,0,0,0,0,0,0,0,0,0,0,0,0,0,0,0,0,0,0,0,0,0,0,0,0,0,0,0,0,0,0,0,0,0,0,0,0,0,0,0,0,0,0,0,0,0,0,0,0,0,0,0,0,0,0,0,0,0,0,0,0,0,0,0,0,0,0,0,0,0,0,0,0,0,0,0,2.3,0,0,0,0,0,0,0,0.1,0,0,0,0.2,0.1,0,0.2,0,0,0</t>
  </si>
  <si>
    <t>69.6065,69.6067727416667,69.6060451787718,69.6063184283222,69.6065913727439,69.6068640123777,69.6061363475638,69.6064094953091,69.6066823380393,69.6069548760952,69.6062271098169,69.6065001562109,69.6067728977031,69.606045334634,69.6063185840104,69.6065915282582,69.6068641677183,69.6061365027311,69.606409650303,69.6066824928602,69.6069550307432,69.6062272642922,69.6065003105137,69.6067730518337,69.6060454885924,69.6063187377969,69.606591681873,69.6068643211616,69.6061366560029,69.6064098034037,69.6066826457899,69.6069551835022,69.6062274168806,69.6065004629317,69.6067732040814,69.6060456406702,69.6063188897048,69.6065918336113,69.6068644727304,69.6061368074025,69.6064099546343,69.6066827968516,69.6069553343951,69.6062275676051,69.6065006134879,69.6067733544695,69.6060457908904,69.6063190397572,69.6065919834961,69.6068646224479,69.6061369569529,69.6064101040176,69.6066829460681,69.606955483445,69.6062277164885,69.6065007622051,69.6067735030206,69.6060459392756,69.6063191879768,69.6065921315502,69.6068647703366,69.6061371046764,69.6064102515762,69.606683093462,69.6069556306743,69.6062278635533,69.6065009091057,69.6067736497572,69.6060460858483,69.6063193343858,69.6065922777957,69.6068649164189,69.6061372505955,69.6064103973324,69.6066832390554,69.6069557761051,69.6062280088218,69.6065010542119,69.6067737947014,69.6060462306306,69.6063194790064,69.6065924222549,69.6068650607167,69.6061373947322,69.6064105413081,69.6066833828703,69.6069559197595,69.6062281523157,69.6065011975456,69.606773937875,69.6060463736444,69.6063196218605,69.6065925649495,69.6068652032519,69.6061375371083,69.6064106835252,69.6066835249286,69.6069560616591,69.6062282940569,69.6065013391286,69.6067740792999,69.6060465149113,69.6063197629697,69.606592705901,69.6068653440461,69.6061376777453,69.6064108240051,69.6066836652516,69.6069562018254,69.6062284340667,69.606501478982,69.6067742189972,69.6060466544526,69.6063199023551,69.6065928451308,69.6068654831205,69.6061378166643,69.606410962769,69.6066838038606,69.6069563402796</t>
  </si>
  <si>
    <t>14.613,14.535,14.458,14.38,14.302,14.1868,14.0726,13.9946,13.9166,13.804,13.6921,13.6141,13.5077,13.4307,13.3256,13.2476,13.135,13.0206,12.9006,12.8226,12.6907,12.5568,12.4185,12.7454,13.0828,13.8752,14.3318,15.1844,17.3669,19.3286,20.1856,20.3076,20.3306,20.1152,19.8926,19.6279,19.3714,19.1331,18.8624,18.5965,18.6185,18.7405,26.0625,26.1855,26.2075,32.9295,40.8525,40.3313,42.5533,44.6753,44.1117,43.5888,42.9689,42.9909,42.4011,42.4231,41.9041,41.9271,41.9491,41.4365,40.9004,40.337,39.779,39.1872,38.5979,38.1159,37.5768,37.0918,36.5882,36.0961,35.6379,35.204,34.7909,34.8129,34.8349,34.3867,33.9486,33.5551,33.1519,32.826,32.5767,32.225,31.9135,31.6248,31.3336,31.5556,31.283,31.0149,30.7619,30.5142,30.2814,30.0703,30.0923,29.8802,29.6713,29.4766,29.4986,29.3315,29.1663,28.9898,28.8261,28.7491,28.5909,28.4502,28.3005,28.1585,28.0211,27.885,27.7489,27.6719,27.5443,27.4179,27.281,27.203,27.125,27.0011,26.9241,26.8016,26.6774,26.5536</t>
  </si>
  <si>
    <t>1.2,0,0,8,0,0,0,2.9,0.6,0,0,0,0,0,0,0,0,0,0,0,0,0,0,0,0,0,0,0,0,0,0,0,0,0,0,0,0,0,0,0,0.2,0,0,0,0,0,0,0,0,0,0,0,0,0,0,0,0,0,0,0,0,0,0,0,0,0.1,0,0,0,0,0,0,0,0,0,0,0,0,0,0,0,0,0,0,0,0,0,0,0.1,0,0.2,0,2.3,0,0,0,0,4.6,0,4.8,0.1,0,0,0,0,0,0.1,0,0,0.1,6.5,7.4,0.3,0.1,0,0.6,0,0,7.7,9.2</t>
  </si>
  <si>
    <t>1.2,1.2,1.2,9.2,9.2,9.2,9.2,12.1,12.7,12.7,12.7,12.7,12.7,12.7,12.7,12.7,12.7,12.7,12.7,12.7,12.7,12,12,12,10.6,9,7.6,6.2,2.9,0.6,0,0,0,0,0,0,0,0,0,0,0,0,0,0,0,0,0,0,0,0,0,0,0,0,0,0,0,0,0,0,0,0,0,0,0,0,0,0,0,0,0,0,0,0,0,0,0,0,0,0,0,0,0,0,0,0,0,0,0,0,0,0,2.3,2.3,2.3,2.3,2.3,6.9,6.9,11.7,11.8,11.8,11.8,11.8,11.8,11.8,11.9,11.9,11.9,12,18.5,25.9,26.2,26.3,26.3,26.9,26.9,26.9,34.6,43.8</t>
  </si>
  <si>
    <t>9.9,8.1,14.8,12.5,13.7,18.2,14.9,13.1,12.3,20.1,14.9,22.2,16.5,21.8,16.2,26.9,18.5,20.5,25.4,23.8,30.7,35.3,27.2,30,38.8,39.2,38.9,38.5,47.6,42.8,44.6,46.5,48.4,44.7,47.3,52.1,60.8,57.6,62.3,61.3,56.2,58.3,67.8,63.8,69.3,71.3,67.6,71.3,72.4,65.7,77.6,71.8,67.9,68.4,76.2,80.8,74.9,76.8,76.4,75.5,72.9,77.6,71.2,81.1,74,72.7,78.2,74.8,68.4,68.5,67.5,67.7,66.7,69.2,61.6,58.5,62.8,63.2,53.9,50.8,55.3,46.5,48.7,44.9,44.7,38.3,45.5,43.9,35.8,37.6,38,30.6,31.3,28.8,30.7,29,19.8,28.3,17.9,18,24.8,16.2,21.7,18.7,14.3,20.3,14.6,13.7,16.7,16.9,16.5,13.9,17.8,16.7,17.6,9.1,17.2,11.2,10.2,10.7</t>
  </si>
  <si>
    <t>LS,C,S,B,S,C,C,SN,LS,C,S,S,S,S,S,S,S,S,S,S,S,S,S,S,S,S,S,S,S,S,S,S,S,S,S,S,S,S,S,S,LR,S,S,S,S,S,S,S,S,S,S,S,S,S,S,S,S,S,S,S,S,S,S,S,S,LR,S,S,S,S,S,S,S,S,S,S,S,S,S,S,S,S,S,S,S,S,S,S,LR,S,LR,C,SN,C,C,S,C,SN,S,SN,LS,S,S,S,S,S,LS,S,S,LS,B,B,LS,LS,C,LS,C,C,B,B</t>
  </si>
  <si>
    <t>1.2,0,0,8,0,0,0,2.9,0.6,0,0,0,0,0,0,0,0,0,0,0,0,0,0,0,0,0,0,0,0,0,0,0,0,0,0,0,0,0,0,0,0,0,0,0,0,0,0,0,0,0,0,0,0,0,0,0,0,0,0,0,0,0,0,0,0,0,0,0,0,0,0,0,0,0,0,0,0,0,0,0,0,0,0,0,0,0,0,0,0,0,0,0,2.3,0,0,0,0,4.6,0,4.8,0.1,0,0,0,0,0,0.1,0,0,0.1,6.5,7.4,0.3,0.1,0,0.6,0,0,7.7,9.2</t>
  </si>
  <si>
    <t>98.7939,98.7938533829787,98.7938067891007,98.7937602183543,98.7937136707282,98.7936671462108,98.7936206447907,98.7935741664564,98.7935277111965,98.7934812789995,98.7934348698539,98.7933884837483,98.7943421206712,98.7942952841574,98.7942484708958,98.7942016808748,98.7941549140829,98.7941081705085,98.7940614501402,98.7940147529664,98.7939680789755,98.7939214281562,98.7938748004968,98.793828195986,98.7937816146121,98.7937350563637,98.7936885212293,98.7936420091975,98.7935955202568,98.7935490543957,98.7935026116028,98.7934561918665,98.7934097951755,98.7933634215184,98.7943170708836,98.7942702468058,98.7942234459741,98.7941766683768,98.7941299140024,98.7940831828395,98.7940364748764,98.7939897901016,98.7939431285037,98.7938964900711,98.7938498747924,98.793803282656,98.7937567136504,98.7937101677642,98.7936636449859,98.793617145304,98.7935706687071,98.7935242151836,98.7934777847222,98.7934313773113,98.7933849929396,98.7943386315956,98.794291796814,98.7942449852837,98.7941981969931,98.7941514319308,98.7941046900851,98.7940579714447,98.7940112759979,98.7939646037332,98.7939179546392,98.7938713287042,98.7938247259169,98.7937781462658,98.7937315897393,98.793685056326,98.7936385460143,98.7935920587929,98.7935455946503,98.7934991535749,98.7934527355554,98.7934063405803,98.7933599686382,98.7943136197176,98.7942667973532,98.794219998234,98.7941732223483,98.7941264696848,98.7940797402318,98.7940330339778,98.7939863509113,98.7939396910207,98.7938930542947,98.7938464407217,98.7937998502901,98.7937532829886,98.7937067388055,98.7936602177295,98.7936137197491,98.7935672448528,98.7935207930291,98.7934743642666,98.7934279585539,98.7933815758794,98.7943352162318,98.7942883831458,98.7942415733102,98.7941947867135,98.7941480233442,98.7941012831908,98.7940545662417,98.7940078724854,98.7939612019104,98.7939145545053,98.7938679302583,98.7938213291582,98.7937747511934,98.7937281963524,98.7936816646237,98.7936351559959,98.7935886704575,98.793542207997,98.7934957686029,98.7934493522639,98.7934029589685,98.7933565887052</t>
  </si>
  <si>
    <t>7.4548,7.3969,7.3253,7.2763,7.206,7.1433,7.0825,7.0335,6.9845,6.9209,6.85,6.7711,6.6979,6.6198,6.5481,6.4635,6.3898,6.314,6.2322,6.1527,6.0634,6.6667,6.5813,6.4917,7.8233,9.2496,10.6037,11.8659,15.0227,17.1622,17.5568,17.3803,17.1952,17.0285,16.8489,16.6459,16.386,16.1503,15.8819,15.6229,15.7739,15.5369,15.2261,14.9517,14.6318,14.2954,13.9967,13.6665,13.3286,13.0538,12.6663,12.3444,12.0611,11.776,11.4212,11.0179,10.6857,10.3392,10.001,9.6767,9.3798,9.0444,8.77,8.4088,8.1204,8.1714,7.8495,7.5623,7.3262,7.0929,6.8688,6.6462,6.4323,6.2058,6.0241,5.8584,5.6748,5.4901,5.3471,5.2153,5.0697,4.9522,4.8296,4.7177,4.6072,4.5108,4.3998,4.2932,4.3442,4.2505,4.4015,4.3344,4.2854,4.2199,4.1532,4.0733,4.0133,3.9643,3.8954,3.8464,3.7974,3.7312,3.6606,3.5928,3.5284,3.4596,3.4106,3.347,3.2815,3.2325,3.1835,3.1345,3.0855,3.0365,2.9788,2.9298,2.8724,2.817,2.768,2.719</t>
  </si>
  <si>
    <t>0,0,0.1,0,0,0,0,0,0.1,0.1,0,0,0,0,0,0,0,0,1.9,0,0.8,0,0,0,0,0,0,0,0.2,0,0.2,0.1,0,0,0.2,0,0,0,0,0,0,4.2,2.2,1,0,0,0,0,0.2,0,0,0,0.4,0,0,0,0,0,0,0.2,0.1,0.2,0,0,0,5.2,0,0,0,1.1,0,0,0,0,0,0,0,0,0,0.1,0,0.4,2,0.3,1.2,1,9.2,2.5,0,0.5,0.2,0,0,0,0,0,0,1.7,0,0,0,0,0,0,0,0,0,0.1,0,0,0.6,0,1.7,0.1,0.3,0,0.6,0,0.6,0.2</t>
  </si>
  <si>
    <t>0,0,0.1,0.1,0.1,0.1,0.1,0.1,0.2,0.3,0.3,0.3,0.3,0.3,0.3,0.3,0.3,0.3,2.2,2.2,3,3,3,2.4,2.4,0.1,0,0,0,0,0,0,0,0,0,0,0,0,0,0,0,0,0,0,0,0,0,0,0,0,0,0,0,0,0,0,0,0,0,0,0,0,0,0,0,0,0,0,0,0,0,0,0,0,0,0,0,0,0,0,0,0.4,2.4,1.2,0,1,10.2,12.7,12.7,13.2,13.4,13.4,13.4,13.4,13.4,13.4,13.4,15.1,15.1,15.1,15.1,15.1,15.1,15.1,15.1,15.1,15.1,15.2,15.2,15.2,15.8,15.8,17.5,17.6,17.9,17.9,18.5,18.5,19.1,19.3</t>
  </si>
  <si>
    <t>9,17,6.4,9.7,8.7,7,10.9,11.8,21.5,19.2,22.5,14.9,24.8,19.6,19,22,27.1,30.9,23,22.6,31.2,25.1,29.7,34.9,29.4,42.8,41.6,37.2,42.6,37.5,50,43.3,42.6,45.5,46.3,46.2,49.3,57.4,52.5,52.3,53.7,64,61.1,54,57.5,60.4,67.1,66.1,66.8,67.5,62.2,68.4,69.3,66.7,71.1,69.7,70.8,70.2,77.2,76.8,66.6,69.6,74.8,67.7,69.2,75.3,73.9,63.2,64.4,57.9,60.1,54.2,56,56,52.2,51.5,49.7,42,44,46.5,38.7,30.7,29.6,37.8,38,31.5,23.8,21.1,26.3,18.4,17,25.8,24.1,18.6,16.7,11,14.3,18.5,10.2,12.4,12.3,15.7,18,7.4,13.5,13.8,12.3,15.9,6.6,12.9,8.7,16.9,7.9,8.4,16.9,14.7,7.9,14.9,6.6,11.2</t>
  </si>
  <si>
    <t>S,S,LS,S,S,C,S,S,LS,LS,S,S,C,C,S,S,S,S,LS,S,LS,S,S,S,S,S,S,S,LR,S,LR,LR,S,S,LR,S,S,S,S,S,C,R,R,LR,S,S,S,S,LR,S,C,S,LR,S,S,S,S,S,S,LR,LR,LR,S,S,S,R,C,S,S,LR,S,S,S,S,S,S,S,S,S,LR,C,LS,LS,LR,LR,LS,B,SN,C,LS,LS,S,S,S,S,S,S,LS,C,S,S,S,S,S,S,S,S,LS,S,S,LS,S,LS,LS,LS,C,LS,C,LS,LS</t>
  </si>
  <si>
    <t>0,0,0.1,0,0,0,0,0,0.1,0.1,0,0,0,0,0,0,0,0,1.9,0,0.8,0,0,0,0,0,0,0,0,0,0,0,0,0,0,0,0,0,0,0,0,0,0,0,0,0,0,0,0,0,0,0,0,0,0,0,0,0,0,0,0,0,0,0,0,0,0,0,0,0,0,0,0,0,0,0,0,0,0,0,0,0.4,2,0,0,1,9.2,2.5,0,0.5,0.2,0,0,0,0,0,0,1.7,0,0,0,0,0,0,0,0,0,0.1,0,0,0.6,0,1.7,0.1,0.3,0,0.6,0,0.6,0.2</t>
  </si>
  <si>
    <t>121.1021,121.310164078873,121.518157826227,121.726081265835,121.933934421463,122.05571731687,122.014459046228,121.973214722043,121.931984339602,121.890767894191,121.8495653811,121.808376795619,121.767202133041,121.726041388658,121.684894557766,121.643761635662,121.602642617644,121.561537499013,121.520446275069,121.479368941117,121.438305492461,121.397255924407,121.356220232264,121.93219841134,121.890981893567,122.734779308139,123.037291495415,123.24470142505,123.652041244287,123.85924337119,124.266375457938,124.409369922572,124.367316051049,124.325276394919,124.483250949377,124.441172103985,124.399107482429,124.3570570799,124.315020891591,124.272998912698,124.230991138418,125.073997563949,125.916719029561,126.273155631579,126.273471747985,126.272787757535,126.273103998293,126.273420132153,126.272736159151,126.27305241735,126.273368568646,126.272684613073,126.273000888697,126.273317057411,126.27263311925,126.272949412281,126.273265598395,126.273581677629,126.27289765002,126.273213853631,126.273529950357,126.272845940233,126.273162161323,126.273478275522,126.272794282866,126.273110521418,126.273426653073,126.272742677866,126.273058933862,126.273375082955,126.27269112518,126.273007398603,126.273323565116,126.272639624756,126.272955915587,126.273272099503,126.27358817654,126.272904146734,126.273220348149,126.273536442679,126.27285243036,126.273168649257,126.273484761263,126.272800766414,126.273117002775,126.273433132239,126.272749154842,126.273065408649,126.273381555553,126.27269759559,126.273013866826,126.273330031153,126.272646088607,126.272962377253,126.273278558985,126.273594633838,126.272910601849,126.273226801082,126.273542893431,126.272858878932,126.273175095649,126.273491205476,126.272807208448,126.273123442632,126.273439569919,126.272755590346,126.273071841977,126.273387986707,126.27270402457,126.273020293632,126.273336455787,126.272652511069,126.272968797544,126.273284977106,126.27360104979,126.272917015632,126.273233212697,126.273549302879,126.272865286213,126.273181500764</t>
  </si>
  <si>
    <t>1.1797,0.9202,0.6712,0.4164,0.1631,0,0,0,0,0,0,0,0,0,0,0,0,0,0,0,0,0,0,0,0,1.4041,1.1228,0.85,0.601,0.3344,0.0854,0.0004,0,0,0,0,0,0,0,0,0,3.315,4.63,5.231,5.0765,4.9122,4.7167,4.5294,4.6874,4.4932,4.367,4.1744,4.5314,4.3438,4.1365,3.94,3.7414,3.5497,3.323,3.48,3.537,3.695,3.4788,3.3045,3.1274,8.2844,8.0699,7.8576,7.6394,8.6964,8.4964,8.3276,8.1516,7.9781,7.8221,7.67,7.5261,7.4095,7.2867,7.3437,7.258,7.215,7.172,8.6546,10.987,10.944,10.902,10.859,10.7839,10.7419,10.6989,10.6098,10.525,10.4482,10.3743,10.3073,10.2376,10.1946,10.136,10.0688,10.0008,9.9287,9.8547,9.7918,9.7228,9.6545,9.587,9.544,9.4831,9.4152,9.3722,9.3006,9.2576,9.2146,9.1716,9.1116,9.0686,9.0075,8.9655,8.9225</t>
  </si>
  <si>
    <t>0,0,0.3,0,0,0.1,0,1.8,0.1,0,0,0,0.5,0,0.9,0,1.8,0,0.4,0.2,0,0,0,0,0.1,2.9,3.7,0.2,0,0.1,0,0,0,0,0,0,0.2,0,0,0,0,2.7,0,0,0,1.4,0.1,0.4,0.4,2.4,0,0.4,0.1,0,0,0,3.5,0.3,3.3,0,0,0,0.1,0,0.4,0,0,0,0.2,0,0,0.1,0,0,0,0,0.3,0.8,0,0.8,0,0.1,0,0,7,0,0,1.7,0.6,0,0.1,0.3,0,0.1,0,0,0,0.1,0.1,0,0.1,0.1,0,0.1,0.4,0,0.1,0,0,0.1,0,0,0,0.5,0,0,0,0.1,0,0</t>
  </si>
  <si>
    <t>0,0,0.3,0.3,0.3,0.4,0.4,2.2,2.3,2.3,2.3,2.3,2.8,2.8,3.7,3.7,5.5,5.5,5.2,5.4,5.1,4.6,3.7,2.7,1.7,0.1,0,0,0,0,0,0,0,0,0,0,0,0,0,0,0,0,0,0,0,0,0,0,0,0,0,0,0,0,0,0,0,0,0,0,0,0,0,0,0,0,0,0,0,0,0,0,0,0,0,0,0,0,0,0,0,0,0,0,0,0,0,1.7,2.3,2.3,2.4,2.7,2.7,2.8,2.8,2.8,2.8,2.9,3,3,3.1,3.2,3.2,3.3,3.7,3.7,3.8,3.8,3.8,3.9,3.9,3.9,3.9,4.4,4.4,4.4,4.4,4.5,4.5,4.5</t>
  </si>
  <si>
    <t>15.6,15.9,17.4,17.4,19.4,17.5,18.3,19.4,22,23.1,24,25.4,24.6,25,26.1,24.6,28.8,29.8,33.3,32,33.4,34.5,36.2,36.8,36.7,39.3,40.9,39.7,40,41.6,43.6,43.7,45.8,47.1,51.2,49.1,53.4,54.8,53.1,54.6,54.9,55.9,60.1,61,59.1,60.8,60.1,60.3,61.9,66.7,66.6,68.5,67.8,67.3,71.3,67.3,73.2,72,71.1,73.2,73.6,72.2,71.2,70.5,71.8,69.7,69,63.2,66.6,64.5,59.2,62,55.1,52.7,52.6,49.2,47.1,47,46.1,41.1,39.7,37.2,37.3,33.5,34.5,28.3,25.7,24.8,25.4,21.8,21.6,21.8,23.7,22.2,22.6,22.8,20,16.8,16.8,17.1,19.7,16.7,20.6,19.2,18.3,15.8,17.2,19,19.5,16.4,18.2,18.8,14.5,18.7,18.8,15.9,17.2,17.5,14.1,16.5</t>
  </si>
  <si>
    <t>S,S,LS,S,S,LS,S,LS,LS,S,C,C,LS,S,LS,S,LS,S,LR,LS,S,S,S,S,LR,R,R,LR,S,LR,S,S,S,S,S,C,LR,S,S,S,S,R,C,S,C,LR,LR,LR,LR,R,S,LR,LR,S,C,S,R,LR,R,S,S,S,LR,S,LR,S,S,S,LR,C,S,LR,S,S,S,S,LR,LR,S,LR,S,LR,S,S,ST,C,S,LS,LS,C,LS,LS,S,LS,S,S,S,LS,LS,S,LS,LS,S,LS,LS,S,LS,S,S,LS,S,S,S,LS,S,S,S,LS,S,S</t>
  </si>
  <si>
    <t>0,0,0.3,0,0,0.1,0,1.8,0.1,0,0,0,0.5,0,0.9,0,1.8,0,0,0.2,0,0,0,0,0,0,0,0,0,0,0,0,0,0,0,0,0,0,0,0,0,0,0,0,0,0,0,0,0,0,0,0,0,0,0,0,0,0,0,0,0,0,0,0,0,0,0,0,0,0,0,0,0,0,0,0,0,0,0,0,0,0,0,0,0,0,0,1.7,0.6,0,0.1,0.3,0,0.1,0,0,0,0.1,0.1,0,0.1,0.1,0,0.1,0.4,0,0.1,0,0,0.1,0,0,0,0.5,0,0,0,0.1,0,0</t>
  </si>
  <si>
    <t>63.4868,63.4868038358663,63.4868076684097,63.4868114976331,63.4868153235394,63.4868191461315,63.4868229654122,63.4868267813844,63.486830594051,63.4868344034148,63.4868382094787,63.4868420122456,63.4868458117182,63.4868496078996,63.4868534007924,63.4868571903997,63.4868609767241,63.4868647597686,63.4868685395359,63.4868723160291,63.4868760892507,63.4868798592038,63.4868836258911,63.4868873893155,63.4868911494798,63.4868949063868,63.4868986600393,63.4869024104402,63.4869061575922,63.4869099014983,63.4869136421611,63.4869173795836,63.4869211137684,63.4869248447185,63.4869285724366,63.4869322969255,63.4869360181881,63.486939736227,63.4869434510452,63.4869471626454,63.4869508710303,63.4869545762028,63.4869582781657,63.4869619769217,63.4869656724736,63.4869693648242,63.4869730539762,63.4869767399325,63.4869804226958,63.4869841022689,63.4869877786544,63.4869914518553,63.4869951218742,63.4869987887139,63.4870024523772,63.4870061128668,63.4870097701854,63.4870134243359,63.4870170753209,63.4870207231432,63.4870243678055,63.4870280093106,63.4870316476612,63.48703528286,63.4870389149098,63.4870425438133,63.4870461695733,63.4870497921923,63.4870534116732,63.4870570280188,63.4870606412316,63.4870642513144,63.48706785827,63.4870714621009,63.4870750628101,63.4870786604,63.4870822548735,63.4870858462333,63.487089434482,63.4870930196224,63.487096601657,63.4871001805887,63.4871037564201,63.487107329154,63.4871108987928,63.4871144653395,63.4871180287965,63.4871215891667,63.4871251464527,63.4871287006572,63.4871322517827,63.4871357998321,63.4871393448079,63.4871428867129,63.4871464255496,63.4871499613208,63.4871534940291,63.4871570236771,63.4871605502676,63.4871640738031,63.4871675942862,63.4871711117198,63.4871746261063,63.4871781374484,63.4871816457488,63.4871851510101,63.4871886532349,63.4871921524259,63.4871956485856,63.4871991417168,63.487202631822,63.4872061189038,63.487209602965,63.487213084008,63.4872165620355,63.4872200370502,63.4872235090546,63.4872269780513,63.4872304440429,63.4872339070321</t>
  </si>
  <si>
    <t>30.3772,30.2714,30.2164,30.1072,29.9932,29.9382,29.8272,29.7722,29.7172,29.5937,29.4912,29.3859,29.3309,29.2023,29.1473,29.0201,28.9651,28.8208,29.4386,29.3836,29.5201,29.8841,30.5976,31.4491,32.4925,36.8982,40.6728,40.8178,40.6029,40.6479,40.4094,40.1708,39.9174,39.6539,39.3564,39.1517,39.2967,38.9661,38.6535,38.3273,37.9992,40.6442,40.3603,39.9547,39.6808,41.0258,41.0708,41.4158,41.7608,44.1058,43.6024,43.9474,43.9924,43.4782,43.0693,42.5605,46.0055,46.2505,49.4955,48.8419,48.1835,47.5584,47.6034,47.0143,47.3593,46.7861,46.2288,45.7672,45.9122,45.572,45.1674,45.2124,44.8583,44.5304,44.2049,43.9127,44.1577,44.9027,44.6349,45.3799,45.1582,45.2032,44.9972,44.8127,51.7577,51.6274,51.4718,51.4168,51.3618,51.2497,51.1947,51.1397,50.9924,50.9374,50.7946,50.651,50.5175,50.4625,50.4075,50.2834,50.2284,50.1734,50.0385,49.9835,49.9285,49.8087,49.7537,49.6243,49.4933,49.4383,49.3117,49.1833,49.0674,49.0124,48.8841,48.7646,48.6414,48.5864,48.4719,48.351</t>
  </si>
  <si>
    <t>0,0,1.8,0.1,0,0.1,0,0,0,0.2,0,0,0.1,0,0,0,0,0,0,0,0,0,0,0,0,0,0,0,0.1,0,0.2,0,0,0,0.4,0,0,0,0,0,0,0,0,1,0,0,0.1,0,0.1,0,0,0,0,0,0,0.1,0,0,0,0,0.3,0.2,0.3,0.6,1.9,0.8,0,0.2,0,0,0,0,0,3.3,0,0,0.2,0,0,0,0,0,0,0,0,0,0,0,0,0.6,0.1,0,0,0.3,0,0,0,0,0,0,0.1,0,0.1,0,0,0,0.7,0.1,1.7,5.1,0.1,0.6,0.1,0.1,0.1,0.7,11.2,1.1,11.4,0.5</t>
  </si>
  <si>
    <t>0,0,1.8,1.9,1.9,2,2,2,2,2.2,2.2,2.2,2.3,2.3,2.3,2.2,1.6,1.1,0.2,0,0,0,0,0,0,0,0,0,0,0,0,0,0,0,0,0,0,0,0,0,0,0,0,0,0,0,0,0,0,0,0,0,0,0,0,0,0,0,0,0,0,0,0,0,0,0,0,0,0,0,0,0,0,0,0,0,0,0,0,0,0,0,0,0,0,0,0,0,0,0,0,0,0,0.3,0.3,0.3,0.3,0.3,0.3,0.3,0.4,0.4,0.5,0.5,0.5,0.5,1.2,1.3,3,8.1,8.2,8.8,8.9,9,9.1,9.8,21,22.1,33.5,34</t>
  </si>
  <si>
    <t>20.2,21.6,20.9,22.5,22.3,23.3,23.4,24,24.3,26.5,26.7,27.3,28.5,31,30.6,32.4,35,34.3,36.2,37.1,38.6,39.6,42.3,43.1,44.7,44.8,46.5,48.3,49.3,49.2,51,52,53.1,53.6,53.4,54.1,55.5,56.9,58.2,57.7,58.8,58.6,61.1,60,61.8,62.5,62.3,62.9,64.5,65.5,65.3,66,65.2,66.4,67.4,67.3,66.8,67.1,67.6,67.9,68.6,67.1,68.6,67.3,67.7,65.7,65.9,64.8,64.4,63.8,61.4,60.6,59.1,57.5,55.9,56,54,52.6,50.8,47.5,46.3,45.2,44.5,41.6,40.8,39.4,36.5,35.4,35.2,33.1,32.7,31.1,30.8,28.8,28.3,27.2,27.4,25.5,25.6,24.8,25.1,23.7,23.7,24.3,22.3,23.6,23.3,22.1,21.6,22.4,21.1,22.7,21.8,21.9,21.4,21.3,20.5,21.1,21.8,21.4</t>
  </si>
  <si>
    <t>S,S,LS,LS,S,LS,S,S,S,LS,S,S,LS,S,S,S,S,S,S,S,S,S,S,S,S,S,S,S,LR,S,LR,S,S,C,LR,S,S,S,S,S,S,S,S,LR,S,S,LR,S,LR,S,S,S,S,S,S,LR,S,S,S,S,LR,LR,LR,LR,LR,LR,S,LR,S,S,S,S,C,R,S,S,LR,S,S,C,S,S,S,S,S,S,S,S,S,LR,LR,S,S,LS,S,S,S,S,S,S,LS,S,LS,S,S,S,LS,LS,LS,SN,LS,LS,LS,LS,LS,LS,B,LS,B,LS</t>
  </si>
  <si>
    <t>0,0,1.8,0.1,0,0.1,0,0,0,0.2,0,0,0.1,0,0,0,0,0,0,0,0,0,0,0,0,0,0,0,0,0,0,0,0,0,0,0,0,0,0,0,0,0,0,0,0,0,0,0,0,0,0,0,0,0,0,0,0,0,0,0,0,0,0,0,0,0,0,0,0,0,0,0,0,0,0,0,0,0,0,0,0,0,0,0,0,0,0,0,0,0,0,0,0,0.3,0,0,0,0,0,0,0.1,0,0.1,0,0,0,0.7,0.1,1.7,5.1,0.1,0.6,0.1,0.1,0.1,0.7,11.2,1.1,11.4,0.5</t>
  </si>
  <si>
    <t>20.1216,20.1219898925831,20.121379482692,20.12176954635,20.1221593074009,20.1215487660798,20.1219386984096,20.1213283282343,20.1217184315773,20.1221082322826,20.1214977305849,20.1218877025075,20.1212773718943,20.1216675147686,20.1220573549745,20.1214468927469,20.1218369041088,20.1212266129044,20.121616795157,20.1220066747106,20.1213962518002,20.1217863024488,20.1221760505006,20.1215654961903,20.1219554155411,20.1213450323969,20.121735122781,20.1221249105374,20.1215143959009,20.1219043548947,20.1212940113628,20.1216841413284,20.1220739686356,20.1214634935193,20.1218534920026,20.1212431879295,20.1216333573234,20.1220232240282,20.121412788279,20.1218028260988,20.1211925613318,20.1215827700012,20.1219726759511,20.1213622794165,20.1217523564205,20.1221421308073,20.1215316028115,20.1219215484564,20.1213111915859,20.1217013082233,20.1220911222126,20.1214806337887,20.1218706189748,20.1212603016148,20.1216504577321,20.1220403111706,20.1214298621654,20.1218198867395,20.121209608737,20.1215998041812,20.1219896969162,20.1213792871769,20.1217693509865,20.1221591121891,20.1215485710194,20.1219385035005,20.1213281334765,20.1217182369705,20.1221080378267,20.1214975362799,20.1218875083532,20.1212771778907,20.1216673209155,20.1220571612718,20.1214466991944,20.1218367107066,20.1212264196522,20.1216166020547,20.1220064817581,20.1213960589973,20.1217861097956,20.1221758579968,20.1215653038359,20.1219552233359,20.1213448403408,20.1217349308739,20.1221247187792,20.1215142042915,20.1219041634339,20.1212938200505,20.1216839501645,20.1220737776201,20.1214633026519,20.1218533012833,20.1212429973582,20.1216331668998,20.1220230337525,20.1214125981508,20.1218026361182,20.1211923714985,20.1215825803151,20.1219724864123,20.1213620900247,20.1217521671756,20.1221419417092,20.1215314138601,20.1219213596516,20.1213110029276,20.1217011197113,20.1220909338469,20.1214804455692,20.1218704309012,20.1212601136872,20.1216502699502,20.1220401235345,20.1214296746748,20.1218196993943,20.1212094215372,20.1215996171266,20.1219895100067</t>
  </si>
  <si>
    <t>7.6705,7.6223,7.6073,7.5913,7.5424,7.5274,7.477,7.4269,7.3754,7.3594,7.3055,7.2497,7.2347,7.1725,7.1113,7.1385,7.7101,8.1332,8.9532,9.0501,8.9651,8.8764,8.7802,8.683,8.5798,8.478,8.3698,8.2558,8.3408,8.2234,8.4084,8.2793,8.1463,8.0565,8.4405,8.3029,8.1588,8.0091,7.8552,7.7043,7.55,7.397,7.2329,8.2179,8.0419,7.8631,7.9481,7.7681,7.8531,7.6582,7.4665,7.2742,7.0876,6.8973,6.7016,6.7856,6.5961,6.4063,6.2174,6.028,6.312,6.497,6.781,7.365,9.25,10.034,9.8139,9.9979,9.7875,9.5842,9.3973,9.2179,9.1045,12.3885,12.2147,12.0405,12.2255,12.07,11.9246,11.8377,11.7134,11.5944,11.4795,11.3747,11.2739,11.1772,11.0894,11.006,10.9225,11.5075,11.5915,11.5168,11.444,11.428,11.361,11.2955,11.2297,11.1689,11.107,11.0477,11.0317,10.9735,10.9585,10.8995,10.8441,10.7875,10.7715,10.7565,10.7405,10.7245,10.7095,10.6935,10.6785,10.6625,10.6465,10.6315,10.6155,10.6005,10.5845,10.5685</t>
  </si>
  <si>
    <t>0,0,5.2,0,9,0.2,0.1,0.3,0.2,0,0,0.2,0.1,0,0,0,0,0,0,0.7,0.1,0.4,2.8,0.6,0,0.4,1,0,0,1.3,0,0,0,0,0,0.1,0,0,0,0,0,0,0,0,0,0,0,0,0,0,0.1,0,0,0,0.1,0.3,0,0,0,0,0,0.8,1.7,1.3,0.4,0,1.5,0.7,0.1,0,0,0,0,0,0.1,0,0.1,0.1,1.3,0,0,0,0,0.1,0,0.9,0.3,0,0,0,0.6,0.1,3.9,0,0,0,0.1,0.4,0,5.4,0,0,0,0,0,0,0,0,0,0,0,0,0,0,0,0,0,0,0,0</t>
  </si>
  <si>
    <t>0,0,5.2,5.2,14.2,14.4,14.5,14.8,15,15,15,15.2,15.3,15.3,15.3,15.3,15.3,15.3,15.3,14.8,14.4,13.4,12.7,11.5,10.2,9.2,7.6,5.3,2.9,1.2,0,0,0,0,0,0,0,0,0,0,0,0,0,0,0,0,0,0,0,0,0,0,0,0,0,0,0,0,0,0,0,0,0,0,0,0,0,0,0,0,0,0,0,0,0,0,0,0,0,0,0,0,0,0,0,0,0.3,0.3,0.3,0.3,0.9,1,4.9,4.9,4.9,4.9,5,5.4,5.4,10.8,10.8,10.8,10.8,10.8,10.8,10.8,10.8,10.8,10.8,10.8,10.8,10.8,10.8,10.8,10.8,10.8,10.8,10.8,10.8,10.8</t>
  </si>
  <si>
    <t>16.9,18.2,15.7,14.5,14.2,17.5,20.1,20.1,21.3,19.2,22.3,19.8,26.2,26.1,24.5,27.2,30.1,29.3,28.5,34.5,33.8,36.8,35.4,37.6,38.1,36.6,39.5,42.6,43.4,39.9,42.9,46.9,47.1,46.2,49.9,48.5,47.3,47.4,49.4,53.2,54.4,53.9,55.3,54,55.7,55.8,57.7,59.5,55.6,58.2,60.6,60.9,60.9,59.6,57.9,61.1,63.1,60.3,62.9,60.2,64,59.5,58.6,62.9,60.9,62.8,58,58.7,54.8,58.9,55.4,52.3,52,50.2,46.5,47.7,45.8,43.6,42.8,38.3,41.9,36,37.3,32.8,31.5,32.9,29.3,26.7,25.6,24.1,25.1,22.1,26.1,22.2,19,20.8,22.2,18.5,16.6,18.3,19.8,20.2,20.3,16.9,19.6,15.9,19.7,17.4,14.4,15.7,17.4,18,13.7,15.1,17.2,14.6,15,13.1,13,18</t>
  </si>
  <si>
    <t>S,C,SN,C,B,LS,LS,LS,LS,S,S,LS,LS,S,S,S,S,S,S,LR,LR,LR,R,LR,S,LR,LR,S,C,LR,S,S,S,S,S,LR,S,S,S,S,S,S,S,S,S,S,S,S,S,S,LR,S,S,S,LR,LR,S,C,S,S,C,LR,LR,LR,LR,S,LR,LR,LR,S,S,S,S,S,LR,S,LR,LR,LR,S,S,S,C,LR,S,LR,LS,S,S,S,LS,LS,SN,C,C,C,LS,LS,S,SN,S,S,S,S,S,S,S,S,S,S,S,S,S,S,S,S,S,S,S,S</t>
  </si>
  <si>
    <t>0,0,5.2,0,9,0.2,0.1,0.3,0.2,0,0,0.2,0.1,0,0,0,0,0,0,0,0,0,0,0,0,0,0,0,0,0,0,0,0,0,0,0,0,0,0,0,0,0,0,0,0,0,0,0,0,0,0,0,0,0,0,0,0,0,0,0,0,0,0,0,0,0,0,0,0,0,0,0,0,0,0,0,0,0,0,0,0,0,0,0,0,0,0.3,0,0,0,0.6,0.1,3.9,0,0,0,0.1,0.4,0,5.4,0,0,0,0,0,0,0,0,0,0,0,0,0,0,0,0,0,0,0,0</t>
  </si>
  <si>
    <t>118.718,118.650161142857,118.582361050776,118.514599701604,118.446877073203,118.379193143447,118.311547890222,118.243941291427,118.176373324975,118.108843968789,118.041353200807,117.973900998978,117.906487341265,117.839112205641,117.771775570095,117.704477412626,117.637217711248,117.569996443984,117.502813588873,118.294669123965,119.05707217018,119.848039557511,120.638554963479,121.428618646357,122.218230864273,123.007391875208,123.796101936993,124.584361307315,125.372170243711,126.159529003572,126.946437844141,127.224897022516,127.50319708136,127.781338111599,128.059320204107,128.437143449705,128.714750796305,128.992199510135,129.269489681844,129.546621402026,129.823594761225,130.100409849932,130.37706675859,130.653565577585,130.929906397255,131.206089307885,131.482114399709,131.757981762909,132.033691487616,132.309243663909,132.684638381815,132.959818588454,133.234841549261,133.50970735409,133.884416092744,134.45891071212,134.733077048856,135.007086719114,135.165939812417,135.088702132524,135.011508588449,135.734359154969,136.515796664024,137.296787637359,137.969332330137,138.241492711663,139.021497572971,139.801056717215,140.17217039909,140.443072016005,140.624818831996,140.544461792664,140.464150671639,140.383885442684,140.403666079574,140.323435413243,140.343250593007,140.363054449811,141.141846990125,141.412194506131,141.406387537841,141.32558388782,141.244826411312,141.264115081935,141.183392730459,141.961716506042,141.921595525181,141.840497470595,141.759445757755,141.678440360179,141.597481251402,141.516568404973,141.435701794455,141.35488139343,141.274107175491,141.193379114248,141.112697183325,141.032061356363,140.951471607017,140.870927908956,140.790430235865,140.709978561445,140.629572859409,140.54921310349,140.468899267431,140.388631324992,140.308409249949,140.228233016092,140.148102597226,140.06801796717,139.98797909976,139.907985968846,139.828038548293,139.748136811979,139.668280733801,139.588470287667,139.508705447503,139.428986187247,139.349312480855,139.269684302294</t>
  </si>
  <si>
    <t>0,0,0,0,0,0,0,0,0,0,0,0,0,0,0,0,0,0,0,0.3721,0.0218,0.5737,3.238,4.1746,4.5691,5.085,6.8255,8.1548,9.6684,11.7827,12.051,11.5867,11.1238,10.667,10.1966,9.8456,9.3908,8.9381,8.4796,8.008,7.5345,7.0671,6.5971,6.1368,5.6734,5.2138,4.7512,4.2865,3.842,3.3934,3.0424,2.5957,2.1562,1.7283,1.3773,1.0263,0.6151,0.2359,0,0,0,0,0.841,1.282,0.931,0.5232,1.1642,1.0052,0.6542,0.2618,0,0,0,0,0,0,0,0,0.441,0.0745,0,0,0,0,0,0.041,0,0,0,0,0,0,0,0,0,0,0,0,0,0,0,0,0,0,0,0,0,0,0,0,0,0,0,0,0,0,0,0,0,0</t>
  </si>
  <si>
    <t>3.1,0.1,0,0.2,10,0.2,3,11.5,0,0.2,0,0,0,0,0,0,0,0,0,0,0,0,0,0,0,0,0,0,0,0,0,0,0,0,0,6,0.1,0,4,1.1,0,0,0,0,0,0,0,0,0,0,0,0,0,0,0,0,0,0,0,0.1,0,0,0,0,0,0,0.1,0,0,0,0,0,0,0,0,0,0,0,0,0,0.1,0,0,0,0,0,0,0,0,0,0.2,0,0,0,0,0,0.3,0,0,0,0,0,0.1,0.1,0.4,0,0.1,2.7,1.7,0,0,1.1,1.3,0,0.1,0,0,0,0.1,0.5</t>
  </si>
  <si>
    <t>3.1,3.2,3.2,3.4,13.4,13.6,16.6,28.1,28.1,28.3,28.3,28.3,28.3,28.3,28.3,28.3,28.3,28.3,28.3,28.3,28.2,27.8,26.9,25.9,24.6,22.9,21.1,19.3,17.1,14.8,12.1,9,5.9,2.5,0,0,0,0,0,0,0,0,0,0,0,0,0,0,0,0,0,0,0,0,0,0,0,0,0,0,0,0,0,0,0,0,0,0,0,0,0,0,0,0,0,0,0,0,0,0,0,0,0,0,0,0,0,0,0,0,0.2,0.2,0.2,0.2,0.2,0.2,0.5,0.5,0.5,0.5,0.5,0.5,0.6,0.7,1.1,1.1,1.2,3.9,5.6,5.6,5.6,6.7,8,8,8.1,8.1,8.1,8.1,8.2,8.7</t>
  </si>
  <si>
    <t>15.8,17.2,17.3,16.1,17.3,16.8,17.3,19.9,19.1,19.7,22.1,22.7,23.1,25.1,27,26.7,28.8,30.6,30.1,31.2,32.4,34.1,36.3,36.7,38.1,39.9,40.4,40.6,42.3,42.7,44.9,46.4,46.6,48.3,49.4,50.8,50.4,52.5,52.1,54.9,55.1,55.3,57.1,59.1,59.6,61.1,62.1,61,63.1,63.6,64.5,66,65.2,67.7,68.5,68.6,68.3,68.3,68.1,68.8,68.1,69.5,67.5,68.8,68.2,65.3,66.1,64.9,61.9,62,60.1,57.8,56.2,53.7,53.5,51.6,48.8,47,44.2,41.8,41.3,38.3,37.4,33.9,32.8,31.1,30,27.8,26.7,26.5,23.5,24.2,23.4,21.8,20.1,20.8,19,19.2,18,18.6,18.2,17.7,18.9,17.5,17.9,17.8,16.4,17.9,17,17.7,16.4,16.7,16.9,17.5,16,16.6,15.3,15.7,16.9,16</t>
  </si>
  <si>
    <t>SN,LS,C,LS,B,LS,SN,B,S,LS,S,S,S,S,S,S,S,S,S,S,S,S,S,S,S,S,S,S,S,S,S,S,C,S,S,R,LR,S,R,LR,S,S,S,S,S,S,S,S,S,S,S,S,S,S,S,S,S,S,S,LR,S,S,S,S,S,S,LR,S,S,S,S,S,S,S,S,S,S,S,S,S,LR,S,S,S,S,S,S,S,S,S,LS,S,S,S,S,S,LS,S,S,C,S,S,LS,LS,LS,S,LS,SN,LS,C,S,LS,LS,S,LS,S,C,S,LS,LS</t>
  </si>
  <si>
    <t>3.1,0.1,0,0.2,10,0.2,3,11.5,0,0.2,0,0,0,0,0,0,0,0,0,0,0,0,0,0,0,0,0,0,0,0,0,0,0,0,0,0,0,0,0,0,0,0,0,0,0,0,0,0,0,0,0,0,0,0,0,0,0,0,0,0,0,0,0,0,0,0,0,0,0,0,0,0,0,0,0,0,0,0,0,0,0,0,0,0,0,0,0,0,0,0,0.2,0,0,0,0,0,0.3,0,0,0,0,0,0.1,0.1,0.4,0,0.1,2.7,1.7,0,0,1.1,1.3,0,0.1,0,0,0,0.1,0.5</t>
  </si>
  <si>
    <t>25.0848,25.0850251339806,25.085250135358,25.0844750042103,25.0847003296124,25.0849255222985,25.0851505823468,25.0843755098355,25.0846008938395,25.0848261450929,25.0850512636741,25.0852762496612,25.0845011031323,25.0847264131622,25.0849515904852,25.0851766351794,25.0844015473231,25.084626915991,25.0848521519175,25.0850772551808,25.085302225859,25.0845270640302,25.0847523587692,25.0849775208103,25.0852025502317,25.0844274471115,25.0846528005245,25.0848780212051,25.0851031092315,25.0843280646817,25.0845534766306,25.0847787558127,25.085003902306,25.0852289161888,25.0844537975392,25.0846791354319,25.0849043406013,25.0851294131256,25.0843543530829,25.0845797495481,25.0848050132555,25.0850301442833,25.0852551427096,25.0844800086126,25.0847053310671,25.0849305208074,25.0851555779116,25.084380502458,25.0846058835213,25.0848311318358,25.0850562474798,25.0852812305315,25.0845060810688,25.0847313881667,25.0849565625595,25.0851816043252,25.0844065135421,25.0846318792849,25.0848571122881,25.0850822126297,25.0853071803879,25.0845320156409,25.0847573074634,25.0849824665898,25.0852074930981,25.0844323870666,25.08465773757,25.0848829553427,25.0851080404628,25.0843329930086,25.0845584020548,25.0847836783358,25.0850088219298,25.0852338329149,25.0844587113693,25.0846840463678,25.0849092486447,25.0851343182782,25.0843592553464,25.0845846489241,25.0848099097458,25.0850350378896,25.0852600334336,25.084484896456,25.0847102160315,25.0849354028946,25.0851604571233,25.0843853787958,25.0846107569869,25.0848360024311,25.0850611152063,25.0852860953909,25.0845109430629,25.0847362472971,25.0849614188278,25.0851864577332,25.0844113640914,25.0846367269773,25.0848619571252,25.0850870546132,25.0853120195195,25.0845368519223,25.0847621408962,25.0849872971757,25.0852123208389,25.0844372119638,25.0846625596254,25.0848877745579,25.0851128568395,25.0843378065485,25.0845632127595,25.084788486207,25.0850136269692,25.0852386351241,25.0844635107501,25.0846888429217,25.0849140423735,25.0851391091835,25.0843640434298,25.0845894341874</t>
  </si>
  <si>
    <t>24.0444,24.0294,23.9855,23.9715,23.9565,23.9415,23.9265,23.9125,23.8469,23.8319,23.7595,23.6857,23.612,23.5321,23.447,23.3629,23.2736,23.1777,23.0835,22.986,22.9638,23.2998,24.0924,24.9626,26.1358,27.6705,29.3105,30.9908,33.0185,35.1213,37.6652,40.5227,43.4803,46.7092,48.9156,54.9006,54.9856,54.6777,58.6637,59.7487,59.3979,59.0455,58.6708,58.2709,57.8643,57.4374,56.9974,56.5758,56.1224,55.663,55.1917,54.6973,54.2188,53.6987,53.1667,52.6351,52.1122,51.5907,51.0754,51.1604,50.6472,50.1127,49.6163,49.0983,48.5946,48.1409,48.2259,47.7796,47.3791,46.9803,46.6072,46.2641,45.9408,45.6456,45.355,45.0833,44.8377,44.6077,44.4017,44.2119,44.2969,44.1297,43.9682,43.8272,43.6907,43.5627,43.4396,43.3271,43.2182,43.1099,43.0949,42.9954,42.8998,42.8086,42.7228,42.6351,42.6211,42.5381,42.4586,42.403,42.3232,42.2458,42.2308,42.2158,42.2008,42.1233,42.1083,42.0933,42.0783,42.0254,41.9506,41.9356,41.9206,41.8429,41.8289,41.7537,41.7038,41.6311,41.6171,41.6021</t>
  </si>
  <si>
    <t>0,0,0,0.1,1.5,0,1.7,0.1,1.3,0,0,0,0,0,0,0,0,0,0,0,0,0.2,0,0.1,0.1,0,0,0,0.1,0,0,0,9.8,0,0,0.1,0.3,0,0.4,0,0,0,0,0,0,0,0,0,0,0,0.2,0,0,0,0,0,0,0,0,0,0,0,0,0,0,0,0,0,0,0,0.2,1.3,0,2.3,0.8,0,0.1,0.2,0,0.3,0,0,0.6,0,0.1,0,0,0.1,3.4,0.2,0,0.1,0,0.4,0,5.6,0,0.8,0,0,0.1,0,0.1,0,0,0,0.6,0.1,0.1,0,0.2,0,0,0,0,0,0.9,0,5,0</t>
  </si>
  <si>
    <t>0,0,0,0.1,1.6,1.6,3.3,3.4,4.7,4.7,4.7,4.7,4.7,4.7,4.7,4.7,4.7,4.7,4.7,4.7,4.7,4.9,4.9,4.5,4.1,3.5,2.3,0.9,0,0,0,0,0,0,0,0,0,0,0,0,0,0,0,0,0,0,0,0,0,0,0,0,0,0,0,0,0,0,0,0,0,0,0,0,0,0,0,0,0,0,0,0,0,0,0,0,0,0,0,0,0,0,0,0,0,0,0,0,3.4,3.6,3.6,3.7,3.7,4.1,4.1,9.7,9.7,10.5,10.5,10.5,10.6,10.6,10.7,10.7,10.7,10.7,11.3,11.4,11.5,11.5,11.7,11.7,11.7,11.7,11.7,11.7,12.6,12.6,17.6,17.6</t>
  </si>
  <si>
    <t>11.1,12,12.9,13.4,13.5,13.6,14.5,15.4,15.1,15.9,16.6,18.7,20.3,20.2,22.4,22,24.4,25.1,27,27,28.9,30.9,31,33.7,34.2,34.9,37.6,38.3,39.7,41.5,42.6,43.2,45.3,47.6,48.2,49.5,51.8,51.5,53.9,55.7,55.4,57.6,58.4,59.6,61.1,62.1,63.6,64.9,65.6,68.3,67.6,68.7,71,70.8,71.4,72.8,72.8,73.1,72.1,73,72.8,72.9,72.6,71.7,70.3,71.3,69.4,68.3,67.5,66.2,65.2,62.7,61.5,60.5,57.1,55.5,53.7,52.3,49.7,49,46.1,44.1,43.5,40.2,38.3,36.1,35.3,32.5,31.2,29.3,28.9,27.9,26.5,25.2,24.8,21.7,21.4,21,20.6,19.5,18.9,18.8,16.3,17.7,15.8,16.3,15.5,14.7,13.6,15.1,13.7,12.5,13.8,12.9,12.2,11.6,12.7,12.4,13,11.6</t>
  </si>
  <si>
    <t>C,S,S,LS,LS,S,LS,LS,LS,S,S,S,S,S,S,S,S,S,S,S,S,LS,S,LR,LR,S,S,S,LR,S,C,S,ST,C,C,LR,LR,C,LR,C,S,S,S,S,S,S,S,S,S,S,LR,S,S,S,S,S,S,S,S,S,S,S,S,S,S,S,S,S,S,S,LR,LR,S,R,LR,S,LR,LR,S,LR,S,C,LR,S,LR,S,S,LR,SN,LS,S,LS,S,LS,S,SN,S,LS,S,C,LS,S,LS,C,S,S,LS,LS,LS,S,LS,S,S,S,S,S,LS,S,SN,S</t>
  </si>
  <si>
    <t>0,0,0,0.1,1.5,0,1.7,0.1,1.3,0,0,0,0,0,0,0,0,0,0,0,0,0.2,0,0,0,0,0,0,0,0,0,0,0,0,0,0,0,0,0,0,0,0,0,0,0,0,0,0,0,0,0,0,0,0,0,0,0,0,0,0,0,0,0,0,0,0,0,0,0,0,0,0,0,0,0,0,0,0,0,0,0,0,0,0,0,0,0,0,3.4,0.2,0,0.1,0,0.4,0,5.6,0,0.8,0,0,0.1,0,0.1,0,0,0,0.6,0.1,0.1,0,0.2,0,0,0,0,0,0.9,0,5,0</t>
  </si>
  <si>
    <t>72.0675,71.8115593457944,71.5565276397065,71.3024016536963,71.0491781711879,70.7968539870285,70.5454259074484,70.2948907500201,70.0452453436181,69.7964865283791,69.5486111556615,69.3016160880059,69.0554981990952,68.8102543737152,68.5658815077151,68.3223765079681,68.0797362923323,67.8379577896119,67.5970379395179,67.3569736926299,67.117762010357,66.8793998648997,66.6418842392112,66.8762121269598,67.2067078222099,67.5780297944301,68.2100330531041,68.8397918142239,69.4673140489023,69.6276076999436,69.7873320838129,69.6074892222069,70.2322850548757,70.3898619864565,70.5468792990279,70.803338980022,71.2588878696257,71.4128189220513,71.9662033034496,72.1176223945215,72.2685037355503,72.4188492363025,72.5686607997624,72.7179403221557,72.8666896929742,73.0149107949992,73.1626055043253,73.3097756903847,73.4564232159703,73.6025499372594,73.9481577038373,73.9785380783471,73.715810559938,73.4540160925288,73.1931513624806,72.9332130679223,72.6741979187091,72.416102636381,72.1589239541209,71.9026586167138,71.6473033805049,71.3928550133591,71.1393102946201,70.8866660150691,70.6349189768847,70.3840659936023,70.1341038900736,69.8850295024266,69.6368396780255,69.3895312754307,69.343101164359,69.9688359452706,70.1273484905117,70.7502980940034,71.3710353531088,71.5245681247519,71.7775556398229,72.12964469456,71.95548333957,71.9999405015416,71.7442397782651,71.4894471510152,71.8355593947779,71.5804424548712,71.4262315377418,71.1725682855516,70.9198058935095,70.7679411622989,70.5166157637786,70.2661829227483,70.0166394693778,69.767982245094,69.5202081025414,69.2733139055417,69.0272965290547,68.7821528591384,68.5378797929097,68.294474238505,68.0519331150412,67.8102533525765,67.569431892072,67.3294656853525,67.0903516950681,66.8520868946557,66.6146682683008,66.3780928108994,66.1423575280196,65.907459435864,65.6733955612319,65.4401629414818,65.2077586244933,64.9761796686306,64.7454231427047,64.5154861259362,64.2863657079188,64.0580589885823,63.8305630781555,63.6038750971303,63.3779921762246,63.1529114563464</t>
  </si>
  <si>
    <t>0,0,0,0,0,0,0,0,0,0,0,0,0,0,0,0,0,0,0,0,0,0,0,0,0.0001,0,0.3279,0.7872,0.9215,0.4887,0.068,0,8.928,8.4502,7.9727,7.5657,7.1587,6.6782,6.2712,5.7836,5.2672,4.7468,4.2293,3.7133,3.1982,2.6874,2.18,1.6781,1.1857,0.6999,0.2929,0,0,0,0,0,0,0,0,0,0,0,0,0,0,0,0,0,0,0,0,0.428,0,1.428,1.356,0.8958,0.4888,0.0818,0,0,0,0,0,0,0,0,0,0,0,0,0,0,0,0,0,0,0,0,0,0,0,0,0,0,0,0,0,0,0,0,0,0,0,0,0,0,0,0,0,0</t>
  </si>
  <si>
    <t>0,0,0,0,0,0,0,0,0.1,0,0,0,0,0,0,0,0.1,0,0,0,0,0,0,0,0,0,0,0.1,0.7,0,0,0,0,0,0.2,0,0,2.7,0,6.4,0.4,0.3,0,1.3,0,0,0,0,0,0,0,0.2,0,0,0,0,0.9,0.2,0.1,0,0,0,0,0.5,0.1,0.1,0,0,0.1,0,0.6,8,0,0,0,2.1,0.1,2.3,0,0,0,0,0,0,0,0,0,0,0,0,0,0,0,0,0,0,0,0,0,0,0,0,0,0.1,0.5,0,0,0,0,0,0,0,0,0,0,0,0,0.3,0,0</t>
  </si>
  <si>
    <t>0,0,0,0,0,0,0,0,0.1,0.1,0.1,0.1,0.1,0.1,0.1,0.1,0,0,0,0,0,0,0,0,0,0,0,0,0,0,0,0,0,0,0,0,0,0,0,0,0,0,0,0,0,0,0,0,0,0,0,0,0,0,0,0,0,0,0,0,0,0,0,0,0,0,0,0,0,0,0,0,0,0,0,0,0,0,0,0,0,0,0,0,0,0,0,0,0,0,0,0,0,0,0,0,0,0,0,0,0,0,0,0.1,0.6,0.6,0.6,0.6,0.6,0.6,0.6,0.6,0.6,0.6,0.6,0.6,0.6,0.9,0.9,0.9</t>
  </si>
  <si>
    <t>25.5,19.2,25.1,25.3,22.8,20.9,20.4,28.8,28.2,26.4,28.3,29,27.2,27.8,27.5,29.4,33.4,37.7,32.1,37.6,40.9,41.2,40.2,39.3,40,39.9,45.4,44.8,45.6,45.1,49.3,52.9,47.2,54.6,48.5,51,52.4,58.3,55.1,53.5,58.2,58.6,61.4,59.1,61.2,66.4,67.9,67.6,69.5,68,66.3,65.9,71.6,68.3,71.2,69.3,70.1,72.8,73.6,71.1,68.1,68.9,72.3,72,67.1,72.5,66.2,65.2,68.9,66,64.4,60.9,59.3,55.2,57.4,49.6,49.9,50.6,51.3,42.9,44.3,40.4,38.7,40.3,33,33.1,36.2,34.5,29.3,33.5,27.5,29.4,31.2,25.7,26.8,22.9,26.4,25.8,21.8,20.6,26.4,20.1,23.8,24.9,24.4,21.7,21.9,23.9,24.9,21.4,20.7,21.2,24.5,19.6,19.1,22.5,18.2,25.4,21.2,24.4</t>
  </si>
  <si>
    <t>S,S,S,S,S,S,S,S,LS,S,S,S,S,S,S,S,LR,S,S,S,S,S,S,S,S,S,S,LR,LR,S,S,S,C,S,LR,C,S,R,C,ST,LR,LR,S,LR,S,S,S,S,S,S,S,LR,S,C,S,S,LR,LR,LR,S,S,S,S,LR,LR,LR,S,S,LR,S,LR,ST,S,C,C,R,LR,R,S,S,S,S,S,S,S,S,S,S,S,S,S,S,S,S,S,S,S,S,S,S,S,S,S,LS,LS,S,S,S,S,S,S,S,S,S,S,C,S,LS,C,S</t>
  </si>
  <si>
    <t>0,0,0,0,0,0,0,0,0.1,0,0,0,0,0,0,0,0,0,0,0,0,0,0,0,0,0,0,0,0,0,0,0,0,0,0,0,0,0,0,0,0,0,0,0,0,0,0,0,0,0,0,0,0,0,0,0,0,0,0,0,0,0,0,0,0,0,0,0,0,0,0,0,0,0,0,0,0,0,0,0,0,0,0,0,0,0,0,0,0,0,0,0,0,0,0,0,0,0,0,0,0,0,0,0.1,0.5,0,0,0,0,0,0,0,0,0,0,0,0,0.3,0,0</t>
  </si>
  <si>
    <t>17.0437,16.9974,16.9381,16.8784,16.8245,16.7749,16.7264,16.6576,16.6576,16.5955,16.5285,16.4595,16.3955,16.3302,16.2659,16.1965,16.3965,16.299,16.2213,16.1245,16.0145,15.904,15.7977,15.6956,15.5911,15.4872,15.3593,15.4593,16.1593,16.03,15.8789,15.7069,15.5974,15.4156,15.6156,15.4895,15.3225,18.0225,17.8645,24.2645,24.6645,24.9645,24.67,25.97,25.6711,25.3135,24.9383,24.5706,24.1801,23.8128,23.469,23.669,23.2567,22.968,22.5676,22.196,23.096,23.296,23.396,22.993,22.6331,22.266,21.8554,22.3554,22.4554,22.5554,22.2225,21.9032,22.0032,21.677,22.277,30.277,29.9759,29.7715,29.551,31.651,31.751,34.051,33.8134,33.6415,33.4609,33.3061,33.1617,33.0078,32.8932,32.7784,32.6482,32.5269,32.4289,32.3127,32.2223,32.1245,32.0193,31.9356,31.848,31.7738,31.6882,31.6047,31.534,31.4672,31.3817,31.3162,31.2399,31.2399,31.2399,31.17,31.0995,31.0231,30.9435,30.8748,30.8084,30.7405,30.6624,30.5993,30.5375,30.4811,30.4218,30.4218,30.3684,30.2912</t>
  </si>
  <si>
    <t>0,0.1,0,2.7,0,2.7,0.4,2.1,0,0,0,0,0,0.3,0.2,0,0.2,0.1,0,0,0.1,0.2,0,0,0.1,0,0,0,0,0,0,0,0,0,0,0,0,1.2,0,0,0,0,0,0,0.1,0,0,0,0,0,0,0,0,0,0.1,0.3,0.2,0,0,0.1,0,0.7,0,0,0,0,0,0.1,0,0,6.3,0.5,4.7,0.1,0.1,0,0.7,0.4,7.4,0,0,0.1,0,0.2,0,0,0,0,0,0.2,0,0.1,0,0,0,4.7,0,0.7,0,0,0,0,0,0,0,0,0,0,0,0,0,0,0,0,0,0,0,0,0,0</t>
  </si>
  <si>
    <t>0,0.1,0.1,2.8,2.8,5.5,5.9,8,8,8,8,8,8,8.3,8.5,8.5,8.7,8.8,8.8,8.8,8.9,8.2,7.1,6.2,5.6,3.9,1.7,0,0,0,0,0,0,0,0,0,0,0,0,0,0,0,0,0,0,0,0,0,0,0,0,0,0,0,0,0,0,0,0,0,0,0,0,0,0,0,0,0,0,0,0,0,0,0,0,0,0,0,0,0,0,0,0,0,0,0,0,0,0,0.2,0.2,0.3,0.3,0.3,0.3,5,5,5.7,5.7,5.7,5.7,5.7,5.7,5.7,5.7,5.7,5.7,5.7,5.7,5.7,5.7,5.7,5.7,5.7,5.7,5.7,5.7,5.7,5.7,5.7</t>
  </si>
  <si>
    <t>21.4,16.9,20.6,21.1,17.6,20.7,21.2,17.6,17.5,22.3,22.3,23.9,22.5,23.4,30.5,27.9,25.4,29.4,30.6,27.6,30.7,35.4,37.1,36,34.8,40.2,42.2,40.7,41.3,38.4,45.9,44.2,47.6,48,47.2,47.6,50.7,47.7,50.5,51.5,56,54.9,59.4,58.6,62,57.8,60.3,59.6,65.4,62.2,70.3,66.2,65.5,67.7,70,71.2,69.3,68.7,72.8,70.4,73.2,74.3,68.1,72.2,70.8,69.2,66.9,67.8,62.7,62.1,64.9,57,59,52.3,54.2,48.8,51.8,43.8,48.4,45.9,42.7,40.2,37,36.5,32.6,35.7,28.3,28.8,24.3,26.4,29.3,23.3,26.9,24,22.3,23.4,21.3,20,24,22.8,20.2,22.5,23.4,22.3,21,20.8,15.7,20.7,20.9,21.6,17.3,19.8,15.7,19.9,17.3,16.2,15,19.9,18.6,17.7</t>
  </si>
  <si>
    <t>S,LS,C,SN,S,SN,LS,SN,S,S,S,S,S,LS,LS,S,LS,LS,S,S,LS,LR,S,S,LR,S,S,S,S,S,S,S,S,S,S,S,S,LR,S,S,S,S,S,S,LR,S,S,S,S,S,S,S,S,S,LR,LR,LR,S,S,LR,S,LR,S,S,S,S,S,LR,S,S,ST,LR,R,LR,LR,S,LR,LR,ST,C,S,LR,S,LR,S,S,S,S,S,LS,S,LS,S,C,C,SN,S,LS,C,S,S,S,S,S,S,S,S,S,S,S,S,S,S,S,S,S,S,S,S,S</t>
  </si>
  <si>
    <t>0,0.1,0,2.7,0,2.7,0.4,2.1,0,0,0,0,0,0.3,0.2,0,0.2,0.1,0,0,0.1,0,0,0,0,0,0,0,0,0,0,0,0,0,0,0,0,0,0,0,0,0,0,0,0,0,0,0,0,0,0,0,0,0,0,0,0,0,0,0,0,0,0,0,0,0,0,0,0,0,0,0,0,0,0,0,0,0,0,0,0,0,0,0,0,0,0,0,0,0.2,0,0.1,0,0,0,4.7,0,0.7,0,0,0,0,0,0,0,0,0,0,0,0,0,0,0,0,0,0,0,0,0,0</t>
  </si>
  <si>
    <t>17.4757,17.4757,17.4417,17.4417,17.3995,17.3995,17.3995,17.3995,17.3575,17.3059,17.2546,17.1997,17.148,17.148,17.148,17.0833,17.0833,17.0833,17.0112,16.9475,16.9475,17.8788,18.8682,19.6187,20.3234,21.9547,23.992,25.5836,25.4484,25.3276,25.1663,25.0162,24.8456,24.6728,24.5055,24.3365,24.1474,25.3474,25.1554,24.9568,24.7229,24.4992,24.2372,23.9839,24.0839,23.8385,23.5711,23.3122,22.9946,22.7134,22.3414,22.0213,21.7112,21.3791,21.4791,21.7791,21.9791,21.6327,21.2356,21.3356,20.9358,21.6358,21.2998,20.9148,20.5511,20.2096,19.8975,19.9975,19.7305,19.4708,25.7708,26.2708,30.9708,31.0708,31.1708,30.971,31.671,32.071,39.471,39.3281,39.1509,39.2509,39.1092,39.3092,39.1905,39.0562,38.957,38.8557,38.7717,38.7717,38.6685,38.6685,38.5751,38.5166,38.4621,38.4621,38.3888,38.3888,38.3304,38.2522,38.1822,38.1052,38.0253,37.949,37.877,37.8055,37.7482,37.6772,37.6057,37.532,37.4708,37.4027,37.3457,37.2774,37.2164,37.1583,37.1033,37.0353,36.971,36.9093</t>
  </si>
  <si>
    <t>0,0,0,0.7,3.8,0,0,0,0,0,0,0,0,0,0,0,0,0,0,0,2.9,0,2.1,0,0.7,0,0.1,0,0,0,0,0,0,7.7,0.1,0.2,0,0,0,0.5,0,0.1,0,0.1,0,0,0,0,0,0,0,0,0,0,0,0,0,0,0,0,0,0,0,0,0,0,0,0,0,0,0,0,0,0,0.4,0,0,0,0,0,0,0.1,0,0,0,0,2.4,0.1,0,1,0,0,0,0,0,0,0,0,0,0,0,1,0,1.4,0,0,0.4,0,0.5,8.7,0,0,0,0,0,0,0,0,0,0</t>
  </si>
  <si>
    <t>0,0,0,0.7,4.5,4.5,4.5,4.5,4.5,4.5,4.5,4.5,4.5,4.5,4.5,4.5,4.5,3.9,3.9,3.3,2.9,0.8,0.2,0,0,0,0,0,0,0,0,0,0,0,0,0,0,0,0,0,0,0,0,0,0,0,0,0,0,0,0,0,0,0,0,0,0,0,0,0,0,0,0,0,0,0,0,0,0,0,0,0,0,0,0,0,0,0,0,0,0,0,0,0,0,0,2.4,2.5,2.5,3.5,3.5,3.5,3.5,3.5,3.5,3.5,3.5,3.5,3.5,3.5,3.5,4.5,4.5,5.9,5.9,5.9,6.3,6.3,6.8,15.5,15.5,15.5,15.5,15.5,15.5,15.5,15.5,15.5,15.5,15.5</t>
  </si>
  <si>
    <t>15.4,19.7,8.9,20.4,9.7,21.1,17,18.3,24.6,19.4,17.9,24.6,18.1,21.1,29.8,25.5,28.1,34.8,27.3,34.8,34,41.6,35.2,41.6,37.1,43.6,41.9,49.8,43.6,47.4,50.7,48.8,53.1,51,49.5,55.9,50.4,49.5,52.7,56.6,54.7,61.6,63.9,59.8,60.9,63.2,68.4,65.2,64.6,63.9,61.9,64.4,69.6,73.6,65.4,75.3,74.3,69.2,75.6,72.4,74.5,73,65.2,65.4,68,63,61.6,64.1,59.6,56.8,62.7,64.2,55.6,56.3,50.2,56.1,50.8,42.3,46.4,37.3,37.9,38.1,34,26.7,35.4,24.1,24.6,22,21.9,23.8,15.5,15.7,14.3,15,21.4,17.7,20.3,16.6,16,11,15,10.4,14.7,15.9,19.7,9,17.8,16.7,8.7,14.5,9.4,11.7,10,19.6,8.4,18,10,19.7,17.4,13.7</t>
  </si>
  <si>
    <t>S,S,C,LS,SN,S,S,S,S,S,S,S,S,S,S,S,S,S,S,S,R,S,R,C,LR,S,LR,S,C,S,S,C,S,ST,LR,LR,C,S,S,LR,S,LR,S,LR,S,S,S,S,S,S,S,S,S,S,S,S,S,S,S,S,S,S,S,S,S,S,S,S,S,S,S,S,C,S,LR,S,S,S,S,S,S,LR,C,S,S,S,SN,LS,S,LS,S,S,S,S,S,S,S,S,S,S,S,LS,C,LS,S,S,LS,C,LS,B,S,S,S,S,S,S,S,S,S,S</t>
  </si>
  <si>
    <t>0,0,0,0.7,3.8,0,0,0,0,0,0,0,0,0,0,0,0,0,0,0,0,0,0,0,0,0,0,0,0,0,0,0,0,0,0,0,0,0,0,0,0,0,0,0,0,0,0,0,0,0,0,0,0,0,0,0,0,0,0,0,0,0,0,0,0,0,0,0,0,0,0,0,0,0,0,0,0,0,0,0,0,0,0,0,0,0,2.4,0.1,0,1,0,0,0,0,0,0,0,0,0,0,0,1,0,1.4,0,0,0.4,0,0.5,8.7,0,0,0,0,0,0,0,0,0,0</t>
  </si>
  <si>
    <t>90.012,89.9108995652174,89.809912685271,89.7090392326172,89.6082790798559,89.50763209973,89.4070981651253,89.3066771490702,89.2063689247361,89.1061733654366,89.0060903446276,88.9061197359072,88.8062614130154,88.7065152498342,88.6068811203869,88.5073588988386,88.4079484594957,88.9086496768057,88.8087885123137,89.2970395107237,89.9897421112733,90.6816666762933,91.3728140796641,91.7261851942848,92.4161594065666,92.5993586478128,92.8823521217954,93.065027740789,93.2474981806454,93.4297636718193,93.6118244445068,93.7936807286452,93.9753327539137,94.6627807497336,94.943456611935,95.3238172222622,95.5037506159618,95.6834819105599,95.8630113330516,96.5423391101776,96.7209038742205,96.9992680763908,97.1773196231166,97.4551711844095,97.6327106660502,97.8100507374035,97.9871916224449,98.1641335448979,98.3408767282352,98.5174213956781,98.6937677701975,98.8699160745136,99.0458665310966,99.2216193621667,99.3971747896947,99.572533035402,99.7476943207608,99.9226588669947,100.091426895079,99.9790053648706,99.8667101052217,99.7545409743064,99.6424978304585,99.5305805321706,99.4187889380947,99.307122907041,99.1955822979787,99.0841669700354,98.9728767824966,98.8617115948061,98.7506712665656,98.6397556575343,98.5289646276291,98.4182980369241,98.7077557456508,98.596888338835,98.4861454570052,98.3755269602962,98.2650327090003,98.1546625635662,98.0444163845999,98.0342940328636,97.9241830504354,97.814195743386,97.7043319728047,97.5945915999366,97.4849744861831,97.3754804931008,97.266109482402,97.1568613159544,97.0477358557807,96.9387329640586,96.8298525031207,96.7210943354542,96.6124583237006,96.5039443306559,96.39555221927,96.2872818526469,96.1791330940443,96.0711058068734,95.9631998546991,95.8554151012391,95.7477514103645,95.6402086460993,95.5327866726199,95.4254853542558,95.3183045554883,95.2112441409514,95.1043039754307,94.9974839238641,94.890783851341,94.7842036231021,94.67774310454,94.5714021611979,94.4651806587705,94.359078463103,94.2530954401916,94.1472314561827,94.0414863773732,93.9358600702102</t>
  </si>
  <si>
    <t>0,0,0,0,0,0,0,0,0,0,0,0,0,0,0,0,0,0.0003,0,0.0005,2.5333,3.7388,5.7201,5.3847,5.2917,4.9364,4.6494,4.2814,3.9491,3.5938,3.2331,2.8982,2.5389,9.4459,9.1589,8.8719,8.5005,8.1051,7.699,7.412,7.002,6.715,6.2645,5.9775,5.5522,5.1202,4.6656,4.2357,3.8155,3.4054,3.01,2.6116,2.2001,1.7813,1.4053,1.0068,0.6285,0.2811,0,0,0,0,0,0,0,0,0,0,0,0,0,0,0,0,0,0,0,0,0,0,0,0,0,0,0,0,0,0,0,0,0,0,0,0,0,0,0,0,0,0,0,0,0,0,0,0,0,0,0,0,0,0,0,0,0,0,0,0,0,0</t>
  </si>
  <si>
    <t>0,0,0,0,0,0,0,0,0,0,0,0,0,0,0,0,0,0,0,0,0,0,0,0,0,0.1,0,0.4,0.1,0,0,0,0,0,0,0,0,0,0,0,0,0.9,0,0.8,0,7.6,0,0.6,0,0,0,0,0,0,0,0,0,0,0,0,0.1,0,0,0.1,0.2,0,0,0,0,1.9,0,0,0,0,0,0,0,0,0,0,0,0,0,0,0,0,0,0,0,0,0,0,0,0,0,0,0,0,0,0,0,0,0,0,0,0,0.1,0,0,0,0,0,10.9,0.1,0,0.1,0.1,0,4.7,0</t>
  </si>
  <si>
    <t>0,0,0,0,0,0,0,0,0,0,0,0,0,0,0,0,0,0,0,0,0,0,0,0,0,0,0,0,0,0,0,0,0,0,0,0,0,0,0,0,0,0,0,0,0,0,0,0,0,0,0,0,0,0,0,0,0,0,0,0,0,0,0,0,0,0,0,0,0,0,0,0,0,0,0,0,0,0,0,0,0,0,0,0,0,0,0,0,0,0,0,0,0,0,0,0,0,0,0,0,0,0,0,0,0,0,0.1,0.1,0.1,0.1,0.1,0.1,11,11.1,11.1,11.2,11.3,11.3,16,16</t>
  </si>
  <si>
    <t>12,14.5,14.5,12.8,13.9,15.9,14.4,15.2,19.2,22.4,23,22.9,22.2,26.5,24.3,27.1,31.5,30.3,30.7,33.9,34.6,39.8,40.9,42.8,42.2,41.3,45.4,47.7,48.7,49.8,51.6,51.8,50.6,51.8,55,58.8,58,60.7,62,62.2,61.6,63.2,65.5,64.9,63.8,67.8,68.9,64.3,66.9,70.2,70.1,67,68,71.4,71,71.9,70.7,70.4,69.4,68.9,72.9,70,71.2,68.8,67.6,70.5,71.2,68.4,65.3,68,63.5,64.5,63.8,64.5,59.3,58.2,58.7,57.6,51.6,52.1,51.4,50.1,44.9,45.4,44.1,39.8,37,37.6,37.8,32.4,32.9,30.9,30.9,30.7,29.5,24.5,26.5,26.7,25.5,21.6,21.4,20.3,18.3,21.9,18.8,15.6,17.9,17.3,16.9,17.5,18.7,13.4,12.4,12.9,14.2,14.1,14.3,11.7,15.4,16</t>
  </si>
  <si>
    <t>S,S,S,S,S,S,S,S,S,S,S,S,S,S,S,S,S,S,S,S,S,S,S,S,S,LR,S,LR,LR,S,S,S,S,S,S,S,S,S,S,S,C,LR,C,LR,C,ST,C,LR,S,C,S,S,S,S,S,S,S,S,S,S,LR,C,S,LR,LR,S,S,S,S,LR,S,S,S,S,S,S,S,S,S,S,S,S,S,S,S,S,S,S,S,S,S,S,S,S,S,S,S,S,S,S,S,S,S,S,S,S,LS,S,S,S,C,S,B,LS,S,LS,LS,S,SN,C</t>
  </si>
  <si>
    <t>0,0,0,0,0,0,0,0,0,0,0,0,0,0,0,0,0,0,0,0,0,0,0,0,0,0,0,0,0,0,0,0,0,0,0,0,0,0,0,0,0,0,0,0,0,0,0,0,0,0,0,0,0,0,0,0,0,0,0,0,0,0,0,0,0,0,0,0,0,0,0,0,0,0,0,0,0,0,0,0,0,0,0,0,0,0,0,0,0,0,0,0,0,0,0,0,0,0,0,0,0,0,0,0,0,0,0.1,0,0,0,0,0,10.9,0.1,0,0.1,0.1,0,4.7,0</t>
  </si>
  <si>
    <t>35.8834,35.8838342228916,35.8832683542301,35.8837026048783,35.8831367639677,35.8835710423608,35.8830052291892,35.8834395353156,35.8828737498714,35.8833080837193,35.8837423259908,35.8831764767052,35.8836107467252,35.8830449251822,35.883479222939,35.8829134291269,35.8833477546087,35.8837819885159,35.8832161308677,35.8836503925268,35.8830845626248,35.8835188520243,35.8829530498567,35.8833873669847,35.8838215925399,35.8832557265414,35.8836899798521,35.8831241416033,35.8835584226578,35.882992612147,35.8834269209336,35.8828611381491,35.8832954746561,35.8837297195861,35.8831638729585,35.8835981456359,35.8830323267498,35.8834666271628,35.8829008360065,35.8833351641435,35.8837694007052,35.8832035457111,35.8836378100238,35.8830719827747,35.8835062748265,35.8829404753107,35.88337479509,35.8838090232959,35.8832431599476,35.8836774159078,35.8831115803081,35.883545864011,35.8829800561481,35.8834143675821,35.8828485874444,35.8832829265976,35.8837171741733,35.8831513301908,35.8835856055128,35.8830197892706,35.8834540923271,35.8828883038137,35.883322634593,35.8837568737965,35.8831910214436,35.8836252883969,35.8830594637879,35.8834937584793,35.8829279616025,35.8833622840203,35.883796514864,35.883230654153,35.88366491275,35.8830990797865,35.8835333661251,35.8829675608973,35.8834018749658,35.882836097462,35.8832704392487,35.8837046894573,35.8831388481071,35.8835731260608,35.8830073124499,35.8834416181371,35.8828758322537,35.8833101656626,35.8837444074951,35.8831785577706,35.8836128273518,35.8830470053702,35.8834813026883,35.8829155084377,35.8833498334812,35.88378406695,35.8832182088636,35.8836524700846,35.8830866397445,35.883520928706,35.8829551261006,35.8833894427909,35.8838236679084,35.8832578014724,35.8836920543455,35.8831262156594,35.8835604962766,35.8829946853286,35.883428993678,35.8828632104565,35.8832975465266,35.8837317910198,35.8831659439554,35.8836002161961,35.8830343968734,35.88346869685,35.8829029052573,35.883337232958,35.8837714690836,35.8832056136533,35.88363987753,35.883074049845</t>
  </si>
  <si>
    <t>7.1399,7.1075,7.0761,7.0455,7.0149,6.9811,6.9501,6.9172,6.8808,6.8391,6.7966,6.7553,6.7141,6.6675,6.6236,6.5762,6.5202,6.4666,6.4134,6.3531,6.2925,6.2189,6.1439,6.0629,5.984,6.077,5.989,6.382,6.474,6.3692,6.2576,6.1471,6.0408,5.9311,5.8106,5.6732,5.542,5.3987,5.2515,5.1042,4.99,5.883,5.744,6.537,6.3989,13.9919,13.7561,14.3481,14.0695,13.8225,13.5166,13.2434,12.9647,12.6536,12.3517,12.0429,11.7505,11.4647,11.1916,10.9268,11.0188,10.8012,10.5186,10.6106,10.8036,10.5278,10.25,9.9999,9.7788,11.6708,11.4455,11.2156,10.9926,10.7667,10.5792,10.4011,10.2207,10.0497,9.9114,9.7717,9.6371,9.5084,9.403,9.2953,9.194,9.1066,9.028,8.9491,8.8688,8.8039,8.7369,8.6758,8.6139,8.5526,8.495,8.446,8.3946,8.3419,8.2925,8.2487,8.2054,8.1647,8.1259,8.083,8.0437,8.0094,8.0014,7.9652,7.9285,7.8911,7.8598,7.8274,7.8204,7.8124,7.7802,7.7722,7.7642,7.7347,7.7267,7.6983</t>
  </si>
  <si>
    <t>0,0,0,0,0,0,0,0,0,0,0,0,0,0,0.1,0,0,0,0.1,0,0,0,0,0,0,0,0,0,0,0,0.6,0,0,0,1,0,0,0,0,0.1,0,0.1,0.4,0,0,0,0,0,0,0,0,0,0,0,0,0,0,0,0,0,0.2,0.2,0,0,0.3,0,0,0.1,4.6,0,0,0,0,0,0,0,0,0.1,0,0,0.1,0,0,0,0,0,0,0,0,0,0.2,0.1,2,1.1,0,5.8,0.5,0.3,0,0.4,0,0,0,0,0,0,0,0,0,0,6.4,0,0,0,0.1,0,0,0.1,0,0</t>
  </si>
  <si>
    <t>0,0,0,0,0,0,0,0,0,0,0,0,0,0,0.1,0.1,0.1,0.1,0.2,0,0,0,0,0,0,0,0,0,0,0,0,0,0,0,0,0,0,0,0,0,0,0,0,0,0,0,0,0,0,0,0,0,0,0,0,0,0,0,0,0,0,0,0,0,0,0,0,0,0,0,0,0,0,0,0,0,0,0,0,0,0,0,0,0,0,0,0,0,0,0,0.2,0.3,2.3,3.4,3.4,9.2,9.7,10,10,10.4,10.4,10.4,10.4,10.4,10.4,10.4,10.4,10.4,10.4,10.4,16.8,16.8,16.8,16.8,16.9,16.9,16.9,17,17,17</t>
  </si>
  <si>
    <t>11.9,12,12.2,12.2,12.9,11.5,14.4,15.3,16.9,17.5,18.8,21.2,22.7,24.6,24.7,24.4,29.8,31,29.9,32.8,35.4,35.5,35.6,37.4,38.7,43.4,42.3,44.2,45.2,48.1,49.4,48.7,52.2,49.8,52,54,55.5,53.5,57.8,56.7,59.8,57,59.5,61.1,59.2,60.6,61.9,60.9,64,63.8,62.7,62.9,64.8,66.6,65.3,67.8,67.4,67.9,68.2,67,68.1,67.1,68.2,67.6,67.5,64.5,64.2,63.2,62.5,63.5,61.6,61.4,60.3,57.3,55.5,53,50.5,49,46.9,46.4,46.6,43.9,40.6,37.7,38.9,34.7,32.6,33.8,29.8,27.1,28.4,27.1,24.8,21.7,20.8,22.3,20.8,20.4,20.3,17.5,17.7,16.2,15.3,15.5,15.5,15.8,14.6,12.3,14.3,12.4,13.1,13.5,14,13.7,11.8,11.9,10.2,10.2,12.8,11.1</t>
  </si>
  <si>
    <t>S,S,S,S,S,S,S,S,S,S,S,S,S,S,LS,S,S,S,LS,S,S,S,S,S,S,S,S,S,S,S,LR,S,S,S,LR,S,S,S,C,LR,S,LR,LR,S,S,S,S,S,S,S,S,S,S,S,S,S,S,S,S,S,LR,LR,S,C,LR,S,S,LR,R,S,S,S,S,S,S,S,S,LR,S,S,LR,S,S,S,S,S,S,S,S,S,LS,LS,LS,LS,C,SN,LS,LS,S,LS,S,S,S,S,S,S,S,S,S,S,B,C,C,C,LS,S,C,LS,S,S</t>
  </si>
  <si>
    <t>0,0,0,0,0,0,0,0,0,0,0,0,0,0,0.1,0,0,0,0.1,0,0,0,0,0,0,0,0,0,0,0,0,0,0,0,0,0,0,0,0,0,0,0,0,0,0,0,0,0,0,0,0,0,0,0,0,0,0,0,0,0,0,0,0,0,0,0,0,0,0,0,0,0,0,0,0,0,0,0,0,0,0,0,0,0,0,0,0,0,0,0,0.2,0.1,2,1.1,0,5.8,0.5,0.3,0,0.4,0,0,0,0,0,0,0,0,0,0,6.4,0,0,0,0.1,0,0,0.1,0,0</t>
  </si>
  <si>
    <t>48.8735,48.8731319151139,48.8737640664727,48.8733958121029,48.8740277940868,48.8736593704509,48.8732911832773,48.8739232324143,48.8735548758883,48.8731867557817,48.8738188719425,48.8734505823974,48.8730825292286,48.8737147122843,48.8733464895912,48.8739785032314,48.8736101112314,48.8732419556734,48.8738740364058,48.8735057114549,48.873137622903,48.8737697705985,48.8734015125677,48.8730334908929,48.8736657054226,48.8732975141831,48.8739295592568,48.8735611986701,48.8731930745053,48.8738251866107,48.8734568930126,48.8730888357935,48.8737210148016,48.8733527880633,48.873984797661,48.8736164016211,48.8732482420259,48.8738803187235,48.8735119897405,48.8731438971591,48.8737760408276,48.8734077787724,48.8730397530759,48.8736719635863,48.8733037683302,48.8739358093898,48.8735674447917,48.873199316618,48.8738314247171,48.8734631271153,48.873095065895,48.8737272409044,48.8733590101701,48.8739910157743,48.8736226157435,48.8732544521599,48.8738865248718,48.8735181919055,48.8731500953434,48.8737822350337,48.873413969003,48.8730459393334,48.8736781458734,48.8733099466493,48.8739419837436,48.8735736151826,48.8732054830486,48.8738375871899,48.8734692856329,48.87310122046,48.8737333915193,48.8733651568374,48.8739971584965,48.8736287545232,48.8732605869996,48.873892655774,48.8735243188727,48.8731562183782,48.8737883541387,48.8734200841805,48.8730520505861,48.8736842532037,48.8733160500599,48.8739480832368,48.8735797107611,48.8732115747148,48.8738436749464,48.8734753694821,48.8731073004044,48.8737394675615,48.8733712289798,48.8740032267417,48.8736348188736,48.8732666474578,48.8738987123424,48.873530371554,48.8731622671747,48.8737943990529,48.873426125215,48.8730580877433,48.8736902864862,48.87332207947,48.8739541087772,48.8735857324341,48.873217592523,48.8738496888922,48.873481379568,48.8731133066329,48.8737454699351,48.8733772275009,48.8740092214129,48.8736408096973,48.8732726344364,48.8739046954785,48.8735363508499,48.873168242633,48.873800370676,48.8734320930054,48.8730640517035,48.8736962466185</t>
  </si>
  <si>
    <t>1.3573,1.3166,1.275,1.2345,1.1929,1.153,1.1121,1.07,1.0283,0.9866,0.9435,0.9004,0.8569,0.8117,0.7807,0.7362,0.69,0.6435,0.6115,0.733,0.7147,0.6638,0.6145,0.5646,0.5135,0.4607,0.4088,0.3577,0.3071,0.2549,0.8239,0.7589,0.6897,0.6263,1.5943,1.5058,1.4157,1.3305,1.2498,1.3188,1.2219,1.2909,1.6599,1.5516,1.4517,1.3497,1.2481,1.1516,1.0492,0.9514,0.8594,0.769,0.6787,0.5873,0.5036,0.4193,0.3394,0.2644,0.1943,0.1301,0.2991,0.4681,0.384,0.3151,0.5831,0.501,0.4233,0.4913,5.0603,4.8841,4.7188,4.5578,4.4031,4.2641,4.1336,4.0123,3.9011,3.9701,3.8686,3.7704,3.8394,3.7464,3.6624,3.5837,3.5042,3.4327,3.3638,3.2945,3.2313,3.1708,3.1398,3.1078,3.0768,3.0458,2.9964,2.9654,2.9344,2.9024,2.8511,2.8201,2.7702,2.7226,2.6747,2.6279,2.5812,2.5334,2.4876,2.4433,2.3969,2.3528,2.3208,2.2788,2.2366,2.1936,2.1626,2.1194,2.0783,2.0473,2.004,1.9607</t>
  </si>
  <si>
    <t>0,0,0,0,0,0,0,0,0,0.1,0.1,0,0,0.1,0,0.1,0,0,0,0,0,1.2,0,0.1,0.1,0,0,0,0.1,0,0,1.2,0,0,0,0,0,0,0.1,0,0,0,0.1,0,0,0,0.3,0.1,0,0,0,0,0,0,0,0,0,0,0,0,0.2,0,0.2,0,0,0.1,0,0,0,0,0,0,0,0,0,0.6,0,10.8,0,0.1,0.2,1.6,0,0.2,0,1.2,2.7,0.1,0,0.2,0.2,1,0,0,0,0,0,0,0.1,0,0,0,0,0.1,0,0,2.5,0,0,0,0,0.1,0,0,0,0,0,0,0,0</t>
  </si>
  <si>
    <t>0,0,0,0,0,0,0,0,0,0.1,0.2,0.2,0.2,0.3,0.3,0.4,0.4,0.4,0.4,0.4,0.1,0,0,0,0,0,0,0,0,0,0,0,0,0,0,0,0,0,0,0,0,0,0,0,0,0,0,0,0,0,0,0,0,0,0,0,0,0,0,0,0,0,0,0,0,0,0,0,0,0,0,0,0,0,0,0,0,0,0,0,0,0,0,0.2,0.2,1.4,4.1,4.2,4.2,4.4,4.6,5.6,5.6,5.6,5.6,5.6,5.6,5.6,5.7,5.7,5.7,5.7,5.7,5.8,5.8,5.8,8.3,8.3,8.3,8.3,8.3,8.4,8.4,8.4,8.4,8.4,8.4,8.4,8.4,8.4</t>
  </si>
  <si>
    <t>12.6,11.7,12.1,12,11,12.2,15.4,15.6,17.8,15.5,20.7,20.2,20.4,23.1,25.8,26.4,28.6,28.3,31.6,31.8,33.3,37.3,37.7,36.5,37.6,42.4,41.9,41.7,42.7,46.4,47.2,44.7,48.7,46.4,49.7,48.6,49.8,50.4,49.6,49.4,50.3,52.4,53.7,54.3,52.9,53.1,55.1,55.3,54.7,55.4,57.6,56.8,56.6,57.8,60.6,59,58.1,58.3,61.3,61.9,60.5,58.2,58.5,58.9,58.3,59.8,55.9,56.9,53.3,52.2,51.9,49.4,48.3,47.7,45.8,44,41.6,41.1,38.9,33.5,32.9,32.8,30.2,26.6,26.5,21.9,23.2,23,18.1,20,18.7,16.2,14.5,16.4,14.6,14.4,13.5,12.2,12.5,12.8,10.9,12.5,11,12.2,11.9,13.2,12.9,12.2,10.4,13.3,10.9,12.7,11.9,11.4,10.1,11.1,11.7,10,11.6,10.7</t>
  </si>
  <si>
    <t>S,S,S,S,S,S,S,S,S,LS,LS,S,S,LS,S,LS,S,S,S,S,S,LR,S,LR,LR,S,S,S,LR,S,S,LR,S,S,S,S,S,S,LR,C,S,S,LR,S,S,S,LR,LR,S,C,S,S,S,S,S,S,S,S,S,S,LR,S,LR,S,S,LR,S,S,S,S,C,C,S,S,C,LR,S,ST,C,LR,LR,LR,S,LS,C,LS,SN,LS,S,LS,LS,LS,S,S,S,S,S,S,LS,S,C,S,S,LS,S,C,SN,S,S,C,S,LS,S,S,S,S,S,S,S,S</t>
  </si>
  <si>
    <t>0,0,0,0,0,0,0,0,0,0.1,0.1,0,0,0.1,0,0.1,0,0,0,0,0,0,0,0,0,0,0,0,0,0,0,0,0,0,0,0,0,0,0,0,0,0,0,0,0,0,0,0,0,0,0,0,0,0,0,0,0,0,0,0,0,0,0,0,0,0,0,0,0,0,0,0,0,0,0,0,0,0,0,0,0,0,0,0.2,0,1.2,2.7,0.1,0,0.2,0.2,1,0,0,0,0,0,0,0.1,0,0,0,0,0.1,0,0,2.5,0,0,0,0,0.1,0,0,0,0,0,0,0,0</t>
  </si>
  <si>
    <t>64.8923,64.8921685812395,64.8920372923569,64.8919061332237,64.8917751037118,64.8926442036931,64.8925124447648,64.8923808160505,64.8922493174216,64.8921179487494,64.8919867099056,64.8918556007618,64.8927246211899,64.892592782787,64.8924610746767,64.8923294967302,64.8921980488188,64.8920667308141,64.8919355425877,64.8918044840113,64.8926735549567,64.8925417670213,64.8924101093286,64.8922785817499,64.8921471841565,64.8920159164201,64.8918847784122,64.8927537700047,64.8926219027948,64.892490165906,64.8923585592093,64.8922270825763,64.8920957358782,64.8919645189868,64.8918334317737,64.8927024741108,64.8925706575954,64.8924389713509,64.8923074152485,64.8921759891597,64.892044692956,64.891913526509,64.8917824896905,64.8926515823724,64.892519816152,64.8923881801528,64.8922566742461,64.8921252983033,64.8919940521961,64.8918629357961,64.8927319489751,64.8926001033304,64.8924683879854,64.8923368028113,64.8922053476796,64.8920740224616,64.891942827029,64.8918117612536,64.8926808250071,64.8925490298869,64.8924173650165,64.8922858302671,64.8921544255102,64.8920231506173,64.8918920054601,64.8927609899103,64.8926291155652,64.8924973715481,64.8923657577303,64.8922342739831,64.892102920178,64.8919716961865,64.8918406018804,64.8927096371315,64.892577813537,64.8924461202204,64.892314557053,64.8921831239062,64.8920518206514,64.8919206471603,64.8917896033046,64.8926586889563,64.8925269157126,64.8923952726971,64.892263759781,64.8921323768358,64.8920011237331,64.8918700003444,64.8927390065417,64.8926071539222,64.8924754316093,64.8923438394742,64.8922123773883,64.892081045223,64.89194984285,64.891818770141,64.8926878269678,64.8925560249277,64.8924243531443,64.8922928114887,64.8921613998325,64.892030118047,64.8918989660041,64.8927679435754,64.8926360623581,64.8925043114757,64.8923726907993,64.8922412002004,64.8921098395503,64.8919786087206,64.891847507583,64.8927165360093,64.8925847055968,64.892453005469,64.8923214354971,64.8921899955524,64.8920586855066,64.8919275052311,64.8917964545978,64.8926655334785</t>
  </si>
  <si>
    <t>12.2927,12.2001,12.107,12.0142,11.9227,11.8288,11.7318,11.6346,11.5342,11.4702,11.4062,11.3022,11.1972,11.1332,11.0193,10.9553,10.8356,10.7169,10.5907,10.4643,10.6178,11.8692,11.7215,11.7575,11.7935,11.6292,11.4673,11.3058,11.3418,11.1627,10.9813,12.1173,11.9236,11.7417,11.5453,11.3541,11.1591,10.9622,10.9982,10.8311,10.637,10.4332,10.4692,10.2553,10.0517,9.8482,10.0842,10.1202,9.9075,9.7211,9.4944,9.2752,9.0586,8.8374,8.6015,8.3772,8.1602,7.944,7.7119,7.4794,7.6154,7.4051,7.5411,7.3277,7.1193,7.1543,6.9599,6.7624,6.5833,6.4103,6.2599,6.1181,5.9633,5.8106,5.6812,6.2172,6.0826,16.8186,16.6695,16.7055,16.8415,18.3765,18.2353,18.1713,18.054,17.99,17.926,17.862,17.7514,17.6874,17.6234,17.5594,17.4567,17.3508,17.2482,17.1459,17.0443,16.9458,16.8818,16.7826,16.6925,16.594,16.4977,16.4327,16.3354,16.2428,16.1788,16.0812,15.9864,15.8939,15.7985,15.7335,15.6368,15.541,15.447,15.3517,15.2558,15.1623,15.0666,14.9713</t>
  </si>
  <si>
    <t>0,0,0,0,0.1,0.3,0.3,0,0,0,0.1,0.4,0.6,0,0,5.7,0.6,0,0.7,1.1,0,0,0,0.1,0,0.1,0.1,0.1,0,0.2,0.1,0,0.2,0,0,0,0,0,0,0,0,0,0,0,0,0,0,0,0,0,0,0,4.1,0.3,0.9,0,0,7,0,0,0,0.4,0.3,0,0,0,0,0,0,0,0,0.1,0.6,0,0,0,0,0,0,0,0,0,0,0,0,0,0,0,0,0,0,0.2,0,0,0,0,0.1,0.2,0,0,0.2,0,0.2,0,0,0.1,3,0,0,0,0.3,0,0,0,0,0,0,1.1,0,0.1</t>
  </si>
  <si>
    <t>0,0,0,0,0.1,0.4,0.7,0.7,0.7,0.7,0.8,1.2,1.8,1.8,1.8,7.5,8.1,8.1,8.8,9.9,9.9,9.5,8.9,7.8,6.1,4.2,2.1,0,0,0,0,0,0,0,0,0,0,0,0,0,0,0,0,0,0,0,0,0,0,0,0,0,0,0,0,0,0,0,0,0,0,0,0,0,0,0,0,0,0,0,0,0,0,0,0,0,0,0,0,0,0,0,0,0,0,0,0,0,0,0,0,0.2,0.2,0.2,0.2,0.2,0.3,0.5,0.5,0.5,0.7,0.7,0.9,0.9,0.9,1,4,4,4,4,4.3,4.3,4.3,4.3,4.3,4.3,4.3,5.4,5.4,5.5</t>
  </si>
  <si>
    <t>12.9,12.5,12.8,13.1,16.3,16.5,18.4,17.2,18.8,18.5,21.9,21.8,22.2,23.2,24.5,27.8,25.9,27.3,31.1,31.8,31.3,33.9,34.9,37.2,39.8,41.1,42,42.2,41.5,44.8,45.5,47.1,45,46.7,47.9,50.5,51.4,51.6,52.3,53.7,53.3,55.3,56,54.8,54.1,57,59.7,58.6,58.1,61.6,62.1,60.9,60,63.3,62,65.2,63.2,63.3,63.7,65.2,62.9,63.8,63.5,62.2,63.5,63,61.5,59.8,59,58.3,56.1,53.9,50.9,51,49.6,48.5,43.9,43.3,43.4,39.9,36.1,36.5,35.8,33.2,32.1,28.8,28.8,25.1,25.6,23.4,24.3,19.5,22,20.8,19.1,18.3,19.3,15.7,15.1,14.7,15.5,17.9,16.6,13.5,16.3,16.3,17,13.1,14.6,15.2,15.4,12.8,14.5,14.9,14.4,14.8,15.5,15.2,14.1,13.4</t>
  </si>
  <si>
    <t>S,S,S,S,LS,LS,LS,S,S,S,LS,LS,LS,C,C,SN,LS,C,LS,LS,S,S,S,LR,S,LR,LR,LR,S,LR,LR,S,LR,S,S,S,S,S,S,S,S,S,S,S,S,S,S,S,S,S,S,S,R,LR,LR,C,S,ST,C,C,S,LR,LR,S,S,S,S,S,S,S,S,LR,LR,S,S,S,S,S,S,S,S,S,S,S,S,S,S,S,S,S,S,LS,S,S,S,S,LS,LS,C,S,LS,S,LS,S,S,LS,SN,S,S,S,LS,S,S,S,S,S,S,LS,S,LS</t>
  </si>
  <si>
    <t>0,0,0,0,0.1,0.3,0.3,0,0,0,0.1,0.4,0.6,0,0,5.7,0.6,0,0.7,1.1,0,0,0,0,0,0,0,0,0,0,0,0,0,0,0,0,0,0,0,0,0,0,0,0,0,0,0,0,0,0,0,0,0,0,0,0,0,0,0,0,0,0,0,0,0,0,0,0,0,0,0,0,0,0,0,0,0,0,0,0,0,0,0,0,0,0,0,0,0,0,0,0.2,0,0,0,0,0.1,0.2,0,0,0.2,0,0.2,0,0,0.1,3,0,0,0,0.3,0,0,0,0,0,0,1.1,0,0.1</t>
  </si>
  <si>
    <t>70.4715,70.4713607692308,70.4712216098619,70.4710825218569,70.471943505179,70.4718040469712,70.4716646602805,70.4715253450701,70.4713861013034,70.4712469289437,70.4711078279545,70.4709687982992,70.4718298399411,70.4716904400232,70.4715511115924,70.4714118546121,70.4712726690456,70.4711335548564,70.4709945120077,70.4718555404631,70.4717161273654,70.4715767857616,70.4714375156151,70.4712983168891,70.4711591895471,70.4710201335525,70.4718811488686,70.4717417226384,70.4716023679089,70.4714630846433,70.471323872805,70.4711847323574,70.4710456632639,70.4719066654879,70.4717672261722,70.471627858364,70.4714885620263,70.4713493371227,70.4712101836165,70.4710711014711,70.4719320906498,70.4717926382956,70.4716532574555,70.4715139480927,70.4713747101706,70.4712355436526,70.471096448502,70.4719574246822,70.4718179593362,70.4716785655109,70.4715392431696,70.4713999922757,70.4712608127925,70.4711217046834,70.4709826679117,70.471843702441,70.4717042954141,70.471564959878,70.471425695796,70.4712865031315,70.4711473818479,70.4710083319085,70.4718693532767,70.4717299330955,70.4715905844119,70.4714513071891,70.4713121013906,70.4711729669796,70.4710339039196,70.471894912174,70.4717554788857,70.4716161171017,70.4714768267852,70.4713376078997,70.4711984604084,70.4710593842749,70.4719203794625,70.471780933114,70.4716415582765,70.4715022549133,70.4713630229877,70.4712238624631,70.4710847733029,70.4719457554704,70.4718062961086,70.4716669082645,70.4715275919013,70.4713883469823,70.4712491734711,70.4711100713308,70.470971040525,70.471832081017,70.4716926799499,70.4715533503704,70.471414092242,70.471274905528,70.4711357901919,70.4709967461969,70.4718577735065,70.4717183592637,70.4715790165154,70.4714397452248,70.4713005453555,70.4711614168707,70.4710223597338,70.4718833739083,70.4717439465371,70.4716045906671,70.4714653062616,70.471326093284,70.4711869516977,70.4710478814661,70.4719088825525,70.4717694420999,70.4716300731553,70.4714907756819,70.471351549643,70.4712123950022,70.4710733117227,70.471934299768</t>
  </si>
  <si>
    <t>20.6825,20.6087,20.5344,20.4596,20.4226,20.3866,20.3506,20.2684,20.183,20.0983,20.0623,20.0263,19.9893,19.9072,19.8226,19.7866,19.7506,19.6601,19.6241,19.5871,19.4692,19.7359,20.2195,21.389,22.8854,24.8866,27.0788,29.2099,29.0234,29.1874,29.2514,29.0283,29.1923,28.9718,28.7438,28.4971,28.2445,27.9909,27.7323,27.4627,27.1974,26.9167,26.6309,26.3573,26.0902,25.7986,25.4825,25.1776,24.8799,24.5484,24.2139,23.8946,27.9586,28.2226,29.0866,28.7662,28.3938,35.3578,35.0252,34.6781,34.2766,34.6406,34.9036,34.5104,34.1019,33.7025,33.3238,32.9675,32.6226,32.2859,31.975,32.039,32.603,32.3385,32.0868,31.8445,31.6353,31.4313,31.227,31.045,30.8835,30.7203,30.5611,30.4134,30.2717,30.1436,30.0158,29.9013,29.7853,29.6765,29.5651,29.5281,29.4238,29.323,29.2269,29.133,29.097,29.061,28.9847,28.8993,28.8633,28.7705,28.7345,28.6518,28.5632,28.5262,28.4902,28.4085,28.3237,28.2377,28.2017,28.1209,28.0357,27.9507,27.8668,27.7821,27.696,27.66,27.5769,27.5399</t>
  </si>
  <si>
    <t>0,0,0,0,0,0,0,0,0,0,0,4.8,0,2.6,0.7,0.1,2.3,0.1,3.8,0.1,0,1.1,0.6,0,0,11.8,5.7,0.2,0,0,0,0.2,0.1,0,0.1,0,0,0.1,0.5,0.1,0,0,0,0.2,0,0,0,0,0,0,0.3,0,0.1,0,0,0.2,0,0,0,0,0,0,0,0,0,0.1,0,0,0,0.1,0,0,0.1,0,0,0,0,0,0,0,0,0,0,0.2,0.1,0.1,0,0.1,0,0.3,0,0,0.1,0,0,0,0,0,0,0,0,0.1,0.5,0,0,0,0.1,0,0,0.7,0,0,0,0.2,0,0.2,0.1,0,0.1,0</t>
  </si>
  <si>
    <t>0,0,0,0,0,0,0,0,0,0,0,4.8,4.8,7.4,8.1,8.2,10.5,10.2,9.4,8.9,7.7,6,4.7,2.7,0.3,0,0,0,0,0,0,0,0,0,0,0,0,0,0,0,0,0,0,0,0,0,0,0,0,0,0,0,0,0,0,0,0,0,0,0,0,0,0,0,0,0,0,0,0,0,0,0,0,0,0,0,0,0,0,0,0,0,0,0,0,0,0,0,0,0,0,0,0,0,0,0,0,0,0,0,0,0.1,0.6,0.6,0.6,0.6,0.7,0.7,0.7,1.4,1.4,1.4,1.4,1.6,1.6,1.8,1.9,1.9,2,2</t>
  </si>
  <si>
    <t>21,18.9,19.7,20.2,21.5,22.1,20,21.5,21.3,22,22.6,25.6,25.2,29.3,30.9,31.4,31.4,33.6,35.4,34.5,37.8,40,37.8,41.8,43.1,43.1,44.5,45.4,44.7,48.6,48.1,51.5,49.1,53.4,52.7,53.5,53.9,57.4,58.3,56.5,58.2,56.7,59.7,58.1,59.5,61.7,60.2,62.4,63.2,63.3,64.3,63.3,65.1,66.5,65.1,66.4,67.2,67,65.2,66.5,67.8,67.6,64.8,66.9,65.2,64.8,64.2,62.1,63.4,60.6,61.4,62,61.1,59.4,57.6,56.5,54.3,55.4,54,52.5,49.2,49.8,46.4,47.4,45.2,44.9,41.2,43.3,40.1,37.8,38.8,37,33.5,31.8,33.4,30.7,29.6,30.2,27,26.2,26.4,27.5,24,24.7,25.7,24.6,23.7,21.7,20.9,20.2,21.3,21.3,20.8,18,19.4,19.9,18.1,19.2,20.2,19.5</t>
  </si>
  <si>
    <t>S,S,S,S,S,S,S,S,S,S,S,SN,S,SN,LS,LS,SN,LR,R,LR,S,LR,LR,C,C,ST,R,LR,S,C,S,LR,LR,S,LR,S,S,LR,LR,LR,S,S,S,LR,S,S,S,S,S,S,LR,S,LR,S,S,LR,S,S,S,S,S,S,S,S,S,LR,S,S,S,LR,S,S,LR,S,S,S,S,S,S,S,S,S,S,LR,LR,LR,C,LR,S,LR,S,S,LR,S,S,S,S,S,S,S,S,LS,LS,S,S,S,LS,S,S,LS,S,S,S,LS,S,LS,LS,S,LS,S</t>
  </si>
  <si>
    <t>0,0,0,0,0,0,0,0,0,0,0,4.8,0,2.6,0.7,0.1,2.3,0,0,0,0,0,0,0,0,0,0,0,0,0,0,0,0,0,0,0,0,0,0,0,0,0,0,0,0,0,0,0,0,0,0,0,0,0,0,0,0,0,0,0,0,0,0,0,0,0,0,0,0,0,0,0,0,0,0,0,0,0,0,0,0,0,0,0,0,0,0,0,0,0,0,0,0,0,0,0,0,0,0,0,0,0.1,0.5,0,0,0,0.1,0,0,0.7,0,0,0,0.2,0,0.2,0.1,0,0.1,0</t>
  </si>
  <si>
    <t>78.8701,78.6497924581005,78.4301003003964,78.2110218079372,77.9925552665742,77.7746989669469,77.5574512044694,77.3408102793172,77.1247744964141,76.9093421654186,76.6945116007107,76.4802811213791,76.2666490512076,76.0536137186623,75.8411734568784,75.6293266036469,75.418071501402,75.6494064972082,76.2620953058752,76.8730726932889,77.4823434399557,78.0899123130285,78.695784066344,79.2999634404604,79.9024551626937,80.5032639471555,81.1023944947891,81.305851493407,81.3087401763864,81.3116207904188,81.3144933580433,81.517357901736,81.619655784692,81.6216679193716,81.7236744335633,81.7253960133579,81.7271127842703,81.8288247597332,82.3302526235328,82.4302798508414,82.4300276724871,82.4297761985416,82.4295254270373,82.6292753560121,82.6284673242914,82.6276615496425,82.6268580257608,82.6260567463592,82.6252577051683,82.624460895936,82.9236663124278,82.9220359595998,83.0204101608299,83.0185095737885,83.0166142956494,83.2147243115834,83.2122809475846,83.2098444086248,83.2074146756399,83.2049917296185,83.2025755516028,83.2001661226877,83.197763424021,83.1953674368031,83.1929781422869,83.2905955217777,83.2879402270241,83.285292349295,83.2826518678724,83.3800187620962,83.3771136817551,83.3742167161636,83.4713278426548,83.4681677090161,83.4650164025663,83.4618738986485,83.4587401726747,83.4556152001253,83.4524989565495,83.4493914175648,83.4462925588565,83.4432023561781,83.4401207853508,83.6370478222632,83.7334247836535,83.8295325356545,83.8253718302476,83.9212227469229,83.9168059236075,84.2124014377874,84.2071712661734,84.2019557039774,84.2967547103909,84.2912889151105,84.2858383874146,84.2804030846565,84.2749829643083,84.2695779839611,84.2641881013243,84.2588132742256,84.2534534606105,84.1221086185417,83.8871306615067,83.6528090674802,83.4191420030459,83.1861276399089,82.9537641548812,82.7220497298676,82.4909825518512,82.2605608128795,82.0307827100502,81.801646445497,81.5731502263755,81.3452922648493,81.118070778076,80.8914839881931,80.6655301223043,80.4402074124654,80.2155140956708,79.9914484138394</t>
  </si>
  <si>
    <t>0,0,0,0,0,0,0,0,0,0,0,0,0,0,0,0,0,0,3.705,3.5032,3.8653,5.8431,6.8549,8.0652,9.5385,20.8154,25.6914,25.4614,25.0778,24.7233,24.3209,24.0909,23.8609,23.4244,23.1944,22.7595,22.3236,22.0936,21.8636,21.6336,21.1681,20.7181,20.2452,20.0152,19.548,19.064,18.5966,18.1123,17.6247,17.1398,16.9098,16.4296,16.1996,15.695,15.208,14.978,14.4771,13.9832,13.5101,13.0295,12.5421,12.0613,11.6083,11.1428,10.6956,10.4656,10.0325,9.6182,9.1991,8.9691,8.5692,8.1696,7.9396,7.5607,7.1947,6.8372,6.4928,6.1467,5.8092,5.4803,5.1655,4.8515,4.5499,4.3199,4.0899,3.8599,3.5931,3.3631,3.0864,2.8564,2.5856,2.3194,2.0894,1.833,1.5766,1.3246,1.0754,0.8277,0.584,0.3429,0.1043,0.0003,0.0003,0.0001,0,0,0,0,0,0,0,0,0,0,0,0,0,0,0,0</t>
  </si>
  <si>
    <t>0.1,0.1,0,1.7,0,0,1.8,0,0,0,0,0.1,0,0,0.1,0,0.5,0.1,0.1,0,0,0,0,0.5,0.2,0,0,0,0,0,0.2,0,0,0.2,0,0.2,0.7,0,0.1,0,0.2,0.8,1.8,0,0,0,0.1,1,0,0,0,0,0,0,0,0,0,0.1,0,0,0,0,0,0,0,0,0,0,0,0,0,0,0,0,0,0,0,0,1,0,0,0,0,0,0,0,0,0,0,0,0,1.1,0,0,0,0.1,0,0,0,0,0.2,0,0.6,0,3.8,0.1,0,5.6,8.9,0,0,0,0,0,0.2,0,0,0,0,0</t>
  </si>
  <si>
    <t>0.1,0.2,0.2,1.9,1.9,1.9,3.7,3.7,3.7,3.7,3.7,3.8,3.8,3.8,3.9,3.9,4.4,4.5,4.6,4.5,4.5,4,3.1,2.8,2.3,1.2,0,0,0,0,0,0,0,0,0,0,0,0,0,0,0,0,0,0,0,0,0,0,0,0,0,0,0,0,0,0,0,0,0,0,0,0,0,0,0,0,0,0,0,0,0,0,0,0,0,0,0,0,0,0,0,0,0,0,0,0,0,0,0,0,0,0,0,0,0,0.1,0.1,0.1,0.1,0.1,0.3,0.3,0.9,0.9,4.7,4.8,4.8,10.4,19.3,19.3,19.3,19.3,19.3,19.3,19.5,19.5,19.5,19.5,19.5,19.5</t>
  </si>
  <si>
    <t>17.6,19.5,18,15.9,21.7,18.4,20.3,22.8,21.4,18.6,22.1,23,20.8,25.8,24.4,24.8,24.3,30.2,27.2,32.2,31.2,34.7,36,33.3,34.8,37,37.5,39.1,40.3,42.2,41.3,41.3,42.5,44.4,49.2,49.1,46.7,49.8,49.8,52.6,53.2,55.8,58,55.4,57.5,59.5,58.5,62.5,65.6,60.9,62,66.4,68.6,63.4,65,69.5,69.9,65.3,67.3,65.2,70.5,70.7,67.2,67.2,68.5,63.3,66,67.2,62.3,61.4,60.7,58.2,61.7,56.9,55.8,55.7,54.8,51.6,51.6,48.7,48.1,48.8,45,40.8,40.1,38.3,41.6,39,33.7,37.8,34,33.9,33.7,30,26.4,31.1,25.4,28.9,26.7,26.1,25,25.7,24.1,19.7,22,22.1,21,21.2,20.2,19.3,20.3,21,16.5,19.5,20.6,19,16.8,17.6,16.5,17.3</t>
  </si>
  <si>
    <t>LS,LS,S,LS,S,S,LS,S,S,S,S,LS,S,S,LS,S,LS,LS,LS,S,S,S,S,LR,LR,S,S,S,S,S,LR,S,S,LR,S,LR,LR,S,LR,S,LR,LR,LR,S,S,S,LR,LR,S,C,S,S,S,S,S,S,S,LR,S,S,S,S,S,S,S,S,S,S,S,S,S,S,S,S,S,S,S,S,LR,S,S,S,S,S,S,S,S,S,S,S,S,LR,S,S,S,LS,S,S,S,S,LS,S,LS,C,SN,LS,S,SN,B,C,S,S,S,S,LS,S,S,S,S,S</t>
  </si>
  <si>
    <t>0.1,0.1,0,1.7,0,0,1.8,0,0,0,0,0.1,0,0,0.1,0,0.5,0.1,0.1,0,0,0,0,0,0,0,0,0,0,0,0,0,0,0,0,0,0,0,0,0,0,0,0,0,0,0,0,0,0,0,0,0,0,0,0,0,0,0,0,0,0,0,0,0,0,0,0,0,0,0,0,0,0,0,0,0,0,0,0,0,0,0,0,0,0,0,0,0,0,0,0,0,0,0,0,0.1,0,0,0,0,0.2,0,0.6,0,3.8,0.1,0,5.6,8.9,0,0,0,0,0,0.2,0,0,0,0,0</t>
  </si>
  <si>
    <t>55.0386,54.8946298201635,54.7510362380726,54.6078182686215,54.4649749292812,54.3225052400929,54.1804082236611,54.0386829051469,53.8973283122615,53.7563434752594,53.6157274269317,53.4754792025997,53.3355978401079,53.1960823798176,53.0569318646007,52.9181453398322,52.7797218533847,52.6416604556211,52.5039601993884,52.4176201400113,52.2805059292908,52.7077503824458,53.3498772479304,53.9903244355107,54.6290963388947,55.266197340297,55.9016318104695,55.980404108731,56.0469703541141,56.1133624752587,56.2235809276395,56.0765110701721,55.9298259185989,55.9835244666047,55.8370825497439,55.8910236962077,56.4448237432149,56.2971751579466,56.2499127924108,56.1027740559511,56.1560202055595,56.7891270736866,57.420577858453,57.4833768918478,57.5460116552915,57.608482578482,57.7707900899933,58.3996730368969,58.4599109493889,58.3349912913197,58.1823983985685,58.0302046588884,57.878409028173,57.7270104650475,57.576007930861,57.4254003896795,57.2751868082787,57.2253661561371,57.0756758250475,56.926377054497,56.77746882024,56.6289501007102,56.4808198770135,56.3330771329211,56.1857208548622,56.0387500319176,55.8921636558123,55.7459607209088,55.6001402242002,55.4547011653031,55.309642546451,55.1649633724876,55.0206626508593,54.8767393916091,54.7331926073694,54.5900213133556,54.4472245273588,54.3048012697396,54.9427505634209,55.0120311069062,54.8681304260816,54.7246061612069,54.5814573276516,54.4386829433613,54.2962820288501,54.1542536071942,54.0125967040255,53.8713103475245,53.7303935684139,53.5898453999515,53.4496648779244,54.0898510406415,54.1613626019521,54.1156871030478,53.9741310822878,53.8329453443069,53.692128920518,53.5516808448675,53.4116001538292,53.2718858863968,53.1325370840782,52.9935527908882,52.8549320533426,52.716673920451,52.5787774437109,52.4412416771006,52.3040656770733,52.1672485025502,52.0307892149141,51.8946868780031,51.7589405581043,51.6235493239468,51.4885122466962,51.3538283999473,51.2194968597186,51.0855167044452,50.9518870149731,50.8186068745524,50.6856753688315,50.5530915858504</t>
  </si>
  <si>
    <t>0,0,0,0,0,0,0,0,0,0,0,0,0,0,0,0,0,0,0,0,0,0,0.0788,0.0844,0.0918,0.3671,0.7512,0.5169,0.285,0.0568,0,0,0,0,0,0,0,0,0,0,0,0.02,1.04,0.7793,0.5217,0.2694,0.0564,0.2764,0.0278,0,0,0,0,0,0,0,0,0,0,0,0,0,0,0,0,0,0,0,0,0,0,0,0,0,0,0,0,0,0.22,0,0,0,0,0,0,0,0,0,0,0,0,0.32,0.0955,0,0,0,0,0,0,0,0,0,0,0,0,0,0,0,0,0,0,0,0,0,0,0,0,0,0,0</t>
  </si>
  <si>
    <t>0,0,0.1,0,0,0,0,0,0,0,0,0.1,0,0,0,0.3,0,0.1,0,0,0,0,0,0,0,0,0,0,0,0,0,0.1,0,0,0,0,0,0.1,0,0,0,0,0,0,1.6,0,10.2,0,0,3.3,0,0,0,0,1.5,0.9,0,0.4,0,0,0,0,0.1,0,0,0,0.4,0,0,0.1,0,0,0.1,0,0,0,0,0,0,0,0.4,1.5,0.2,0,0,0,0.4,0,0,0,0,1.6,0,4.4,0.1,0,0.1,0.9,0,1.7,0,0,0,0,0,0,0,0,0,0,0.1,0,1.1,0.7,0.1,1.7,0.2,0,2.4,0</t>
  </si>
  <si>
    <t>0,0,0.1,0.1,0.1,0.1,0.1,0.1,0.1,0.1,0.1,0.2,0.2,0.2,0.2,0.5,0.5,0.5,0.5,0.2,0,0,0,0,0,0,0,0,0,0,0,0,0,0,0,0,0,0,0,0,0,0,0,0,0,0,0,0,0,0,0,0,0,0,0,0,0,0,0,0,0,0,0,0,0,0,0,0,0,0,0,0,0,0,0,0,0,0,0,0,0,0,0,0,0,0,0,0,0,0,0,0,0,0,0,0,0,0,0,0,0,0,0,0,0,0,0,0,0,0,0.1,0.1,1.2,1.9,2,3.7,3.9,3.9,6.3,6.3</t>
  </si>
  <si>
    <t>21.1,22,21.9,25.9,19,20.2,26.3,25.9,27,22.8,28.8,27.1,23.2,26.3,28.8,25.5,27,32,27.3,33.1,33.9,37.6,31,32.3,36.3,34.6,39.2,40.7,41.8,42.3,46.8,47.8,48.6,45.7,49.2,48.5,48.4,56.2,56.7,52.9,56.1,53.7,60.4,58,63.1,61.5,62,64.9,60.2,68,63.1,64.5,65.7,68.4,65.4,69.2,68.3,70.3,71.3,67.4,69.7,69.2,71.5,71.5,69.2,66.4,66.6,66,64.2,65,61,64.9,61.9,59.3,59.3,57.5,56.9,56,60,53.7,53.6,52.2,53.3,51.5,48.4,47.7,45.9,48.5,50,50.2,45.8,47.7,40.1,39.1,37,37.6,34.1,39.3,35.8,38.4,31.6,35,32.2,32.9,33.3,25.4,27.4,26.5,25.8,23.7,23.5,21.4,27.6,26.4,25.9,23.3,22.4,18.1,23.7,22.3</t>
  </si>
  <si>
    <t>S,S,LS,S,S,S,S,S,S,S,S,LS,S,S,C,LS,S,LR,S,S,S,S,S,S,S,S,S,S,S,S,S,LR,S,S,S,S,S,LR,S,S,C,S,C,C,LR,C,ST,C,C,R,S,S,C,S,LR,LR,S,LR,S,S,S,S,LR,C,S,S,LR,S,S,LR,S,S,LR,S,S,S,S,S,C,S,LR,LR,LR,S,S,C,LR,C,S,S,S,LR,C,R,LR,S,LR,LR,C,LR,S,S,S,S,S,S,S,S,S,S,LS,S,LS,LS,LS,LS,LS,S,SN,C</t>
  </si>
  <si>
    <t>0,0,0.1,0,0,0,0,0,0,0,0,0.1,0,0,0,0.3,0,0,0,0,0,0,0,0,0,0,0,0,0,0,0,0,0,0,0,0,0,0,0,0,0,0,0,0,0,0,0,0,0,0,0,0,0,0,0,0,0,0,0,0,0,0,0,0,0,0,0,0,0,0,0,0,0,0,0,0,0,0,0,0,0,0,0,0,0,0,0,0,0,0,0,0,0,0,0,0,0,0,0,0,0,0,0,0,0,0,0,0,0,0,0.1,0,1.1,0.7,0.1,1.7,0.2,0,2.4,0</t>
  </si>
  <si>
    <t>13.6899,13.6902939988081,13.6896876923728,13.6900818556624,13.6894757135811,13.6898700410974,13.6902640631156,13.6896577798724,13.6900519663362,13.6894458474111,13.6898401980657,13.6902342432043,13.6896279830635,13.6900221926118,13.6894160967534,13.6898104704568,13.6902045386262,13.6895983014986,13.6899925340421,13.6903864611612,13.6897800830923,13.6901741748039,13.6895679612,13.6899622172492,13.6903561678556,13.6897498132559,13.6901439284185,13.6895377382475,13.6899320177113,13.6903259917142,13.689719660493,13.6901137990159,13.6895076321871,13.689901934975,13.690295932284,13.6896896243508,13.6900837861436,13.6894776425667,13.6898719685886,13.6902659891135,13.6896597043782,13.690053889351,13.6894477689361,13.689842118102,13.6902361617531,13.6896299001259,13.690024108189,13.6894180108466,13.689812383067,13.6902064497547,13.6896002111465,13.6899944422105,13.6903883678512,13.6897819883052,13.6901760785408,13.689569863462,13.6899641180374,13.6903580671712,13.6897517111001,13.6901458247924,13.6895396331522,13.6899339111479,13.690327883684,13.689721550997,13.6901156880552,13.6895095197629,13.6899038210885,13.6902978169363,13.6896915075429,13.6900856678768,13.6894795228421,13.6898738474072,13.6902678664766,13.6896615802868,13.6900557638063,13.6894496419392,13.689843989654,13.6902380318551,13.6896317687792,13.6900259753945,13.6894198766055,13.6898142473805,13.6902083126239,13.6896020725724,13.6899963021943,13.6903902263941,13.6897838454082,13.6901779342049,13.6895717176886,13.6899659708274,13.6903599185258,13.6897535610204,13.6901476732795,13.6895414802072,13.689935756772,13.6903297278782,13.6897233937624,13.690117529393,13.6895113596742,13.6899056595743,13.6902996539977,13.6896933431812,13.6900875020929,13.6894813556372,13.6898756787824,13.6902696964329,13.6896634088254,13.6900575909282,13.6894514676456,13.689845813946,13.6902398547338,13.6896335902456,13.6900277954498,13.6894216952507,13.6898160646167,13.6902101284523,13.689603886994,13.6899981152103,13.6903920380054,13.689785655616</t>
  </si>
  <si>
    <t>15.2513,15.1924,15.1824,15.1152,15.0632,15.0081,14.9403,14.8746,14.8053,14.7466,14.673,14.662,14.6026,14.5356,14.481,14.47,14.4014,14.5017,14.4323,14.5913,14.7504,14.6501,14.5717,14.4889,14.3938,14.3054,14.2007,14.0917,13.9777,13.8621,13.7285,13.8175,13.6753,13.5463,13.4014,13.2615,13.1216,13.2116,13.0252,12.8631,12.731,12.5658,12.4146,12.275,13.864,13.6996,23.8886,23.6495,23.4465,26.7355,26.4111,26.0719,25.815,25.4318,26.9208,27.8108,27.4138,27.8028,27.3645,26.9826,26.5736,26.1735,26.2625,25.9491,25.5531,25.1976,25.5866,25.2341,24.9061,24.9951,24.7027,24.3693,24.4583,24.1865,23.915,23.6626,23.4154,23.177,22.9782,22.7602,23.1502,24.6392,24.8282,24.62,24.4333,24.2995,24.6895,24.5515,24.3552,24.1576,23.9892,25.5792,25.4749,29.8649,29.9539,29.8154,29.9054,30.7944,30.6979,32.3869,32.2719,32.1426,32.0254,31.9063,31.7849,31.694,31.5975,31.5034,31.4127,31.3279,31.3169,31.2401,31.2291,31.2191,31.2081,31.1971,31.1871,31.1181,31.1071,31.0473</t>
  </si>
  <si>
    <t>0,0,0,0.1,0,0,0,0.1,0.4,0,0.1,0,0,0.1,0,0,0,0,0,0,0,0,0,0,0,0,0,0,0,0,0,0,0,0,0,0,0,0,0,0,0,0,0,0,0,0,0,0,0,0,1.1,0,0.1,0.1,0,0,0,0.4,0,0,0,0,0,0,0,0,0,0,0,0,0,7.1,0,0,0.7,1,0.6,0,5.1,0.5,1.5,0,0,1.2,6.1,0.4,0,0,0.2,0.5,0,0,0,0,0,0,0,0,0,0,0,0,0.2,0,0,0,0.1,0.5,0,0,0,0,0,0,0,0,0,0.4,0,0</t>
  </si>
  <si>
    <t>0,0,0,0.1,0.1,0.1,0.1,0.2,0.6,0.6,0.7,0.7,0.7,0.5,0.5,0.5,0,0,0,0,0,0,0,0,0,0,0,0,0,0,0,0,0,0,0,0,0,0,0,0,0,0,0,0,0,0,0,0,0,0,0,0,0,0,0,0,0,0,0,0,0,0,0,0,0,0,0,0,0,0,0,0,0,0,0,0,0,0,0,0,0,0,0,0,0,0,0,0,0,0,0,0,0,0,0,0,0,0,0,0,0,0,0.2,0.2,0.2,0.2,0.3,0.8,0.8,0.8,0.8,0.8,0.8,0.8,0.8,0.8,0.8,1.2,1.2,1.2</t>
  </si>
  <si>
    <t>19.6,22.3,24.9,24.3,23.9,19.8,22.2,26.9,20.4,29,28.5,30.5,31.7,32.9,26.7,30.4,34.6,35.7,37.1,39.7,36.2,45.6,44.5,47.9,50.3,46,48,48.1,54.4,50.4,57.1,55,56,58.7,54.7,63.3,62.7,65,62.4,69.5,69.5,70.7,67.4,71.5,69.8,74.5,71.4,74.9,69.3,69.3,70.9,75,70.2,71.9,70.3,79.3,69.9,75.5,72.8,78.9,77.8,73.8,73,73.9,79.3,77.7,72,74.2,75.7,67.7,74.5,73.4,74.1,67,72.2,63.2,68.9,64.9,65.6,64.9,64.7,63.3,63,55.5,56.9,54.7,54.6,55.9,55.6,53.2,52.9,48.4,42.8,46.9,47.8,38.1,38.6,39.3,37.2,37.6,35.8,29.9,27.9,29.3,28.8,30.7,26.8,26.2,27.3,23.8,29.6,26.3,27.6,22.8,19.2,18.8,22.8,17.7,23,25.4</t>
  </si>
  <si>
    <t>S,S,S,LS,S,S,S,LS,LS,S,LS,S,S,LR,S,S,S,S,S,S,S,S,S,S,S,S,S,S,S,S,S,S,S,S,S,S,S,S,S,S,S,S,S,S,S,S,S,S,S,S,LR,C,LR,LR,S,S,S,LR,S,S,S,S,S,S,S,S,S,S,S,S,S,ST,S,C,LR,LR,LR,C,R,LR,LR,S,C,LR,ST,LR,C,C,LR,LR,S,S,S,S,S,S,S,S,S,S,S,S,LS,S,S,S,LS,LS,S,S,S,S,S,S,S,S,S,LS,S,S</t>
  </si>
  <si>
    <t>0,0,0,0.1,0,0,0,0.1,0.4,0,0.1,0,0,0,0,0,0,0,0,0,0,0,0,0,0,0,0,0,0,0,0,0,0,0,0,0,0,0,0,0,0,0,0,0,0,0,0,0,0,0,0,0,0,0,0,0,0,0,0,0,0,0,0,0,0,0,0,0,0,0,0,0,0,0,0,0,0,0,0,0,0,0,0,0,0,0,0,0,0,0,0,0,0,0,0,0,0,0,0,0,0,0,0.2,0,0,0,0.1,0.5,0,0,0,0,0,0,0,0,0,0.4,0,0</t>
  </si>
  <si>
    <t>57.9799,58.0131635507246,58.046411762526,58.0796446424774,58.1128621976489,58.1460644351071,58.1792513619157,58.2124229851349,58.2455793118216,58.2787203490295,58.3118461038093,58.3449565832081,58.3780517942698,58.6981317440353,58.731064094351,58.7639812584709,59.1958832433978,59.2285860640365,59.2612738043232,59.2939464712119,59.3266040716533,59.3592466125953,59.3918741009821,59.424486543755,59.4570839478521,59.4896663202081,59.5222336677548,59.5547859974205,59.5873233161306,59.6198456308069,59.6523529483685,59.6848452757309,59.7173226198066,59.749784987505,59.7822323857321,59.8146648213909,59.847082301381,59.8794848325991,59.9118724219385,59.9442450762894,59.9766028025388,60.0089456075705,60.0412734982653,60.0735864815006,60.1058845641508,60.138167753087,60.1704360551771,60.2026894772861,60.2349280262755,60.2671517090038,60.6983605323264,60.7303705110005,60.862365728815,60.9943000792694,61.0261735904318,61.0580324036641,61.0898765257441,61.5207059634464,61.5523367314474,61.5839529134553,61.6155545161961,61.6471415463929,61.6787140107654,61.7102719160306,61.7418152689019,61.7733440760902,61.8048583443028,61.8363580802442,61.8678432906156,61.8993139821153,61.9307701614384,62.361211835277,62.3924550182252,62.4236837939085,62.8538981689706,63.0459141579572,63.0458416020214,63.0457690795435,63.0456965905082,63.0456241348999,63.0455517127033,63.045479323903,63.0454069684835,63.0453346464296,63.0452623577257,63.0451901023565,63.0461178803067,63.0460452304277,63.0459726140501,63.0459000311582,63.0458274817367,63.0457549657702,63.0456824832432,63.0456100341402,63.0455376184459,63.045465236145,63.0453928872218,63.0453205716612,63.0452482894476,63.0451760405658,63.0461038250003,63.0460311816028,63.0459585717035,63.045885995287,63.045813452338,63.0457409428408,63.0456684667802,63.0455960241407,63.0455236149069,63.0454512390634,63.0453788965948,63.0453065874857,63.0452343117208,63.0451620692845,63.0460898601617,63.0460172232038,63.0459446197411,63.0458720497584,63.0457995132401,63.0457270101707</t>
  </si>
  <si>
    <t>11.7778,11.6739,11.5652,11.5052,11.3987,11.2999,11.197,11.137,11.077,10.9605,10.9005,10.781,10.6589,10.5989,10.4888,10.3707,10.3562,10.2246,10.0894,9.9467,9.8151,9.6522,9.4946,9.3245,9.1448,8.9843,8.8166,8.6493,8.4552,8.2806,8.0753,7.8828,7.6869,7.4784,7.2922,7.0618,6.8373,6.6014,6.3841,6.1248,5.8697,5.6109,5.3778,5.1218,4.8816,4.6147,4.374,4.115,3.8961,3.6818,4.3228,4.1057,4.0457,3.9857,3.764,3.49,3.2811,3.2221,3.0036,2.7547,2.5206,2.3154,2.1198,1.9259,1.7126,1.5158,1.35,1.1824,1.0163,0.8818,0.7338,7.3748,7.0638,6.8519,7.0929,7.8719,8.4429,8.2599,13.3309,13.8019,15.2729,14.9973,14.7764,15.9474,22.0184,22.3894,22.1871,21.9781,22.1491,22.6201,22.3857,22.1839,22.0164,21.8255,21.6299,21.4872,21.3426,21.1951,21.0572,20.918,20.7857,20.6765,20.6475,20.5406,20.4354,20.3244,20.2954,20.2664,20.1664,20.0761,19.9693,19.8727,19.7724,19.6851,19.6053,19.5275,19.4406,19.4116,19.3244,19.2312</t>
  </si>
  <si>
    <t>0,0,0,0.3,0.1,0,0,0.5,0,0.1,0,0,0,0,0,0,0,0,0.1,0.8,0,0,0,0.1,0,0,0,0,0,0,0.1,3,0,0,0,0,0,0.1,0.1,0.2,0,0,0,0,0,0,0,0,0,0,9.1,4.6,0.1,0,0.1,1.9,0.3,1.8,0.2,0.1,0.1,0.1,0,1,0,0,0,0,0,1.7,0,0,0,0,0,0,0,0,0.1,0,0,0,0,0,0,0,0,0.1,0,0,0,0,0.1,0,0,0,0,0,0,0,0,0,0,0,0,0,0,0,0,0.1,0,0,0,0,0,0,0,0,0,0</t>
  </si>
  <si>
    <t>0,0,0,0.3,0.4,0.4,0.4,0.9,0.9,1,1,0.7,0.1,0,0,0,0,0,0,0,0,0,0,0,0,0,0,0,0,0,0,0,0,0,0,0,0,0,0,0,0,0,0,0,0,0,0,0,0,0,0,0,0,0,0,0,0,0,0,0,0,0,0,0,0,0,0,0,0,0,0,0,0,0,0,0,0,0,0,0,0,0,0,0,0,0,0,0,0,0,0,0,0,0,0,0,0,0,0,0,0,0,0,0,0,0,0,0,0,0.1,0.1,0.1,0.1,0.1,0.1,0.1,0.1,0.1,0.1,0.1</t>
  </si>
  <si>
    <t>21.3,17.2,29.3,18.5,24.7,22.5,25.3,25.2,26,28.4,32.1,33.5,34.6,37.1,36.7,32.1,35.3,44.3,46.1,43.6,47.2,43.1,43.9,46.9,51.3,49.4,58.4,51.9,55.4,59.6,61.3,61.9,64.7,63,58.3,69,64.6,69.7,67.5,65,68.2,68.3,70.3,68.4,71,63.8,66.2,65.1,73.7,73.6,67.8,70.2,73.6,75.3,76.3,72.8,70.1,73.3,76.7,76.8,71.2,72.1,77.2,71,76.7,78.3,71.3,71.5,67.8,75.8,69.2,64,73.1,70.2,66,62.4,65.2,60.9,70.4,63.1,60.6,60,66.1,58.1,58.9,55.6,58.1,53.3,56.1,57.3,44.5,49.9,43.8,45.7,49.9,46.7,41.6,41.9,37.4,32.1,31.7,28.8,32.8,33.8,32.4,35.3,34.1,23.8,29.8,28,30.1,20.5,28,27.1,20.7,26.2,21.6,26.6,23.8,26.6</t>
  </si>
  <si>
    <t>S,C,S,LS,LS,S,S,LS,S,LS,S,S,S,S,S,S,S,S,LR,LR,S,S,S,LR,S,S,S,S,S,S,LR,R,C,C,S,S,S,LR,LR,LR,S,S,S,S,S,S,S,S,S,S,ST,R,LR,S,LR,LR,LR,LR,LR,LR,LR,LR,S,LR,S,S,S,S,S,LR,S,S,S,S,S,S,S,S,LR,S,S,S,S,S,S,S,S,LR,S,S,S,S,LR,S,S,S,S,S,S,S,S,S,S,S,S,S,S,S,S,LS,S,S,S,S,S,S,S,S,S,S</t>
  </si>
  <si>
    <t>0,0,0,0.3,0.1,0,0,0.5,0,0.1,0,0,0,0,0,0,0,0,0,0,0,0,0,0,0,0,0,0,0,0,0,0,0,0,0,0,0,0,0,0,0,0,0,0,0,0,0,0,0,0,0,0,0,0,0,0,0,0,0,0,0,0,0,0,0,0,0,0,0,0,0,0,0,0,0,0,0,0,0,0,0,0,0,0,0,0,0,0,0,0,0,0,0,0,0,0,0,0,0,0,0,0,0,0,0,0,0,0,0,0.1,0,0,0,0,0,0,0,0,0,0</t>
  </si>
  <si>
    <t>72.5012,72.5007738518519,72.50134778262,72.5009216071047,72.5014955105108,72.5010693076385,72.5016431836927,72.5012169534735,72.5007908021858,72.501364729815,72.5009385511613,72.5015124514296,72.5010862454201,72.5016601183376,72.5012338849824,72.5008077305592,72.5013816550536,72.5009554732656,72.5015293704002,72.5011031612575,72.5006770310425,72.5012509797404,72.5008248221516,72.5013987434808,72.5009725585283,72.501546452499,72.501120240193,72.5006941068151,72.5012680523509,72.5008418916005,72.5014158097687,72.5009896216558,72.5015635124666,72.5011372970013,72.5007111604648,72.5012851028425,72.5008589389346,72.5014328539459,72.5010066626767,72.5015805503317,72.5011543317113,72.5007281920202,72.5013021312439,72.5008759641826,72.5014498760411,72.5010236816196,72.501597566123,72.5011713443515,72.5007452015099,72.5013191375837,72.5008929673731,72.5014668760828,72.5010406785132,72.501614559869,72.5011883349505,72.5007621889626,72.5013361218905,72.5009099485346,72.5014838540997,72.501057653386,72.5016315315983,72.5012053035369,72.5007791544066,72.5013530841929,72.5009269076958,72.5015008101203,72.5010746062666,72.5016484813395,72.5012222501392,72.5007960978707,72.5013700245192,72.5009438448851,72.5015177441731,72.5010915371834,72.501665409121,72.5012391747859,72.5008130193832,72.5013869428981,72.5009607601309,72.5015346562865,72.5011084461649,72.5006823149712,72.5012562626906,72.5008301041235,72.5014040244746,72.5009778385441,72.501551731537,72.5011255182533,72.5006993838981,72.5012733284567,72.5008471667292,72.5014210839205,72.5009948948309,72.5015687846652,72.5011425682236,72.500716430711,72.5012903721127,72.500864207229,72.5014381212647,72.50101192902,72.5015858156998,72.5011595961043,72.5007334554384,72.5013073936873,72.5008812256515,72.5014551365356,72.50102894114,72.5016028246694,72.5011766019241,72.5007504581089,72.5013243932093,72.5008982220253,72.501472129762,72.5010459312195,72.5016198116026,72.5011935857115,72.5007674387512,72.501341370707,72.5009151963791,72.5014891009724</t>
  </si>
  <si>
    <t>15.3563,15.3108,15.2294,15.2164,15.2024,15.1387,15.0679,15.0549,14.9834,14.9694,14.9035,15.1273,15.5762,15.5849,15.4799,15.3908,15.2904,15.1549,15.2409,16.0279,15.8746,15.7415,15.6059,15.6919,15.5171,15.3529,15.1311,14.9552,14.7566,14.53,14.616,17.603,17.3634,17.1392,16.9063,16.5726,16.2888,16.3748,16.4618,16.6478,16.3257,16.0061,15.6664,15.3523,15.0115,14.7481,14.4633,14.1923,13.8339,13.4795,22.5665,27.1525,27.2395,26.7199,26.8069,28.6939,28.9799,30.7669,30.9529,31.0399,31.1259,31.2129,30.6214,31.6074,31.0222,30.4097,29.9322,29.4543,29.0364,30.7234,30.2743,29.9021,29.3973,28.9446,28.5539,28.2123,27.838,27.5168,27.6038,27.2581,26.944,26.6377,26.2609,25.9786,25.6879,25.4317,25.1525,25.2395,24.9802,24.7102,24.54,24.3338,24.4208,24.2435,24.0394,23.8576,23.7057,23.5537,23.4236,23.3169,23.211,23.1165,23.0079,22.8945,22.7879,22.6688,22.5559,22.4767,22.3801,22.3671,22.2686,22.1992,22.1082,22.0211,21.9506,21.8666,21.7951,21.7089,21.6318,21.546</t>
  </si>
  <si>
    <t>1.3,9.2,0,0,0,1.6,0.1,0,0,1.5,0,0,0,0,0,0,0,0,0,0,0,0,0,0.2,0,0,0.1,0.1,0,0,0,0,0,1.5,0,0,0,0,0.2,0,0.1,7.2,0,0,1.2,1,0.2,0,0.1,0,0,0,0.1,0,0,0,0,0.8,0,0,0,0,0,0,0.1,0,0,0,0,0,0,0,0,0,0,0,0,0,0,0,0,0,0,0,0,0.2,0,0,0,0,0,0,0,0,0,0,0,0,0,0,0,0.1,0,0,0,0,0,0,0,0,0,3.1,0,0.6,0.1,0.1,0,7,0,0.8</t>
  </si>
  <si>
    <t>1.3,10.5,10.5,10.5,10.5,12.1,12.2,12.2,12.2,13.7,13.7,13.7,13.6,13.4,13.4,12,10.4,8.4,5.8,2.9,0.9,0,0,0,0,0,0,0,0,0,0,0,0,0,0,0,0,0,0,0,0,0,0,0,0,0,0,0,0,0,0,0,0,0,0,0,0,0,0,0,0,0,0,0,0,0,0,0,0,0,0,0,0,0,0,0,0,0,0,0,0,0,0,0,0,0,0,0,0,0,0,0,0,0,0,0,0,0,0,0,0,0,0,0,0,0,0,0,0,0,0,3.1,3.1,3.7,3.8,3.9,3.9,10.9,10.9,11.7</t>
  </si>
  <si>
    <t>19.4,27.7,25.1,22.3,24.7,23.9,25.6,24.8,21.7,27.8,24.4,25.8,32.6,32.7,31.6,38.7,39.8,41.2,44.3,45.4,41.7,45.5,48.9,50.7,52,47.4,49.3,49.8,53.5,57.8,57.2,54.8,61.5,63.6,61,59.9,56.9,64.9,64,59.2,59.5,66.6,61.9,62.4,61.3,70.3,67.9,66.3,71.7,69.1,68.5,70.5,72.4,71.8,72,64.3,70.1,71.7,70.2,65.1,67.7,72.2,66.5,65.2,71.2,63.2,68.9,64.1,69.6,70.2,68.2,65.3,60.7,62.9,60.1,61,61.9,60.8,66,63.6,58.6,59.6,60.5,59.2,53.3,56.1,56.3,57.5,54.8,47.4,45.6,44,49.9,44.8,40.7,40.5,40.9,39.7,35.2,36.8,38.3,36.9,29.3,34.9,28.4,25.9,32.4,27.2,26.7,23.7,22.9,22.5,23.6,29.1,20.6,20.4,26.3,26.8,18.2,19.4</t>
  </si>
  <si>
    <t>LS,B,C,C,S,LS,LS,C,C,LS,S,S,S,S,S,S,S,S,S,S,S,S,S,LR,S,S,LR,LR,S,S,S,S,C,LR,S,S,S,S,LR,S,LR,ST,S,S,LR,LR,LR,S,LR,S,S,S,LR,S,S,S,S,LR,S,C,S,S,S,S,LR,S,S,S,S,S,S,S,S,S,S,S,S,S,S,S,S,S,S,S,S,LR,S,S,S,S,S,S,S,S,S,S,S,S,S,S,S,LR,S,S,S,S,S,S,S,S,C,SN,S,LS,LS,LS,C,B,C,LS</t>
  </si>
  <si>
    <t>1.3,9.2,0,0,0,1.6,0.1,0,0,1.5,0,0,0,0,0,0,0,0,0,0,0,0,0,0,0,0,0,0,0,0,0,0,0,0,0,0,0,0,0,0,0,0,0,0,0,0,0,0,0,0,0,0,0,0,0,0,0,0,0,0,0,0,0,0,0,0,0,0,0,0,0,0,0,0,0,0,0,0,0,0,0,0,0,0,0,0,0,0,0,0,0,0,0,0,0,0,0,0,0,0,0,0,0,0,0,0,0,0,0,0,0,3.1,0,0.6,0.1,0.1,0,7,0,0.8</t>
  </si>
  <si>
    <t>73.1232,73.053001728,72.9828708463411,72.9128072903286,72.8428109953299,72.7728818967744,72.7030199301535,72.6332250310205,72.5634971349908,72.4938361777412,72.4242420950106,72.3547148225993,72.4102542963697,72.4887404522451,72.419151261411,73.1906288762,73.9613658724789,74.7313629612413,75.5006208527985,76.2691402567798,77.0369218821333,77.8039664371265,78.0652746293468,78.5263319657027,78.7869466870156,79.0473112181961,79.4074257994266,79.7671946706592,80.0266181637753,80.2857926103381,80.5447182494322,80.8033953199127,81.0618240604056,81.8250047093076,82.0824527047867,82.3396535501901,82.5966074827819,82.8533147395984,83.3097755574484,83.5657981729133,83.9215750066673,84.6820102946609,84.936715564778,85.1911763178358,85.9503927885707,86.7088804114937,87.1616398862987,87.4139647120078,87.7660473058843,88.0177919004707,88.2692948202462,88.5205562972188,88.8715765631734,89.1222598496728,89.3727024802171,89.6229046858361,89.8728666973377,90.6275887453082,90.8765862601127,91.125344737303,91.3738644063552,91.6221454965251,91.5681882368485,91.4802827761411,91.492461704676,91.4046289414395,91.3168804976557,91.229216292378,91.1416362447373,91.0541402739424,90.9667282992794,90.8794002401121,90.7921560158816,90.7049955461063,90.6179187503821,90.5309255483817,90.4440158598553,90.3571896046298,90.2704467026093,90.1837870737749,90.097210638184,90.0107173159714,89.9243070273481,89.8379796926018,89.7517352320969,89.8655735662741,89.7793026156505,89.6931144851395,89.6070090952337,89.5209863665023,89.4350462195905,89.3491885752197,89.2634133541875,89.1777204773675,89.0921098657092,89.0065814402381,88.9211351220555,88.8357708323383,88.7504884923393,88.6652880233866,88.5801693468842,88.5951323843112,88.5100810572223,88.4251113794073,88.3402232724831,88.2554166581415,88.1706914581497,88.0860475943499,88.0014849886593,87.9170035630702,87.8326032396497,87.7482839405396,87.6640455879567,87.5798881041923,87.4958114116122,87.4118154326571,87.3279000898417,87.2440653057555,87.160311003062,87.076637104499</t>
  </si>
  <si>
    <t>0,0,0,0,0,0,0,0,0,0,0,0,0.0003,0,0,0.5806,1.3681,2.4607,4.1772,6.1138,7.263,7.2268,6.7943,6.4583,6.02,5.6011,5.2651,4.9291,4.4985,4.0568,3.6226,3.2016,2.7934,3.4524,3.0122,2.5826,2.1691,1.7383,1.4023,1.0041,0.6681,7.0271,6.5376,6.0507,6.4097,6.5687,6.2327,5.7275,5.3915,4.8817,4.3837,3.8831,3.5471,3.0561,2.5752,2.1378,1.6885,1.6475,1.2117,0.825,0.4243,0.034,0,0,0,0,0,0,0,0,0,0,0,0,0,0,0,0,0,0,0,0,0,0,0,0,0,0,0,0,0,0,0,0,0,0,0,0,0,0,0,0,0,0,0,0,0,0,0,0,0,0,0,0,0,0,0,0,0,0</t>
  </si>
  <si>
    <t>0,0,0,0,0.1,0,0,0,0,0,0,0,0,0.6,0,0,0,0.8,0,0,0,3.7,0,0,0,1.6,0,0,0.1,0.1,0,0.3,0,0,0.2,0,0,0,0.1,0,0,0,0,0.3,0.1,0,0,0,0,0,0,0.1,0,0,2.1,0,0,0,0,0.4,6.7,0,0,1.1,0,0.2,0,1.1,0,0,0,0,0,0,0,0,0,0,0,0,0,0,0.2,0.1,0,0.1,0.1,10.7,0,3.2,0,0,0,0,0,0,0,0,0,0,0,0,0,0,0,0,0,0,0,0,0,0.1,0,0.5,0,0,0.1,0,0.4,0</t>
  </si>
  <si>
    <t>0,0,0,0,0.1,0.1,0.1,0.1,0.1,0.1,0.1,0.1,0.1,0.7,0.7,0.7,0.7,1.5,0.8,0.7,0,0,0,0,0,0,0,0,0,0,0,0,0,0,0,0,0,0,0,0,0,0,0,0,0,0,0,0,0,0,0,0,0,0,0,0,0,0,0,0,0,0,0,0,0,0,0,0,0,0,0,0,0,0,0,0,0,0,0,0,0,0,0,0,0,0,0,0,0,0,0,0,0,0,0,0,0,0,0,0,0,0,0,0,0,0,0,0,0,0,0,0.1,0.1,0.6,0.6,0.6,0.7,0.7,1.1,1.1</t>
  </si>
  <si>
    <t>15.9,8.5,16.1,9.8,10.1,13.7,16.2,11.8,20.4,17.1,17.2,17.7,25.8,23.4,22.4,24.4,25.8,31.8,35.5,32.5,35.1,39.8,40.9,37.1,39.3,46,46,43.2,44.4,50.2,47,51.9,51.5,51.6,51.7,52.9,58.8,56.3,60.9,56.9,63.2,59.5,63.1,61.3,63.4,63.2,63,67.6,69.6,67.3,65.5,70.5,71.7,68.8,72.5,66.6,72.2,74.9,69.4,71,68.8,71.7,72.8,69.4,68.3,67,72.3,68.2,64.1,63.3,69.4,62,67.6,60.6,65.3,63.2,60.1,56.9,56.5,52.9,55,48.5,47.1,44.1,49.2,43.7,42.1,41.1,42.9,38.3,33.2,36.7,34.8,27.7,32.5,24.2,25.6,23.8,27.4,23.9,23.8,17.6,18.3,15,15.1,15.1,18.4,18.6,15.9,12.5,15,17.3,9.7,15.7,14,10.8,9.4,13.4,9.3,12.8</t>
  </si>
  <si>
    <t>S,S,S,S,LS,S,S,S,S,S,C,S,S,LS,S,S,S,LS,S,S,S,R,S,S,S,LR,C,C,LR,LR,S,LR,S,S,LR,S,S,S,LR,S,S,S,S,LR,LR,S,S,S,S,S,S,LR,S,S,R,S,S,S,S,LR,ST,C,C,LR,C,LR,S,LR,S,S,S,S,S,S,S,S,S,S,S,S,S,S,LR,LR,C,LR,LR,ST,C,R,S,S,S,S,S,S,S,S,S,S,S,S,S,S,S,S,S,S,S,S,S,LS,S,LS,S,S,LS,S,LS,S</t>
  </si>
  <si>
    <t>0,0,0,0,0.1,0,0,0,0,0,0,0,0,0.6,0,0,0,0.8,0,0,0,0,0,0,0,0,0,0,0,0,0,0,0,0,0,0,0,0,0,0,0,0,0,0,0,0,0,0,0,0,0,0,0,0,0,0,0,0,0,0,0,0,0,0,0,0,0,0,0,0,0,0,0,0,0,0,0,0,0,0,0,0,0,0,0,0,0,0,0,0,0,0,0,0,0,0,0,0,0,0,0,0,0,0,0,0,0,0,0,0,0,0.1,0,0.5,0,0,0.1,0,0.4,0</t>
  </si>
  <si>
    <t>50.7767,50.7767872247874,50.7768744050615,50.776961540845,50.7770486321608,50.7771356790314,50.7762226814795,50.7763101498559,50.7763975735947,50.7764849527188,50.7765722872508,50.7766595772136,50.7767468226298,50.7768340235223,50.7769211799137,50.7770082918267,50.7770953592841,50.7771823823086,50.7762693609227,50.7763568054773,50.7764442054064,50.7765315607329,50.7766188714796,50.7767061376691,50.7767933593243,50.7768805364678,50.7769676691223,50.7770547573106,50.7771418010554,50.7762288003792,50.776316265633,50.7764036862508,50.7764910622554,50.7765783936695,50.776665680516,50.7767529228176,50.776840120597,50.7769272738769,50.77701438268,50.777101447029,50.7761884669467,50.7762759527838,50.7763633939743,50.7764507905412,50.7765381425071,50.7766254498949,50.7767127127273,50.776799931027,50.7768871048168,50.7769742341193,50.7770613189573,50.7771483593535,50.7762353553305,50.776322817239,50.7764102345134,50.7764976071762,50.7765849352503,50.7766722187584,50.7767594577233,50.7768466521678,50.7769338021144,50.777020907586,50.7771079686052,50.7761949851947,50.7762824677053,50.7763699055712,50.776457298815,50.7765446474596,50.7766319515277,50.7767192110421,50.7768064260255,50.7768935965007,50.7769807224904,50.7770678040172,50.7771548411038,50.776241833773,50.7763292923754,50.7764167063453,50.7765040757054,50.7765914004784,50.7766786806872,50.7767659163544,50.7768531075028,50.7769402541551,50.777027356334,50.7771144140623,50.7762014273625,50.7762889065855,50.7763763411653,50.7764637311249,50.7765510764869,50.7766383772741,50.7767256335093,50.7768128452152,50.7769000124144,50.7769871351299,50.7770742133841,50.7771612471999,50.7762482365999,50.7763356919348,50.7764231026388,50.7765104687346,50.7765977902451,50.776685067193,50.776772299601,50.7768594874918,50.7769466308883,50.777033729813,50.7771207842886,50.776207794338,50.7762952703117,50.776382701644,50.7764700883576,50.7765574304753,50.7766447280199,50.7767319810141,50.7768191894807,50.7769063534423,50.7769934729217,50.7770805479416</t>
  </si>
  <si>
    <t>17.9274,17.8725,17.806,17.7494,17.7234,17.6611,17.5957,17.5365,17.4622,17.3944,17.3377,17.2689,17.1828,17.1568,17.0789,16.9965,16.9109,16.8849,17.5086,17.5062,18.0509,21.725,21.5748,21.442,21.3002,22.8742,22.7339,22.6057,22.6797,22.7547,22.5677,22.8417,22.6247,22.4078,22.5818,22.3556,22.0813,21.8307,21.9047,21.6496,21.3382,21.0637,20.7562,21.0302,21.1042,20.7956,20.4913,20.1404,19.7687,19.4261,19.1065,19.1805,18.7923,18.4417,20.5157,20.1757,19.7703,19.3323,18.9699,19.3439,26.0179,25.6796,25.331,26.406,26.1,26.274,25.8137,26.8877,26.533,26.1896,25.7719,25.4471,25.0581,24.7522,24.3962,24.0674,23.7716,23.5076,23.2477,23.0187,22.7738,22.5769,22.7509,22.8249,22.67,22.744,22.819,33.493,33.3442,36.5182,36.3738,36.2114,36.0596,35.9393,35.7991,35.6922,35.5804,35.4749,35.3577,35.2523,35.1473,35.0606,34.9722,34.8922,34.8121,34.732,34.6437,34.5548,34.4729,34.4,34.3205,34.2945,34.2263,34.2003,34.1232,34.0529,34.0269,33.9512,33.9252,33.851</t>
  </si>
  <si>
    <t>0,0,0,0,0,0,0,0,0,0,0,0.7,0,0,0,8,0.1,6.3,2.5,0,0,0,0,0.1,0.1,0.1,0,0,0,0,0.3,1.6,0.3,0,1.2,0.1,0,0,0.4,1.3,0,0,0,0,0,0,0,0,0,0,0,0.1,0.3,1.1,0.4,0,0.3,0.1,3.3,0,0,0,0,0,0,0,0,0,0,0,0,0,0,0,0,0,0,0,0.1,0,0,0,0,0,0,0,0,0,0,0,0,0,0,0,0,0.1,0,0,0,0,1.5,5,0.1,0,2.3,0.5,0.3,0,0,0,0,0,0,0,0,0,0,0,0,0</t>
  </si>
  <si>
    <t>0,0,0,0,0,0,0,0,0,0,0,0.7,0.7,0.7,0.7,8.7,8.8,15.1,17.6,16.9,16.7,16.4,16.4,14.7,13.7,12,10.2,8.8,5.2,2.8,0.6,0,0,0,0,0,0,0,0,0,0,0,0,0,0,0,0,0,0,0,0,0,0,0,0,0,0,0,0,0,0,0,0,0,0,0,0,0,0,0,0,0,0,0,0,0,0,0,0,0,0,0,0,0,0,0,0,0,0,0,0,0,0,0,0,0.1,0.1,0.1,0.1,0.1,1.6,6.6,6.7,6.7,9,9.5,9.8,9.8,9.8,9.8,9.8,9.8,9.8,9.8,9.8,9.8,9.8,9.8,9.8,9.8</t>
  </si>
  <si>
    <t>16.6,21.2,18.3,12,21.8,21.3,21.9,20.2,18,24.1,18.2,23.9,19.8,19.8,29.8,25.4,29.3,29.1,31.9,35.4,33,33.4,31.1,40,36.4,40,40.8,38.2,48.9,43.4,42.3,55.2,55.8,57.8,51.2,48.9,53.1,62.2,54.7,53.6,54.4,59.4,65.8,67.9,63.2,63.1,60.8,71.5,70.2,68.5,73.2,72.2,72.6,72.9,63.3,67.6,73.1,64.5,74.1,66,74.8,71.3,72.9,70.2,64.1,69.2,72.1,72.1,69.8,60.6,67.7,66.8,62.5,64,62.4,62.7,54.3,63,51.3,50.5,52.3,54,53.4,53.1,45.4,40.8,38.6,46.8,40.3,35.8,39,32.2,35.3,32.2,33,28,31.7,27.6,21.8,30.4,19.1,27.4,16.8,16.4,19,18,14.7,18.5,22.9,17.6,20.3,20.6,15.5,18.4,14.8,17.5,13,13.9,20,11.9</t>
  </si>
  <si>
    <t>S,S,S,S,S,S,S,S,S,S,C,LS,S,S,S,B,LS,B,SN,C,S,S,S,LR,LR,LR,S,S,S,S,LR,LR,LR,S,LR,LR,S,S,LR,LR,S,S,S,S,S,S,S,S,S,S,C,LR,LR,LR,LR,S,LR,LR,R,S,S,S,S,S,S,S,S,S,S,S,S,S,S,S,S,S,S,S,LR,S,S,S,S,S,S,S,S,S,S,S,S,S,S,S,S,LS,S,S,S,S,LS,SN,LS,S,SN,LS,LS,C,S,C,S,S,S,S,S,S,S,S,S,S</t>
  </si>
  <si>
    <t>0,0,0,0,0,0,0,0,0,0,0,0.7,0,0,0,8,0.1,6.3,2.5,0,0,0,0,0,0,0,0,0,0,0,0,0,0,0,0,0,0,0,0,0,0,0,0,0,0,0,0,0,0,0,0,0,0,0,0,0,0,0,0,0,0,0,0,0,0,0,0,0,0,0,0,0,0,0,0,0,0,0,0,0,0,0,0,0,0,0,0,0,0,0,0,0,0,0,0,0.1,0,0,0,0,1.5,5,0.1,0,2.3,0.5,0.3,0,0,0,0,0,0,0,0,0,0,0,0,0</t>
  </si>
  <si>
    <t>54.7082,54.6433798578199,54.5786365167561,54.5139698858121,54.4493798740991,54.3848663908359,54.3204293453491,54.2560686470726,54.1917842055477,54.1275759304226,54.0634437314529,53.999387518501,53.9354072015359,53.8715026906336,53.8076738959765,53.7439207278533,53.6802430966591,53.6166409128953,53.5531140871691,54.2026625301938,54.3544413660585,54.5860403691793,54.5213649658983,55.253766192242,55.9852996446208,56.406966351203,56.4061334526826,56.4063015410089,56.4064694301783,56.4056371204269,56.4058057968245,56.4059742733685,56.4061425502958,56.4063106278428,56.4064785062459,56.4056461857408,56.4058148513975,56.4059833172134,56.4061515834252,56.4063196502695,56.4064875179825,56.4056551868,56.405823841792,56.4059922969557,56.406160552528,56.4063286087454,56.4064964658441,56.4056641240599,56.4058327684627,56.4060012130498,56.406169458058,56.4063375037238,56.4065053502834,56.4056729979726,56.4058416318613,56.4060100659468,56.4061783004658,56.4063463356548,56.40651417175,56.4056818089873,56.4058504324363,56.4060188560946,56.4061870801987,56.4063551049852,56.4065229306902,56.4056905575496,56.4058591706331,56.406027583938,56.4061957977011,56.4063638121588,56.4065316275472,56.4056992441023,56.4058678468936,56.4060362499186,56.406204453414,56.4063724576161,56.4065402627611,56.4057078690848,56.405876461657,56.406044854475,56.4062130477753,56.4063810417946,56.4065488367687,56.4057164329337,56.4058850153591,56.4060533980424,56.40622158122,56.4063895651285,56.406557350004,56.4057249360822,56.4058935084328,56.4060618810531,56.4062300541798,56.4063980280493,56.4065658028975,56.4057333789605,56.4059019413077,56.4060703039364,56.4062384670834,56.406406430985,56.4055741958772,56.4057429468299,56.4059114978408,56.4060798491467,56.4062480009842,56.4064159535897,56.4055837071991,56.4057524468826,56.4059209866374,56.4060893267007,56.4062574673088,56.4064254086983,56.405593151105,56.405761879599,56.4059304081776,56.4060987370779,56.4062668665363,56.4064347967892,56.4056025280727,56.4057712454565</t>
  </si>
  <si>
    <t>0,0,0,0,0,0,0,0,0,0,0,0,0,0,0,0,0,0,0,0,0.0004,0,0,1.0089,1.2428,2.5596,4.3312,5.542,8.9877,11.2523,13.6739,15.8307,16.0637,15.7968,16.9298,16.9638,16.7242,16.418,16.751,17.984,17.7306,17.4417,17.0962,16.7323,16.4174,16.1056,15.815,15.4258,15.053,14.7021,14.3998,14.4328,14.6658,15.6998,16.0328,15.6812,15.9142,15.9472,19.1802,18.8205,18.358,17.944,17.5154,17.123,16.7963,16.4225,16.0189,15.6195,15.2495,14.9666,14.6244,14.2942,14.0033,13.7023,13.4172,13.1315,12.9058,12.6232,12.6562,12.454,12.2434,12.0248,11.8105,11.6005,11.4268,11.2711,11.1232,10.946,10.7939,10.6572,10.5105,10.3831,10.2482,10.1216,9.9933,9.9273,9.8028,9.6875,9.583,9.4625,9.3965,9.3295,9.2625,9.1663,9.0993,9.0323,8.9663,8.8771,8.7724,8.6844,8.5839,8.4833,8.3905,8.2932,8.2005,8.1047,8.0142,7.9229,7.8254,7.7364</t>
  </si>
  <si>
    <t>0,0,0,0,0,0,0,0,0,0,0.1,2.2,0.1,1.3,0,0,0.2,0.1,0,0.1,0,0,0,0,0,0,0,0,0,0,0,0.6,0,0,0.1,0,0,0,0,0,0,0,0,0,0,0.1,0,0,0.6,0,0,0,0.1,0,3.7,0.1,0,0.2,0,0.1,0,0,0,0,0,0,0,0,0,0,0,0,0,0.1,1.6,0,0.1,0.6,0.1,0.1,0,0,0,0,0.2,0,0.2,0,0,0,0,0,0.1,0,1.4,0,1.2,0,0,1.3,0.1,1.5,0,11.5,0.4,0.6,10.5,0,0.1,2.4,0,0,0,0,0.3,0.1,0,0,0,0</t>
  </si>
  <si>
    <t>0,0,0,0,0,0,0,0,0,0,0.1,2.3,2.4,3.7,3.7,3.7,3.5,3.6,3.6,3.7,3.7,3.7,3.7,3.6,1.8,1.2,1.2,1.2,0,0,0,0,0,0,0,0,0,0,0,0,0,0,0,0,0,0,0,0,0,0,0,0,0,0,0,0,0,0,0,0,0,0,0,0,0,0,0,0,0,0,0,0,0,0,0,0,0,0,0,0,0,0,0,0,0,0,0.2,0.2,0.2,0.2,0.2,0.2,0.3,0.3,1.7,1.7,2.9,2.9,2.9,4.2,4.3,5.8,5.8,17.3,17.7,18.3,28.8,28.8,28.9,31.3,31.3,31.3,31.3,31.3,31.6,31.7,31.7,31.7,31.7,31.7</t>
  </si>
  <si>
    <t>22.1,13.4,22.1,13.9,21.1,23.8,20.6,23.7,18.6,20.2,26.1,17.5,25.2,29.8,25.7,20.6,32.7,20.1,23.8,26.9,25.2,30.4,26.1,32.5,40.7,34.9,31.9,31,40.1,35.6,44.5,47.1,48.5,45.6,48.9,53.4,45,43.3,48,58,55.6,56.1,61.1,51.4,59.4,65.5,57.2,61.4,56.8,61.3,68.5,66.5,67.3,69.2,64.4,68.6,73.1,74.8,74.2,66.7,70.7,74.6,71.9,69.2,64.1,69.5,70.4,66.8,57.4,65.6,60.6,59.4,59.7,59.2,49.2,48.8,49.1,50.7,39.5,46.3,36.7,40.7,38.1,31.9,37.2,32.6,27.5,26.1,29.1,24.8,28.4,29.7,23.9,28.2,23.6,25.9,18.3,22.3,19.8,22.3,13.8,23.2,11.7,23,20.9,24.2,24.2,20.4,11.7,13.6,22.9,15.1,13.5,19.3,19.6,12.9,12.7,18.7,13.3,16.6</t>
  </si>
  <si>
    <t>S,S,S,S,S,S,S,S,S,S,LS,SN,LS,LS,S,C,LR,LS,C,LS,S,S,S,S,S,S,S,S,S,S,S,LR,S,S,LR,S,S,C,S,S,S,S,S,S,S,LR,S,S,LR,S,C,S,LR,S,R,LR,S,LR,S,LR,S,S,S,S,S,S,S,S,S,S,S,S,S,LR,LR,S,LR,LR,LR,LR,S,S,S,S,LR,S,LS,S,S,S,S,C,LS,S,LS,S,LS,S,S,LS,LS,LS,C,B,LS,LS,B,C,LS,SN,S,S,S,S,LS,LS,S,S,S,S</t>
  </si>
  <si>
    <t>0,0,0,0,0,0,0,0,0,0,0.1,2.2,0.1,1.3,0,0,0,0.1,0,0.1,0,0,0,0,0,0,0,0,0,0,0,0,0,0,0,0,0,0,0,0,0,0,0,0,0,0,0,0,0,0,0,0,0,0,0,0,0,0,0,0,0,0,0,0,0,0,0,0,0,0,0,0,0,0,0,0,0,0,0,0,0,0,0,0,0,0,0.2,0,0,0,0,0,0.1,0,1.4,0,1.2,0,0,1.3,0.1,1.5,0,11.5,0.4,0.6,10.5,0,0.1,2.4,0,0,0,0,0.3,0.1,0,0,0,0</t>
  </si>
  <si>
    <t>49.0181,49.0182008968692,49.0183016580945,49.018402283858,49.0185027743419,49.0176031297282,49.0177046945814,49.0178061228925,49.0179074148452,49.0180085706226,49.005109590408,48.9392279513638,48.8734348824789,48.8077302646811,48.7421139790582,48.676585906858,48.9631459294878,48.8983207056784,48.8325826318015,48.7669329350773,48.7013714966932,48.6358981979959,48.5705129204922,48.6092155458477,49.0188661400494,49.017966006933,49.0180670839402,49.0181680250613,49.0182688304788,49.0183695003752,49.0184700349327,49.0185704343332,49.0176706987585,49.0177721727731,49.0178735103677,49.0179747117258,49.0180757770304,49.0181767064646,49.018277500211,49.018378158452,49.0184786813697,49.0185790691461,49.0176793219629,49.0177807843846,49.0178821104019,49.0179833001982,49.0180843539567,49.0181852718603,49.0182860540915,49.0183867008327,49.0184872122662,49.0185875885739,49.0176878299373,49.017789280921,49.0178905955157,49.0179917739048,49.0180928162713,49.0181937227983,49.0182944936682,49.0183951290634,49.0184956291662,49.0185959941583,49.0176962242214,49.0177976639199,49.0178989672447,49.018000134379,49.0181011655059,49.0182020608082,49.0183028204686,49.0184034446695,49.0185039335929,49.0176042874206,49.0177058507175,49.0178072774743,49.0179085678748,49.0180097221021,49.0181107403395,49.0182116227696,49.0183123695751,49.0184129809382,49.0185134570412,49.0176137980658,49.0177153485767,49.0178167625648,49.0179180402137,49.0180191817066,49.0181201872266,49.0182210569564,49.0183217910788,49.0184223897758,49.0185228532297,49.0176231816222,49.017724719518,49.017826120908,49.0179273859757,49.0180285149043,49.0181295078769,49.0182303650762,49.0183310866849,49.0184316728851,49.0185321238589,49.0176324397882,49.0177339652375,49.0178353541976,49.0179366068522,49.0180377233844,49.0181387039773,49.0182395488136,49.0183402580758,49.0184408319461,49.0185412706067,49.0176415742392,49.0177430874083,49.0178444641047,49.0179457045121,49.0180468088136,49.0181477771922,49.0182486098306,49.0183493069113,49.0184498686165</t>
  </si>
  <si>
    <t>0.7062,0.6333,0.5578,0.4855,0.4115,0.3382,0.2657,0.1931,0.1226,0.0527,0,0,0,0,0,0,0.0005,0,0,0,0,0,0,0.0004,1.3699,1.8925,1.8018,1.7125,2.8006,2.6997,2.585,3.119,2.9931,2.8735,2.9075,2.7708,2.6546,2.5583,2.4382,2.2954,2.1613,2.0278,1.8844,1.7655,1.6308,1.6648,1.5372,1.4021,1.9361,1.7928,1.6636,1.5113,1.5463,1.3889,5.0229,5.0569,4.8016,4.9356,4.6749,4.7089,4.4746,4.2208,3.9897,3.777,3.5919,3.3851,3.1781,2.9916,2.8424,2.6674,2.5131,2.3659,2.2195,2.2535,3.7875,3.6534,3.6874,4.2214,4.2554,4.2894,4.1781,4.0608,3.9483,3.8465,3.9805,3.8775,3.8115,3.7179,3.6209,3.5293,3.434,3.349,3.283,3.189,3.123,3.0322,2.9662,2.8794,2.795,2.729,2.663,2.598,2.524,2.458,2.392,2.326,2.26,2.183,2.117,2.051,1.9673,1.8899,1.8126,1.7323,1.6663,1.6003,1.5242,1.4454,1.3696,1.2925</t>
  </si>
  <si>
    <t>0,0,0,0.3,0,0,0.1,0,4.3,0.6,0,0,0,3,0,0,0,0,0.1,0,0,0,0,0.1,3,0,0,0.7,0,0.1,0,0,0,0,0,0,0,0,0,0,0,0,0,0,0,0,0,0,0,0,0,0,0,0,0,0.1,0,0.1,0,0,0,0,0,0,0,0,0,0,0.2,0,0,0,0,0,0,0,0,0,0,0,0,0,0,0.1,0,0,0,0,0,0,1.2,0,0,11.2,0,0,0,0.9,0,0,0,0,0,0.1,0,0,0.9,0,11.1,0,0,0.1,0,0,0.1,0,0,0,0,0</t>
  </si>
  <si>
    <t>0,0,0,0.3,0.3,0.3,0.4,0.4,4.7,5.3,5.3,5.3,5.3,8.3,8.3,8.3,8.3,8.3,8.3,8.3,8,8,8,7,6,6,5.3,3.5,2.9,2.2,0,0,0,0,0,0,0,0,0,0,0,0,0,0,0,0,0,0,0,0,0,0,0,0,0,0,0,0,0,0,0,0,0,0,0,0,0,0,0,0,0,0,0,0,0,0,0,0,0,0,0,0,0,0,0,0,0,0,0,0,0,0,0,11.2,10.6,10.3,10.3,11.2,11.2,11.2,11.2,11.2,11.2,11.3,11.3,11.3,12.2,12.2,23.3,23.3,23.3,23.4,23.4,23.4,23.5,23.5,23.5,23.5,23.5,23.5</t>
  </si>
  <si>
    <t>19.8,14.2,14.3,15.6,18.6,16.5,18.8,24.2,21.9,16.6,23.2,22,20.3,23.5,27.2,29,30.2,27.2,32.1,27.6,33.4,27,29,36.8,36.4,32.2,35,40.5,34.9,35.3,46,43.3,48.2,42.3,48.9,49.3,51.9,51.2,51.9,49.5,55.6,53.7,59.1,59.4,59.7,56.5,62,59.8,67.3,63.1,70.5,69.6,68.3,69.4,69.1,66.8,70.2,70.8,69.5,66.6,73.5,72.6,71,70.1,65.4,72.2,70.8,66.2,64.9,68.2,59.7,65.5,65.6,64.5,61.3,54,55.3,51.5,55,47.7,46.5,51.2,43.7,45.9,46.9,43.4,43.4,41.4,42.2,33.9,36,37.6,35.5,31.5,34.7,33.6,27.2,26.4,28.7,30.9,21.1,29.2,29.1,23.3,27,19.9,21.5,25.6,19.6,21.9,16.9,18.8,21.6,18.2,15.9,18.4,17.5,15.7,20.9,17.5</t>
  </si>
  <si>
    <t>S,S,S,LS,S,S,LS,C,SN,LS,S,C,S,SN,S,S,S,S,LR,S,S,S,S,LR,R,S,C,LR,S,LR,S,S,S,S,S,S,S,S,S,S,S,S,S,S,S,S,S,S,S,S,S,S,S,S,S,LR,S,LR,S,S,S,S,S,S,S,S,S,S,LR,S,S,S,S,S,S,S,S,S,S,S,S,S,S,LR,S,S,S,S,S,S,LR,S,C,B,C,C,S,LS,C,C,C,S,C,LS,C,S,LS,S,B,C,S,LS,S,S,LS,S,S,S,S,S</t>
  </si>
  <si>
    <t>0,0,0,0.3,0,0,0.1,0,4.3,0.6,0,0,0,3,0,0,0,0,0,0,0,0,0,0,0,0,0,0,0,0,0,0,0,0,0,0,0,0,0,0,0,0,0,0,0,0,0,0,0,0,0,0,0,0,0,0,0,0,0,0,0,0,0,0,0,0,0,0,0,0,0,0,0,0,0,0,0,0,0,0,0,0,0,0,0,0,0,0,0,0,0,0,0,11.2,0,0,0,0.9,0,0,0,0,0,0.1,0,0,0.9,0,11.1,0,0,0.1,0,0,0.1,0,0,0,0,0</t>
  </si>
  <si>
    <t>87.5469,87.4474148863636,87.3480428239928,87.24878368442,87.1496373393241,87.0506036605294,86.9516825200061,86.8528737898697,86.7541773423813,86.6555930499467,86.5571207851172,86.4587604205887,86.3605118292017,86.2623748839412,86.1643494579368,86.0664354244618,85.968632656934,85.8709410289148,85.8973604141092,85.799749777275,86.007250061619,85.9095145501854,85.8118901018329,86.6623765903535,87.5118966169554,87.8904512798907,88.7385757670726,89.5857364764282,90.4319345031595,91.2771709412241,92.1214468833364,92.4477634209689,92.7737091443542,93.099284474872,93.4244898334233,93.7493256404307,94.0737923158393,94.3978902791168,94.7216199492542,95.0449817447664,95.1669760836928,95.0588317926886,94.9508103929242,94.8429117447504,94.7351357086768,94.6274821453715,94.5199509156609,94.4125418805295,94.3052549011198,94.1980898387321,94.0910465548245,93.9841249110122,93.8773247690679,93.7706459909212,93.6640884386588,93.657651974524,93.5512228245529,93.5449146167977,93.4386135774605,93.3324333347588,93.2263737514239,93.1204346903427,93.0146160145582,92.9089175872689,92.8033392718289,92.6978809317473,92.5925424306885,92.4873236324718,92.5822244010712,92.4770173278882,92.3719298081974,92.2669617061427,92.162112886022,92.0573832122879,91.9527725495467,91.8482807625586,91.7439077162375,91.6396532756509,91.5355173060194,91.4314996727172,91.3276002412709,91.2238188773604,91.1201554468179,91.1166098156283,91.0130682135651,90.9096442724133,90.8063378584674,90.7031488381737,90.6000770781303,90.497122445087,91.3422848059449,91.490486755029,91.3865202928074,91.2826719742929,91.7549416652312,91.9886746860661,91.8841421011956,91.7797283033533,91.6754331575541,91.5712565289659,91.4671982829103,91.3632582848615,91.2594364004469,91.1557324954464,91.0521464357925,90.94867808757,90.845327317016,90.7420939905194,90.6389779746211,90.5359791360135,90.4330973415408,90.3303324581981,90.227684353132,90.1251528936398,90.0227379471698,89.9204393813207,89.8182570638419,89.716190862633,89.6142406457437,89.5124062813735</t>
  </si>
  <si>
    <t>0,0,0,0,0,0,0,0,0,0,0,0,0,0,0,0,0,0,0.0001,0,0.0001,0,0,0.1661,3.1492,2.6849,2.3485,3.9055,3.5366,3.3838,4.5993,4.1062,3.6046,3.1208,2.6266,2.1366,1.647,1.1659,0.6915,0.23,0,0,0,0,0,0,0,0,0,0,0,0,0,0,0,0,0,0,0,0,0,0,0,0,0,0,0,0,0,0,0,0,0,0,0,0,0,0,0,0,0,0,0,0,0,0,0,0,0,0,0.252,0,0,0,0.0001,0,0,0,0,0,0,0,0,0,0,0,0,0,0,0,0,0,0,0,0,0,0,0,0,0</t>
  </si>
  <si>
    <t>0,0,0.1,0,0,0,0.1,0,0,0,0,3.7,2.8,0,0,2.5,0.2,0.1,0.1,0.4,0,0,0.2,2.7,0,0,0.8,0,0,0,0.2,0,0.2,0,0,0.1,0,0,0.5,6.1,0,0.3,0.2,0.5,0,0,0,0,0,6.1,0,0,0,0,0,0,0.1,0,0,0.1,0.1,0,0,0,0,0,0,0,0.1,0.1,0.1,0,0,0,0,0,0,0,0,0,0,0,0,0,0.1,0,0,0,0.1,0,0,0,0,0,0.1,0,0,0,0,0,0,0.3,8.9,0.1,1.7,0.3,0,5.9,0.1,1,0,0,0,0,0,0,0,0,0,0</t>
  </si>
  <si>
    <t>0,0,0.1,0.1,0.1,0.1,0.2,0.2,0.2,0.2,0.2,3.9,6.7,6.7,6.2,5.6,5.1,5,4.9,3.5,1.9,0,0,0,0,0,0,0,0,0,0,0,0,0,0,0,0,0,0,0,0,0,0,0,0,0,0,0,0,0,0,0,0,0,0,0,0,0,0,0,0,0,0,0,0,0,0,0,0,0,0,0,0,0,0,0,0,0,0,0,0,0,0,0,0,0,0,0,0,0,0,0,0,0,0.1,0.1,0.1,0.1,0.1,0.1,0.1,0.4,9.3,9.4,11.1,11.4,11.4,17.3,17.4,18.4,18.4,18.4,18.4,18.4,18.4,18.4,18.4,18.4,18.4,18.4</t>
  </si>
  <si>
    <t>19.8,23.5,22.3,24.6,24.5,20.8,23.5,26.1,23.6,30,26.5,25.3,26,32.2,34,34.7,34.4,32.6,32.5,38.6,39.6,44,38.6,45,40.8,42.5,46.1,43.1,44.1,48.9,46.2,47.3,55.3,49.2,55.2,54.9,54.8,51.7,53.6,56.4,57.7,57.1,60.1,59,62.1,61.1,59.5,65.7,62.8,60,66.2,63,66.9,61.2,63.4,68.6,66.9,65.2,65.3,64.9,69.5,69.8,69.3,68.1,66.3,65.2,63.2,62.7,58.9,63.6,60.9,62.6,58.8,59.7,56.5,53,56.6,50.7,51.6,45.5,52,43.5,43.5,40.7,43.8,38.4,36.4,37.6,34.4,35.7,36.3,34.9,31.6,30.8,28.2,25.7,30.2,25.6,27.5,23.8,25.8,24.2,23.1,24.1,21.1,25.5,20.6,25.1,21.7,25.8,26.4,23.6,25.5,20.8,18.5,22.3,22,26,21.7,25.9</t>
  </si>
  <si>
    <t>S,S,LS,S,S,S,LS,C,S,S,S,SN,SN,C,S,R,LR,LR,LR,LR,S,C,LR,R,S,S,LR,S,C,S,LR,C,LR,S,S,LR,C,S,LR,ST,C,LR,LR,LR,S,C,S,S,C,ST,S,S,S,S,S,S,LR,S,S,LR,LR,S,S,S,S,S,S,S,LR,LR,LR,S,S,S,S,S,S,S,S,S,S,S,S,S,LR,S,S,S,LR,S,S,S,S,S,LS,S,S,S,S,S,C,LS,B,LS,LS,LS,S,SN,LS,LS,S,S,S,S,S,S,S,S,S,S</t>
  </si>
  <si>
    <t>0,0,0.1,0,0,0,0.1,0,0,0,0,3.7,2.8,0,0,0,0,0,0,0,0,0,0,0,0,0,0,0,0,0,0,0,0,0,0,0,0,0,0,0,0,0,0,0,0,0,0,0,0,0,0,0,0,0,0,0,0,0,0,0,0,0,0,0,0,0,0,0,0,0,0,0,0,0,0,0,0,0,0,0,0,0,0,0,0,0,0,0,0,0,0,0,0,0,0.1,0,0,0,0,0,0,0.3,8.9,0.1,1.7,0.3,0,5.9,0.1,1,0,0,0,0,0,0,0,0,0,0</t>
  </si>
  <si>
    <t>54.7516,54.7517949565217,54.7519898282798,54.751184615311,54.7513797524347,54.7515748047163,54.7517697721925,54.7519646549002,54.7511594528764,54.7513546009403,54.7515496641573,54.7517446425642,54.7519395361979,54.7511343450952,54.7513295040756,54.7515245782042,54.7517195675181,54.7519144720539,54.7511092918487,54.7513044617218,54.7514995467384,54.7516945469355,54.7518894623499,54.7520842930184,54.751279038978,54.751474135048,54.7516691462936,54.7518640727518,54.7520589144593,54.751253671453,54.7514487785523,54.7516438008225,54.7518387383004,54.7520335910229,54.7512283590268,54.7514234771316,54.7516185104024,54.7518134588761,54.7520083225897,54.7512031015799,54.7513982306661,54.7515932749137,54.7517882343593,54.7519831090401,54.7511778989927,54.7513730390366,54.751568094237,54.7517630646308,54.7519579502549,54.7511527511461,54.7513479021238,54.7515429682533,54.7517379495715,54.7519328461152,54.7511276579212,54.7513228198091,54.7515178968439,54.7517128890627,54.7519077965022,54.7511026191994,54.7512977919737,54.7514928798902,54.7516878829859,54.7518828012976,54.7520776348623,54.7512723837167,54.7514674826803,54.7516624968183,54.7518574261675,54.7520522707648,54.7512470306471,54.7514421406337,54.75163716579,54.7518321061527,54.7520269617587,54.7512217326449,54.7514168536307,54.7516118897813,54.7518068411336,54.7520017077244,54.7511964895906,54.7513916215516,54.7515866686727,54.7517816309907,54.7519765085424,54.7511713013648,54.7513664442772,54.7515615023449,54.7517564756048,54.7519513640937,54.7511461678484,54.7513413216885,54.7515363906791,54.751731374857,54.7519262742593,54.7511210889226,54.7513162536666,54.7515113335563,54.7517063286287,54.7519012389206,54.7510960644689,54.751291240093,54.7514863308582,54.7516813368013,54.7518762579592,54.7520710943688,54.7512658460669,54.7514609478729,54.7516559648521,54.7518508970413,54.7520457444774,54.7512405071972,54.7514356200201,54.7516306480114,54.751825591208,54.7520204496466,54.7512152233641,54.75141034718,54.7516053861595,54.7518003403395</t>
  </si>
  <si>
    <t>18.0513,17.9738,17.9498,17.871,17.7916,17.7204,17.6964,17.6353,17.5593,17.4665,17.383,17.359,17.335,17.303,17.6313,20.6865,21.3797,21.5734,21.752,23.5309,25.0073,26.7853,26.9613,29.6373,29.4764,29.3054,30.0814,29.9054,29.7822,29.5698,29.7458,29.6098,29.7858,29.5702,29.3088,29.3848,29.2133,28.9809,29.4569,35.5339,35.3291,35.6051,35.7811,36.2571,35.8939,35.6638,35.3328,34.9272,34.687,40.764,40.3222,39.9282,39.4808,39.1139,38.721,38.2545,38.3305,37.9163,37.5028,37.5798,37.6558,37.1753,36.7071,36.2597,35.8405,35.4391,35.0655,34.6993,34.7753,34.8513,34.9283,34.5639,34.2458,33.9189,33.6271,33.3698,33.0786,32.841,32.597,32.3989,32.1544,31.9706,31.7871,31.6208,31.6968,31.5437,31.4001,31.2506,31.3266,31.1867,31.0451,30.9091,30.7874,30.6689,30.6449,30.5455,30.4299,30.3303,30.2244,30.1306,30.0598,30.0358,30.0118,29.9878,29.9638,29.9398,29.8559,29.8319,29.8079,29.7839,29.6825,29.5908,29.4925,29.4076,29.3286,29.2399,29.1531,29.0538,28.967,28.8682</t>
  </si>
  <si>
    <t>0.1,0,0,0.1,0,0,0,0,0,0,0,0,0,0.1,0.1,0.1,0,0,0,0.2,0,0.4,0,0,0.1,0,0,0.3,0,0,6.3,0.1,5.2,1,3.8,0,0.5,0.6,0,11.1,0,0.7,6.3,0.1,0.2,0,0.2,7.8,5.5,0.4,0,0,0,0,0,0,0.1,0,0,0,0,0,0,0,0,0,0,0,0,0,0,0,0,0,0,0,0,0,0,0,0,0,0,0,0,0,0,0,0,0,0.3,0,0.5,0,0,0,0,0,3.6,0,0.1,0.1,0,0,0,0,0,0,0,0,0,0,0,0,0,0,0,0,0,0</t>
  </si>
  <si>
    <t>0.1,0.1,0.1,0.2,0.2,0.2,0.2,0.2,0.2,0.2,0.2,0.2,0.2,0.3,0.4,0,0,0,0,0,0,0,0,0,0,0,0,0,0,0,0,0,0,0,0,0,0,0,0,0,0,0,0,0,0,0,0,0,0,0,0,0,0,0,0,0,0,0,0,0,0,0,0,0,0,0,0,0,0,0,0,0,0,0,0,0,0,0,0,0,0,0,0,0,0,0,0,0,0,0,0,0,0,0,0,0,0,0,3.6,3.6,3.7,3.8,3.8,3.8,3.8,3.8,3.8,3.8,3.8,3.8,3.8,3.8,3.8,3.8,3.8,3.8,3.8,3.8,3.8,3.8</t>
  </si>
  <si>
    <t>22,20.5,21.5,19.4,19.1,18.9,22,20.1,21.9,25.1,28.3,29.1,26.3,29.9,30.3,33.9,33.3,33.9,33.1,38.2,37.7,42.6,44.2,42.7,42.2,47.5,47,44.9,47.8,51.9,53.3,49.3,51.3,53,56.3,54.2,56.6,56.4,56.1,58.7,61.3,64,63.9,64.3,61.9,61.6,64.6,63.9,63.2,67.4,70.1,68.8,65.8,67.4,68.2,68,70.7,66.8,71.6,70.5,67.8,70.1,71.1,67.3,70.3,65.6,70.8,64.5,66.1,65,67.3,65,59.3,62,59.9,60.8,58.4,53.2,52.4,50.5,53.5,47.4,48.3,46,43.2,42.4,40,38.2,40.2,37,35.5,37.2,35.6,29.2,29.1,31.2,31.6,29.7,27.1,25.4,28.7,26.1,26.9,21.8,21.2,20.9,25.8,22.2,22.8,21.8,23.5,21.1,18.2,19.5,22.5,21.4,21,17.7,20.6,18.7</t>
  </si>
  <si>
    <t>LS,S,S,LS,S,S,S,S,S,S,S,S,S,LS,LS,LR,S,S,S,LR,S,LR,S,S,LR,S,C,LR,S,S,ST,LR,R,LR,R,C,LR,LR,C,ST,S,LR,ST,LR,LR,C,LR,ST,R,LR,S,S,S,S,S,S,LR,S,S,S,S,S,S,S,S,S,S,S,S,S,S,S,S,S,S,S,S,S,S,S,S,S,S,S,S,S,S,S,S,S,LR,S,LR,S,S,C,C,S,SN,S,LS,LS,S,S,S,S,C,S,S,S,S,S,S,S,S,S,S,S,S,S</t>
  </si>
  <si>
    <t>0.1,0,0,0.1,0,0,0,0,0,0,0,0,0,0.1,0.1,0,0,0,0,0,0,0,0,0,0,0,0,0,0,0,0,0,0,0,0,0,0,0,0,0,0,0,0,0,0,0,0,0,0,0,0,0,0,0,0,0,0,0,0,0,0,0,0,0,0,0,0,0,0,0,0,0,0,0,0,0,0,0,0,0,0,0,0,0,0,0,0,0,0,0,0,0,0,0,0,0,0,0,3.6,0,0.1,0.1,0,0,0,0,0,0,0,0,0,0,0,0,0,0,0,0,0,0</t>
  </si>
  <si>
    <t>31.1792,31.1796467093185,31.1790933534013,31.179540078294,31.1789867379488,31.1794334784113,31.1788801536335,31.1793269096611,31.1787736004462,31.1792203720345,31.1786670783779,31.1791138655222,31.1795605874195,31.1790072440792,31.179453981547,31.178900653775,31.1793474068089,31.1787940946006,31.179240863196,31.178687566547,31.1791343506993,31.179581069605,31.1790277232735,31.1794744577507,31.1789211269884,31.1793678770324,31.1788145618348,31.1792613274412,31.1787080278037,31.1791548089679,31.1796015248859,31.1790481755673,31.1794949070576,31.178941573309,31.1793883203672,31.1788350021841,31.1792817648055,31.1787284621834,31.1791752403634,31.1796219532977,31.1790686009958,31.1795153295033,31.1789619927723,31.1794087368484,31.1788554156838,31.1793021753241,31.1787488697213,31.1791956449211,31.1796423548756,31.1790889995943,31.1795357251228,31.1789823854133,31.1794291265114,31.1788758023692,31.1793225590322,31.1787692504527,31.1792160226762,31.1786627296548,31.1791095174342,31.1795562399664,31.179002897261,31.1794496353636,31.1788963082263,31.1793430618948,31.1787897503211,31.1792365195509,31.1786832235362,31.1791300083227,31.1795767278626,31.1790233821652,31.1794701172762,31.1789167871479,31.1793635378257,31.1788102232617,31.1792569895017,31.1787036904977,31.1791504722953,31.1795971888467,31.1790438401612,31.1794905722847,31.1789372391691,31.1793839868602,31.17883066931,31.1792774325641,31.1787241305747,31.1791709093873,31.1796176229541,31.1790642712845,31.1795110004243,31.1789576643255,31.1794044090338,31.1788510885012,31.1792978487733,31.1787445438024,31.179191319634,31.1796380302201,31.1790846755703,31.1795314017304,31.1789780626522,31.1794248043816,31.1788714808705,31.1793182381647,31.1787649302162,31.1792117030706,31.17865841068,31.1791051990901,31.179551922253,31.1789985801781,31.1794453189112,31.1788919924042,31.179338746703,31.1787854357594,31.1792322056193,31.1786789102346,31.1791256956511,31.1795724158207,31.179019070753,31.1794658064937,31.1789124769948,31.1793592283021</t>
  </si>
  <si>
    <t>28.3271,28.2654,28.2023,28.1973,28.14,28.0821,28.0177,27.9572,27.8933,27.8197,27.7377,27.6522,27.5755,27.5715,27.5665,28.0625,27.9611,27.8587,27.7587,27.9547,27.8352,28.2302,28.0779,27.9333,28.0293,27.8562,27.7631,28.0581,27.8839,27.6813,33.9763,34.0723,39.2673,40.2633,44.0583,43.9072,44.4022,44.9982,44.8335,55.9285,55.5289,56.2239,62.5199,62.6149,62.8109,62.5751,62.7711,70.5661,76.0611,76.4571,75.8174,75.2115,74.6663,74.0922,73.5037,72.9224,73.0174,72.4614,71.8072,71.1795,70.6125,69.9978,69.3653,68.8131,68.2031,67.687,67.0731,66.5821,66.0641,65.5684,65.0313,64.5401,64.1393,63.7007,63.2945,62.8769,62.4933,62.1779,61.8726,61.5885,61.2728,61.0208,60.7618,60.5237,60.3108,60.1033,59.9145,59.7395,59.5493,59.3829,59.6779,59.51,60.005,59.8818,59.7586,59.6838,59.6087,59.4823,59.4783,59.372,59.368,59.363,59.2512,59.1594,59.0708,58.9825,58.922,58.83,58.7346,58.644,58.546,58.4583,58.3793,58.2972,58.2035,58.1139,58.0266,57.9495,57.8638,57.7837</t>
  </si>
  <si>
    <t>0.1,5.9,0,0.8,0.2,0.5,0.1,0.2,6.2,0,0,0,0.3,0,0,0,0,0,0,0.1,0,0,0,0,0,0,0,0,0,0.7,0,0.1,0,0,2.7,0,0,0,0,0.1,0.1,0,0,0.2,0,0,0,0,0,0,0,0,0,0.1,0,0,0,0,0.3,0,10.5,0.1,1.1,0,1.6,2.2,0,0,0,0,0,0,2.1,0,0.3,1.7,0,3.9,1.3,0,0,0,0,0,0.2,0,0,0.1,0.1,0,0.5,0.4,0.3,0,0,0,0,0,1.2,0.1,0,0,0,0,0,0,0,0,0,0,0,0,0.1,0,0.1,0,0,0,0,0</t>
  </si>
  <si>
    <t>0.1,6,6,6.8,7,7.5,7.6,7.8,14,14,14,14,14.3,14.3,14.3,14.3,14.3,14.3,14.3,14.4,14.3,14,13.4,12.7,11.4,10.2,8.4,6.9,5,2.9,0.3,0,0,0,0,0,0,0,0,0,0,0,0,0,0,0,0,0,0,0,0,0,0,0,0,0,0,0,0,0,0,0,0,0,0,0,0,0,0,0,0,0,0,0,0,0,0,0,0,0,0,0,0,0,0.2,0.2,0.2,0.3,0.4,0.4,0.9,1.3,1.6,1.6,1.6,1.6,1.6,1.6,2.8,2.9,2.9,2.9,2.9,2.9,2.9,2.9,2.9,2.9,2.9,2.9,2.9,2.9,3,3,3.1,3.1,3.1,3.1,3.1,3.1</t>
  </si>
  <si>
    <t>12.7,11.8,10.6,13.1,13.5,13.1,13.1,17,17.2,18.1,18.8,18.4,22.4,21.2,24.7,23.5,25.5,26,28.5,27.9,32.7,33,35.1,35.2,38.2,37.4,40.6,39.3,41,41.5,44.4,43.5,47.7,47.9,47.8,49.7,49.4,52.7,54.1,52.6,55.7,56.2,57.4,59.9,57.9,60.3,60.7,64.3,65.6,66.3,64.7,65.5,66.6,67.8,69.8,70,70.2,70.1,71.8,70.8,69.5,70.9,70.7,70.1,67.3,65.6,66.4,64.7,62.6,63.8,61.3,58.7,55.4,53.5,53,50.6,48.5,46,46,42.6,39.4,39,37.7,34.5,31.2,29,28.2,25.4,24.2,24,23.9,22.2,19.3,19.3,16.8,17.4,15.3,16.6,17.5,13.7,16.8,13.9,14.3,14.7,13.4,13.3,12.2,15.2,11.5,11.5,14.6,12.4,11.7,12.5,10.6,10.8,10.5,12.1,11.4,10.2</t>
  </si>
  <si>
    <t>LS,SN,S,LS,LS,LS,LS,LS,B,S,S,S,LS,S,S,S,S,C,S,LS,S,S,S,S,S,S,S,S,S,LR,S,LR,S,C,R,S,S,S,S,LR,LR,S,S,LR,S,S,S,S,S,S,S,S,S,LR,S,S,S,S,LR,C,ST,LR,LR,S,LR,R,C,C,C,S,C,S,R,S,LR,LR,C,R,LR,S,S,S,S,S,LS,S,S,LS,LS,S,LS,LS,LS,S,S,S,S,S,LS,LS,S,S,S,S,S,S,S,S,S,S,S,S,LS,S,LS,S,S,S,S,S</t>
  </si>
  <si>
    <t>0.1,5.9,0,0.8,0.2,0.5,0.1,0.2,6.2,0,0,0,0.3,0,0,0,0,0,0,0.1,0,0,0,0,0,0,0,0,0,0,0,0,0,0,0,0,0,0,0,0,0,0,0,0,0,0,0,0,0,0,0,0,0,0,0,0,0,0,0,0,0,0,0,0,0,0,0,0,0,0,0,0,0,0,0,0,0,0,0,0,0,0,0,0,0.2,0,0,0.1,0.1,0,0.5,0.4,0.3,0,0,0,0,0,1.2,0.1,0,0,0,0,0,0,0,0,0,0,0,0,0.1,0,0.1,0,0,0,0,0</t>
  </si>
  <si>
    <t>122.0844,121.972953659751,121.86160905475,121.750366092128,121.639224679098,121.528184722959,121.417246131096,121.306408810976,121.195672670153,121.085037616263,120.974503557028,120.864070400254,120.753738053831,120.643506425732,120.533375424015,120.423344956823,120.313414932381,120.203585258999,120.09385584507,119.98422659907,120.016697429561,120.123138618629,120.683482641467,121.247315146939,122.06963295054,122.891200090585,123.712017252328,124.532085120396,125.351404378793,126.169975710895,126.987799799458,127.668877326612,127.939333123243,128.209542030765,129.025504274555,129.294721656545,129.563693279929,129.832419369051,130.10090014805,130.469135840861,130.837035384907,131.104599087045,131.371918540161,131.838993967219,132.10564301837,132.372048655448,132.638211100659,132.904130576003,133.169807303278,133.43524150408,133.395433399802,133.273661634873,133.152001030891,133.130451486381,133.008921613655,132.887502681062,132.766194587328,132.644997231273,132.823910511809,132.702660469018,133.514521110914,133.879640635211,134.690426855378,134.954472938746,135.764277984197,136.573343788526,136.835671026562,137.097758795749,137.359607314691,137.621216801789,137.882587475248,138.143719553072,138.950613253065,139.210770369597,139.770689998306,140.576098497062,140.834771768144,141.639208905949,142.442911702798,142.699880829045,142.956615377665,143.213115562798,143.469381598384,143.725413698169,143.981212075706,144.236776944351,144.492108517265,144.747207007415,145.002072627574,145.256705590321,145.511106108039,145.76527439292,146.019210656959,146.272915111961,146.526387969536,146.779629441099,147.032639737874,147.285419070894,147.537967650995,147.790285688824,148.042373394834,148.294230979287,148.545858652252,148.797256623607,149.048425103038,149.299364300039,149.498074423914,149.361603152656,149.225256460981,149.089034235166,148.952936361591,148.816962726738,148.681113217195,148.545387719652,148.409786120904,148.274308307848,148.138954167484,148.003723586916,147.868616453351,147.733632654099</t>
  </si>
  <si>
    <t>0,0,0,0,0,0,0,0,0,0,0,0,0,0,0,0,0,0,0,0,0,0,0,0,0.379,0.5706,1.4506,2.0327,2.9741,4.7601,6.3972,6.0095,5.541,5.1041,6.8711,6.3904,5.9139,5.4294,4.9439,4.5569,4.1699,3.6896,3.2109,2.8239,2.3553,1.8868,1.426,0.9659,0.516,0.0818,0,0,0,0,0,0,0,0,0,0,9.567,9.18,9.347,8.7301,9.3971,10.6641,10.1398,9.6272,9.1265,8.5576,8.0684,7.5391,8.7061,8.1972,7.8102,8.5772,8.1267,11.0937,11.4607,10.9814,10.5146,10.0508,9.5924,9.144,8.757,8.3231,7.8919,7.5049,7.1179,6.6966,6.3096,5.9226,5.5356,5.1239,4.7155,4.3075,3.9021,3.4966,3.1096,2.7226,2.32,1.9203,1.5216,1.124,0.7284,0.3345,0,0,0,0,0,0,0,0,0,0,0,0,0,0</t>
  </si>
  <si>
    <t>0.1,0.2,0,0,0,0.1,0.8,0.1,0,0,0,0,0,0,0,0,0,0,0,0,0,0,0,0,0,0,0,0,0,0,0,0,0,0,0,0,0,0,0,0,0,0,0,0,0,0.1,0,0,0,0,0,0,0,0,0,0,0,0.1,0,0,0,0,0,0,0,0,0,0,0,0,0.2,5.8,0,0.1,0.1,0.4,0,0,7.5,0.8,0.3,0,0,0,0.1,0,0,0,0.6,0,0,0,0,0,0,0,0,0,0,0,0,0.1,0.8,0,0,0,0,0,0,0,0.8,0,0,0,0,0,0,0,0,0</t>
  </si>
  <si>
    <t>0.1,0.3,0.3,0.3,0.3,0.4,1.2,1.3,1.3,1.3,1.3,1.3,1.3,1.3,1.3,1.3,1.3,1.3,1,0,0,0,0,0,0,0,0,0,0,0,0,0,0,0,0,0,0,0,0,0,0,0,0,0,0,0,0,0,0,0,0,0,0,0,0,0,0,0,0,0,0,0,0,0,0,0,0,0,0,0,0,0,0,0,0,0,0,0,0,0,0,0,0,0,0,0,0,0,0,0,0,0,0,0,0,0,0,0,0,0,0,0.1,0.9,0.9,0.9,0.9,0.9,0.9,0.9,0.9,1.7,1.7,1.7,1.7,1.7,1.7,1.7,1.7,1.7,1.7</t>
  </si>
  <si>
    <t>23.2,25.6,24.8,21.4,22,26.5,25.6,20.5,23.6,28.6,22.6,23.6,28.8,24.5,26.2,30,29.5,30.8,33.5,36.4,34.7,31.2,35.2,37.7,33.8,36.9,41.7,41.3,39.5,39.5,40,41.6,48,48.4,46,50.5,46.1,50.7,51.5,53.9,53.2,55.3,52.3,57.8,60.5,57.7,56.3,65,65.4,64.6,61.3,67.3,67.9,62.7,70.1,67.3,68.3,67.1,67.9,67,71.5,69,65,70.5,69.2,63.1,68.9,62.3,66.8,61.7,61.6,61.2,60.1,54.4,55,56.5,52.8,53.1,50.7,50.5,44.9,41.9,44.4,37,42,41.8,36.7,33.3,36.9,35.9,32.6,30,29.5,31.2,31,26.3,26.6,24.3,23.6,25.9,28.9,23.5,21.2,28.3,23.2,22.2,22.5,26.8,23.3,23.4,25,21.6,23.6,22.4,21.6,22.3,23.6,24.9,24.3,26</t>
  </si>
  <si>
    <t>LS,LS,S,S,S,LS,LS,LS,S,S,S,S,S,S,S,S,S,S,S,S,S,S,S,S,S,S,S,S,S,S,S,S,S,S,S,S,S,S,S,S,S,S,S,S,S,LR,S,S,S,S,S,S,S,S,S,S,S,LR,S,S,S,S,S,S,S,S,S,S,S,S,LR,R,S,LR,LR,LR,C,C,ST,LR,LR,S,S,S,LR,S,S,C,LR,S,S,S,S,S,S,S,S,S,S,S,S,LS,LS,S,S,S,S,S,S,S,LS,S,S,S,S,S,S,C,C,S</t>
  </si>
  <si>
    <t>0.1,0.2,0,0,0,0.1,0.8,0.1,0,0,0,0,0,0,0,0,0,0,0,0,0,0,0,0,0,0,0,0,0,0,0,0,0,0,0,0,0,0,0,0,0,0,0,0,0,0,0,0,0,0,0,0,0,0,0,0,0,0,0,0,0,0,0,0,0,0,0,0,0,0,0,0,0,0,0,0,0,0,0,0,0,0,0,0,0,0,0,0,0,0,0,0,0,0,0,0,0,0,0,0,0,0.1,0.8,0,0,0,0,0,0,0,0.8,0,0,0,0,0,0,0,0,0</t>
  </si>
  <si>
    <t>50.1227,50.1204357705628,50.1181745797018,50.1159164233395,50.1136612974034,50.1114091978268,50.1091601205483,50.1069140615121,50.1046710166676,50.1024309819699,50.1001939533794,50.0979599268619,50.0957288983886,50.0935008639362,50.0912758194868,50.0890537610277,50.0868346845519,50.0846185860575,50.3914054615481,50.7717806317079,50.8156453416827,50.8124511855964,50.80926131604,50.8060757272609,50.8028944135143,50.7997173690633,50.7965445881784,50.793376065138,50.7902117942281,50.7870517697423,50.783895985982,50.7807444372563,50.7775971178816,50.7744540221823,50.7713151444902,50.7681804791447,50.7650500204931,50.7619237628898,50.7588017006972,50.755683828285,50.7525701400306,50.7494606303189,50.7463552935422,50.7432541241007,50.7401571164017,50.8370642648602,50.8338413647645,50.8306227897728,50.8274085340809,50.8241985918923,50.8209929574183,50.8177916248781,50.8145945884984,50.8114018425138,50.8082133811667,50.8050291987071,50.8018492893929,50.8986736474893,50.8953680681356,50.8920669248407,50.8887702116515,50.8854779226229,50.8821900518176,50.8789065933065,50.8756275411683,50.8723528894897,50.8690826323653,50.8658167638976,50.8625552781971,50.8592981693822,51.0560454315792,51.4355286606537,51.4315026265203,51.5274819952899,51.6233325605776,52.0020544952366,51.9972681883382,51.9924883046223,52.3707148354689,52.7484337895858,53.0426458481366,53.0364630766521,53.0302886023933,53.0241224142256,53.1179645010291,53.1116806525645,53.1054052369701,53.0991382429292,53.4758796591399,53.469115491632,53.4623604015783,53.455614376797,53.4488774051225,53.4421494744056,53.4354305725136,53.4287206873297,53.4220198067536,53.4153279187013,53.4086450111047,53.4019710719123,53.3953060890886,53.388650050614,53.3820029444855,53.3753647587158,53.368735481334,53.362115100385,53.35550360393,53.3489009800459,53.3423072168259,53.3357223023791,53.3291462248305,53.3225789723209,53.3160205330074,53.3094708950627,53.3029300466754,53.29639797605,53.2898746714068,53.283360120982,53.2768543130274,53.2703572358108</t>
  </si>
  <si>
    <t>11.8603,11.7953,11.6797,11.571,11.4614,11.3964,11.3314,11.2664,11.1544,11.0318,10.9222,10.8109,10.6887,10.5761,10.4603,10.3362,10.2135,10.0882,9.9567,10.3775,10.2413,10.115,9.9783,9.8345,9.7027,9.5624,9.4072,9.2542,9.1079,8.9623,8.8157,8.6645,8.49,8.3152,8.1509,7.9694,7.8067,7.6267,7.4447,7.2529,7.0661,6.8713,6.6919,6.4882,6.2729,6.2079,6.0166,5.7815,5.5471,5.3209,5.1155,4.88,4.6448,4.4421,4.2016,3.9821,3.7614,3.6964,3.4832,3.279,3.0556,2.8509,2.6688,2.4659,2.2745,2.1117,1.9309,1.7784,1.6146,1.4712,1.4062,6.7582,6.5417,6.4767,6.4117,6.3637,6.2016,6.0394,13.0914,13.4434,13.3784,13.2057,13.0229,12.8703,12.8053,12.6354,12.4852,12.3564,12.5084,12.3612,12.2247,12.0959,11.9686,11.8372,11.7068,11.5881,11.4691,11.3552,11.2429,11.1262,11.003,10.938,10.873,10.7518,10.6416,10.5336,10.4253,10.3085,10.1992,10.0899,10.0249,9.9191,9.81,9.7033,9.5983,9.4922,9.384,9.2798,9.1768,9.0649</t>
  </si>
  <si>
    <t>0,0,0,0.9,0.3,0,0,0,0,0.1,0,0,0,0,0,0,0,0,0,0,0.2,0,0,0,0,0,0,0,0,0,0,0,0,0,0,0,0,0,0,0.1,0.2,0,0.1,0,0,0,0,0,0,0,0,0,0,0,0.1,0,0,0,0,0,0,0.2,0,0,0,0,0,0,0,0.2,0.1,0,0,0,0,0,0,0,0,0,0.9,0.4,2.3,0.7,0,3.1,0.5,0.4,2.5,10.2,0,2.1,0,0.1,0,0.7,0,0,3.3,0.1,0.2,0,0,0.1,0,0,0.1,0.4,0,0,0.1,0,0.1,0,0,0,0,0,0,0</t>
  </si>
  <si>
    <t>0,0,0,0.9,1.2,1.2,1.2,1.2,1.2,1.3,1.3,1.3,1.3,1.3,1.3,1.3,1.3,1.3,1.3,1.3,1.5,1,0.4,0.4,0.4,0,0,0,0,0,0,0,0,0,0,0,0,0,0,0,0,0,0,0,0,0,0,0,0,0,0,0,0,0,0,0,0,0,0,0,0,0,0,0,0,0,0,0,0,0,0,0,0,0,0,0,0,0,0,0,0,0,0,0.7,0.7,0,0,0.4,2.9,13.1,13.1,15.2,15.2,15.3,15.3,16,16,16,19.3,19.4,19.6,19.6,19.6,19.7,19.7,19.7,19.8,20.2,20.2,20.2,20.3,20.3,20.4,20.4,20.4,20.4,20.4,20.4,20.4,20.4</t>
  </si>
  <si>
    <t>22.8,17.7,23.4,21,23.4,14,20.7,21.2,20.1,22.4,21.7,16.5,20.3,29,22,29.5,26.1,21.9,25,28.6,27.4,34.5,34.7,26.4,32.1,36.8,31.1,29.9,37.5,39,37.1,43.1,42,38.8,43.7,49.3,40.4,50.9,52.2,50.2,55.1,45.7,49.1,49.2,51.5,56.5,62.9,62.6,57.3,66.1,60.2,63.3,61.3,61.2,68,61.6,69.1,72.1,67.8,64.2,66.2,71,72.5,66.5,63.2,60.5,59.1,60.4,56.5,57,56.9,54.6,60.1,58.5,53.8,47.5,45.8,43.1,46.7,35.7,38.3,32.7,40.7,29.3,29.3,35.4,34.5,25.1,28.3,24.8,29.6,26.4,24.4,29.6,26.4,21.7,23.9,21.4,26.6,19.7,19.2,21.9,22.4,20.8,18.6,25.3,21.9,20.4,21.5,20.8,18.3,18.5,20,18.6,15.8,21.3,22.3,18.6,17.2,14</t>
  </si>
  <si>
    <t>S,S,S,LS,LS,S,S,C,S,LS,S,S,S,S,S,S,S,S,S,S,LS,S,S,S,S,S,S,S,S,S,S,S,S,S,S,S,S,S,S,LR,LR,S,LR,S,S,S,S,S,S,S,S,S,S,S,LR,S,S,S,S,S,S,LR,S,S,S,S,S,S,S,LR,LR,S,S,S,S,S,S,S,S,S,LR,LR,R,LS,C,R,LR,LS,SN,B,S,SN,C,LS,S,LS,C,S,SN,LS,LS,S,S,LS,S,S,LS,LS,S,S,LS,S,LS,S,S,S,S,S,S,S</t>
  </si>
  <si>
    <t>0,0,0,0.9,0.3,0,0,0,0,0.1,0,0,0,0,0,0,0,0,0,0,0.2,0,0,0,0,0,0,0,0,0,0,0,0,0,0,0,0,0,0,0,0,0,0,0,0,0,0,0,0,0,0,0,0,0,0,0,0,0,0,0,0,0,0,0,0,0,0,0,0,0,0,0,0,0,0,0,0,0,0,0,0,0,0,0.7,0,0,0,0.4,2.5,10.2,0,2.1,0,0.1,0,0.7,0,0,3.3,0.1,0.2,0,0,0.1,0,0,0.1,0.4,0,0,0.1,0,0.1,0,0,0,0,0,0,0</t>
  </si>
  <si>
    <t>1.151,1.1398,1.1256,1.1256,1.1256,1.1162,1.1037,1.0939,1.0818,1.0818,1.0689,1.0587,1.0467,1.0295,1.0168,0.9995,0.9846,0.9722,0.9581,0.9419,0.9419,1.4473,2,1.9787,1.9677,2.3156,2.2877,2.2613,2.2257,2.1882,2.1537,2.1104,2.0692,2.0333,1.9902,1.9374,1.9004,1.8455,1.7888,1.8888,2.0888,2.0417,2.1417,2.0871,2.0283,1.9585,1.872,1.7884,1.721,1.6302,1.5586,1.4802,1.4092,1.3403,1.4403,1.3696,1.2794,1.1827,1.1026,1.0346,0.9638,1.1638,1.0704,0.9978,0.9354,0.8806,0.83,0.7785,0.7354,0.9354,1.0354,0.989,0.9335,0.8827,0.8411,0.809,0.7795,0.7534,0.724,0.7052,1.6052,2.0052,4.3052,4.3052,4.2779,8.0779,8.5779,8.5779,8.5779,8.5779,8.5275,8.5275,8.4962,8.4962,8.4522,8.4522,8.4217,8.3861,8.3861,8.3861,8.3861,8.3499,8.3131,8.3131,8.2818,8.2402,8.2402,8.2402,8.205,8.1708,8.1708,8.1399,8.1399,8.109,8.0816,8.0469,8.0108,7.9801,7.9512,7.9262</t>
  </si>
  <si>
    <t>0,0,0,0,0,0,0,0,0,0,0,0,0,0,0,0,0,0,0,0,0,0,0,0,0,0,0,0,0,0,0,0.1,0,0.2,0,0,0,0,0,0,0,3.6,9.4,0.5,1.6,5.2,0.1,0.6,0,0.1,0,0,0,0,0,0,0,0,0,0,0,0,0,0,0,0,0,0,0,0,0,0,0,0,0,0,0,0,0,0,0,0,0,0,0,0,0,0,0,0,0,0,0,0,0,0,0.1,0,0,0,1.6,0.1,4.9,0.4,0.1,1.8,0.1,0.3,0.5,0,0,0,0,0,0,0,0,0,0.1,0</t>
  </si>
  <si>
    <t>0,0,0,0,0,0,0,0,0,0,0,0,0,0,0,0,0,0,0,0,0,0,0,0,0,0,0,0,0,0,0,0,0,0,0,0,0,0,0,0,0,0,0,0,0,0,0,0,0,0,0,0,0,0,0,0,0,0,0,0,0,0,0,0,0,0,0,0,0,0,0,0,0,0,0,0,0,0,0,0,0,0,0,0,0,0,0,0,0,0,0,0,0,0,0,0,0.1,0.1,0.1,0.1,1.7,1.8,6.7,7.1,7.2,9,9.1,9.4,9.9,9.9,9.9,9.9,9.9,9.9,9.9,9.9,9.9,9.9,10,10</t>
  </si>
  <si>
    <t>10.8,17.9,13.4,16.5,13.7,21.4,14.2,17,13.6,22,16.9,15.7,22.6,28.4,21.8,27,21.3,32.8,25.8,26.2,31.8,28,37.9,32.9,37.1,36.5,39.7,45.4,39.9,40.4,39.2,41.9,45.3,46.6,45.8,53.4,54,52.8,52.7,51.7,57.8,53.3,55.4,58.3,55.8,66.4,67.1,65.4,67.1,62.6,66.4,64.4,69.3,73.1,72.5,71.5,64.3,70.8,76.3,73.7,75,69,69.6,69.2,67.1,73.9,64.6,63.5,63,60,62.8,62.7,59.1,58.3,52.7,52.5,50.4,45.3,45,38.7,38.5,35.8,34.5,32.7,33.3,25.4,31.7,23.5,19,19.1,20.5,18.6,21.3,18.8,17.9,21.7,13.9,20.2,21.5,18.3,15,16.6,11.9,15.6,19.6,19.3,15.9,15.2,12.4,19.6,20,17.7,14.7,10.9,12.1,14.9,11.8,8.2,18,11.3</t>
  </si>
  <si>
    <t>S,S,S,S,S,S,S,S,S,S,S,S,S,S,S,S,S,S,S,S,S,S,S,S,S,S,S,S,S,S,S,LR,S,LR,S,S,S,S,S,S,S,R,ST,LR,LR,R,LR,LR,C,LR,S,S,S,S,S,S,S,S,S,S,S,S,S,S,S,S,S,S,S,S,S,S,S,S,S,S,S,S,S,S,S,S,S,S,S,S,S,S,S,S,S,S,S,S,S,S,LS,S,S,S,LS,LS,SN,LS,LS,LS,LS,LS,LS,S,S,S,S,S,S,S,S,S,LS,S</t>
  </si>
  <si>
    <t>0,0,0,0,0,0,0,0,0,0,0,0,0,0,0,0,0,0,0,0,0,0,0,0,0,0,0,0,0,0,0,0,0,0,0,0,0,0,0,0,0,0,0,0,0,0,0,0,0,0,0,0,0,0,0,0,0,0,0,0,0,0,0,0,0,0,0,0,0,0,0,0,0,0,0,0,0,0,0,0,0,0,0,0,0,0,0,0,0,0,0,0,0,0,0,0,0.1,0,0,0,1.6,0.1,4.9,0.4,0.1,1.8,0.1,0.3,0.5,0,0,0,0,0,0,0,0,0,0.1,0</t>
  </si>
  <si>
    <t>10.4433,10.4094,10.3816,10.3497,10.3216,10.2824,10.2537,10.2214,10.1936,10.1537,10.1216,10.0913,10.0504,9.9986,9.9593,9.9105,9.8722,9.8108,9.7648,9.7181,9.6594,9.6095,9.5351,9.4745,9.403,9.3332,9.2544,9.1566,9.0779,8.9979,8.9221,9.0221,8.9256,9.1256,9.0268,8.8957,8.7629,8.6366,8.5119,8.3924,8.2439,11.8439,21.2439,21.7439,23.3439,28.5439,28.6439,29.2439,28.9458,29.0458,28.6698,28.3213,27.9094,27.4424,26.9887,26.554,26.2196,25.802,25.3002,24.8463,24.3755,23.9978,23.614,23.2387,22.8929,22.4585,22.1477,21.8513,21.5622,21.3041,21.0202,20.7396,20.4944,20.258,20.067,19.878,19.7041,19.5615,19.4215,19.3122,19.2041,19.1074,19.0156,18.9307,18.8437,18.781,18.6999,18.6422,18.5946,18.5469,18.4964,18.4499,18.3977,18.3508,18.3058,18.2528,18.2528,18.2033,18.151,18.1056,18.1056,18.1056,18.1056,18.1056,18.1056,18.1056,18.1056,18.1056,18.1056,18.0576,18.0088,17.9646,17.9258,17.8931,17.8586,17.8196,17.7857,17.7568,17.7568,17.7237</t>
  </si>
  <si>
    <t>0.1,0,0.1,0.8,0.7,0.2,1.7,0.1,0,0.9,0,0,0,0,0,0,0,0,0,0,0,0,0,0,0,0,0,0,0,0,0.7,0,0,0,0,0,0.1,0.7,0,0,0,0,0,0,0,0,0,0,0,0,0.1,0,0,0.1,0,0,0,0,0,0,0,0,0,0,0,0,0,0,0,0,4.3,0,0,0.2,0,0,0,0,10.5,6.8,0,0,0,0,0,0,0,0,0,0,0,0,0,0,0,0,0,0,0,0,0,0,0,0,0,0,0,0,0,0,0,0,0,0,0,0,0,0,0,0</t>
  </si>
  <si>
    <t>0.1,0.1,0.2,1,1.7,1.9,3.6,3.7,3.7,4.6,4.6,4.6,4.6,4.6,4.6,4.6,4.6,4.6,3.3,1.7,1.3,0,0,0,0,0,0,0,0,0,0,0,0,0,0,0,0,0,0,0,0,0,0,0,0,0,0,0,0,0,0,0,0,0,0,0,0,0,0,0,0,0,0,0,0,0,0,0,0,0,0,0,0,0,0,0,0,0,0,0,0,0,0,0,0,0,0,0,0,0,0,0,0,0,0,0,0,0,0,0,0,0,0,0,0,0,0,0,0,0,0,0,0,0,0,0,0,0,0,0</t>
  </si>
  <si>
    <t>18.6,16.7,10.9,14.7,12.8,13.6,20.5,21.1,19.4,19.2,20.7,25,21.9,21.7,25.8,26.5,30.7,28.9,38,39.4,34,43,37.1,43.6,47.8,43.7,47.3,46.4,45.6,52.2,53.2,52.9,50.5,55.4,57.9,62.3,62.6,61.6,64.9,58.3,59.2,64.9,61.1,66.8,65.8,70,66,72.3,70,74.2,67.7,72.6,72.4,70.7,74,69.9,75,70.7,72.8,77.4,71.1,73.4,73.7,77.2,68.8,75,70.5,75,73.1,67.5,65.8,65.4,66.7,66.1,61.5,63.1,59.2,57.2,58.2,54.5,52.2,55.4,45.1,46.1,46.2,45.6,40.6,40.1,37.7,38.9,33.8,31.4,35.7,25.8,24,32.1,22.8,21.7,20.1,26.7,23.4,22.7,15.4,22.1,21.6,18.6,20.1,17.9,12.4,20.9,11.2,18.3,15.7,12.9,11.4,16.4,18.5,10.1,11.5,14.9</t>
  </si>
  <si>
    <t>LS,S,LS,LS,LS,LS,LS,LS,S,LS,S,S,S,S,S,S,S,S,S,S,S,S,S,S,S,S,S,S,S,S,LR,S,S,S,S,S,LR,LR,S,S,S,S,S,S,S,S,S,S,S,S,LR,S,S,LR,S,S,S,S,S,S,S,S,S,S,S,S,S,S,S,S,R,C,C,LR,C,C,S,S,ST,ST,S,S,S,S,S,S,S,S,S,S,S,S,S,S,S,S,S,S,S,S,S,S,S,S,S,S,S,S,S,S,S,S,S,S,S,S,S,S,S,S</t>
  </si>
  <si>
    <t>0.1,0,0.1,0.8,0.7,0.2,1.7,0.1,0,0.9,0,0,0,0,0,0,0,0,0,0,0,0,0,0,0,0,0,0,0,0,0,0,0,0,0,0,0,0,0,0,0,0,0,0,0,0,0,0,0,0,0,0,0,0,0,0,0,0,0,0,0,0,0,0,0,0,0,0,0,0,0,0,0,0,0,0,0,0,0,0,0,0,0,0,0,0,0,0,0,0,0,0,0,0,0,0,0,0,0,0,0,0,0,0,0,0,0,0,0,0,0,0,0,0,0,0,0,0,0,0</t>
  </si>
  <si>
    <t>43.821,43.9115612987013,43.8409108956654,43.7384256494158,43.6361799790665,43.53417332457,43.4324051271878,43.3308748294879,43.2295818753411,43.1285257099182,43.0277057796872,42.92712153241,42.8267724171395,42.7266578842163,42.6267773852662,42.5271303731967,42.4277163021944,42.3285346277218,42.6745848065141,43.0198260368366,43.3642602097375,43.7078892118446,43.7987149253753,43.8893283190563,43.9797298892195,44.0699201310369,44.1598995385228,44.2496686045366,44.3392278207858,44.4285776778281,44.7697186650747,44.8580621798836,44.9461991773852,45.0341301403472,45.1218555504087,45.1773758880831,45.1717664379551,45.5111701008274,45.5977803525398,45.5191881387286,45.4127796469757,45.3066199023464,45.200708323354,45.0950443298708,44.9896273431256,44.8844567857002,44.7795320815258,44.6748526558807,44.5704179353864,44.466227348005,44.4622803230356,44.3583425248779,44.2546476981963,44.2511952750057,44.1477509224148,44.044548387791,43.9415871058455,43.8388665126111,43.7363860454387,43.6341451429949,43.532143245258,43.4303797935158,43.3288542303622,43.2275659996938,43.1265145467075,43.025699317897,42.92511976105,42.8247753252449,42.7246654608482,42.6247896195112,42.9701472541669,43.062697559287,43.1550315130445,43.4471496211959,43.5385848558476,43.629806345795,43.7208145907009,43.8116100890603,44.1541933382028,44.4959757433862,44.5849591767133,44.6737345968197,44.76230248997,44.8506633412922,44.9388176347801,45.0267658532961,45.1145084785742,45.2020459912216,45.2893788707227,45.3765075954405,45.46343264262,45.5501544883905,45.6366736077683,45.7229904746592,45.8091055618613,45.8950193410673,45.9807322828674,46.0662448567516,46.1515575311125,46.2366707732475,46.321585049362,46.4063008245713,46.4908185629035,46.5751387273019,46.6592617796277,46.7431881806623,46.8269183901101,46.9104528666008,46.9937920676918,47.0769364498712,47.1598864685598,47.2426425781139,47.3252052318274,47.4075748819348,47.4897519796134,47.5717369749857,47.6535303171221,47.7351324540431,47.816543832722,47.897764899087</t>
  </si>
  <si>
    <t>0.2301,0.0323,0.0003,0.0003,0.0003,0.0003,0.0003,0.0003,0.0001,0.0001,0,0,0,0,0,0,0,0,0.831,1.942,1.9034,2.7262,2.4943,2.2533,2.0067,1.7705,1.5309,1.296,1.0656,0.8291,1.0841,0.8461,0.6167,0.3865,0.1611,0,0,0.255,0.0282,0,0,0,0,0,0,0,0,0,0,0,0,0,0,0,0,0,0,0,0,0,0,0,0,0,0,0,0,0,0,0,3.855,3.5553,3.2551,3.0621,2.7864,2.5098,2.2302,1.9614,12.0164,18.3714,17.9979,17.6031,17.2748,16.9427,16.6115,16.2848,15.9826,15.6836,15.3951,15.1029,14.8296,14.5644,14.2864,14.0373,13.7927,13.5281,13.2869,13.0484,12.8132,12.5648,12.324,12.0851,11.8589,11.622,11.3865,11.1565,10.9245,10.6964,10.4761,10.244,10.0257,9.7984,9.5752,9.3558,9.1383,8.9152,8.6896,8.4743,8.2579,8.0381</t>
  </si>
  <si>
    <t>0,0.1,0,0.2,0,0.1,0,0,2.6,0,7.5,0,0,0.2,0,0.1,1.3,0,0,0,0,0,0,0,0,0,0,0,0,0,0,0,0.1,0,0,0,0,0.1,0,0,0,0,0,0,0.1,5.5,3.5,0,0.1,0,0.2,0,0,0.1,0.1,0,0,0,0.1,0.3,0,0,0,0,0,0,6.1,0,0,0,0,0,0,0,0,0,0,0,0,0,0,0,0,0,0,0,0,0,0,0,0,0,0,0,0,0,0,0,0,0,0,0,0.2,0,0,0,0,0,0,0,0,0,0,0,0,0,0,0,0,0</t>
  </si>
  <si>
    <t>0,0.1,0.1,0.3,0.3,0.4,0.4,0.4,3,3,10.5,10.5,10.5,10.7,10.7,10.8,12.1,11.8,11.3,10.8,9.3,7.8,5.7,3.8,0.8,0,0,0,0,0,0,0,0,0,0,0,0,0,0,0,0,0,0,0,0,0,0,0,0,0,0,0,0,0,0,0,0,0,0,0,0,0,0,0,0,0,0,0,0,0,0,0,0,0,0,0,0,0,0,0,0,0,0,0,0,0,0,0,0,0,0,0,0,0,0,0,0,0,0,0,0,0,0.2,0.2,0.2,0.2,0.2,0.2,0.2,0.2,0.2,0.2,0.2,0.2,0.2,0.2,0.2,0.2,0.2,0.2</t>
  </si>
  <si>
    <t>11.2,11,8.9,11.4,12.5,14.1,11.5,12.2,13.7,17.9,19.8,22.7,20.8,23.9,26.4,26.9,27.6,33.6,34.1,34.4,39.2,39.2,41.7,41,45.8,41.8,45.7,46.4,51,50.8,53.1,54.6,55,54.1,59.3,60.4,61.5,62.3,61.4,58.9,65.1,61.1,64.3,67.2,69,66.5,69.7,68.8,72.5,68.5,67.9,74.2,71.6,71.3,71.5,73.9,75.7,76.2,75.2,72.2,75.5,76.6,74.3,70.7,73.8,73,72.5,71.5,69.9,65.2,68,67.7,63.7,59.5,61.4,57.7,58.2,53.2,51.8,48.1,46.6,43.9,41.6,40.9,41.3,38.9,38,33,31.3,28.9,32.3,30.3,27.6,25.7,23.6,21.4,18.9,18.4,20.1,18.9,16.2,14.6,16.5,16.2,13.9,15.8,12.5,13.6,14.9,14.6,12.8,15,14.2,13.4,8.7,14.1,11.3,12,9.1,9.9</t>
  </si>
  <si>
    <t>S,LS,S,LS,S,LS,S,S,SN,S,B,S,S,LS,S,LS,LS,S,S,S,S,S,S,S,S,S,S,S,S,S,S,S,LR,S,S,S,S,LR,S,S,S,C,C,C,LR,R,R,S,LR,S,LR,S,S,LR,LR,S,S,S,LR,LR,C,S,C,C,S,S,ST,S,S,S,S,S,S,S,S,S,S,S,S,S,S,S,S,S,S,S,S,S,S,S,S,S,S,S,S,S,S,S,S,S,S,S,LS,S,S,S,S,S,S,S,S,S,S,S,S,S,S,S,S,S</t>
  </si>
  <si>
    <t>0,0.1,0,0.2,0,0.1,0,0,2.6,0,7.5,0,0,0.2,0,0.1,1.3,0,0,0,0,0,0,0,0,0,0,0,0,0,0,0,0,0,0,0,0,0,0,0,0,0,0,0,0,0,0,0,0,0,0,0,0,0,0,0,0,0,0,0,0,0,0,0,0,0,0,0,0,0,0,0,0,0,0,0,0,0,0,0,0,0,0,0,0,0,0,0,0,0,0,0,0,0,0,0,0,0,0,0,0,0,0.2,0,0,0,0,0,0,0,0,0,0,0,0,0,0,0,0,0</t>
  </si>
  <si>
    <t>78.7422,78.8100484032258,78.8778475616428,78.9455975109932,79.0132982869933,79.0809499253334,79.1485524616779,79.2161059316654,79.2836103709085,79.3510658149942,79.4184722994833,79.4858298599111,79.5531385317869,79.6203983505945,79.6876093517917,79.7547715708105,79.8218850430575,80.2209498039133,80.6277249209912,81.0342047980646,81.4403896494209,81.8462796891915,82.2518751313525,82.6571761897249,83.0621830779743,83.4668960096113,83.5313151979914,83.595687630509,83.6600133410998,83.7242923636748,83.7885247321205,83.8527104802988,84.0168496420469,84.0808696705326,84.1448432328685,84.2087703627801,84.2726510939684,84.4364854601099,84.5002009142114,84.5638701232253,84.6274931207165,84.6910699402256,84.754600615269,84.8180851793386,84.981523665902,85.3848435277574,85.787870657455,85.8506052674617,86.0132943442837,86.0758653403241,86.3383909219319,86.4007259607789,86.4630157564525,86.6252603417906,86.7873871689619,86.849396323436,86.9113604712658,86.9732796451173,87.1351538776329,87.4969106207862,87.5584047985615,87.6198543434657,87.6812592878939,87.7426196642172,87.8039355047835,87.8652068419171,88.2664337079189,88.3273693608728,88.3882607863367,88.4491080164111,88.5099110831734,88.5706700186776,88.6313848549543,88.6920556240112,88.7526823578325,88.8132650883792,88.8738038475893,88.9342986673773,88.9947495796349,89.0551566162303,89.1155198090088,89.1758391897926,89.2361147903807,89.2963466425489,89.3565347780503,89.4166792286146,89.4767800259487,89.5368372017363,89.5968507876383,89.6568208152924,89.7167473163136,89.7766303222937,89.8364698648017,89.8962659753837,89.9560186855628,90.0157280268394,90.0753940306909,90.1350167285719,90.1945961519141,90.2541323321264,90.313625300595,90.3730750886833,90.4324817277318,90.4918452490584,90.5511656839583,90.6104430637038,90.6696774195447,90.7288687827079,90.7880171843979,90.8471226557963,90.9061852280623,90.9652049323322,91.0241817997201,91.083115861317,91.1420071481919,91.2008556913908,91.2596615219373,91.3184246708327,91.3771451690555,91.4358230475618</t>
  </si>
  <si>
    <t>3.3326,3.1986,3.0523,2.9191,2.7719,2.6394,2.4943,2.3495,2.2182,2.0714,1.9408,1.7925,1.6466,1.5172,1.3694,1.2407,1.1124,0.9629,0.917,0.9371,1.9707,3.0032,4.5357,5.9235,8.2932,8.5689,8.3244,8.0793,7.8179,7.56,7.295,7.0262,6.8822,6.6201,6.3367,6.0514,5.7646,5.624,5.3437,5.0797,4.7893,4.5503,4.3024,4.0466,3.9107,8.9351,11.946,11.5236,11.3675,10.9558,10.8012,10.342,9.9169,9.7651,9.6137,9.1783,8.7327,8.2903,8.1429,7.9959,7.6312,7.2074,6.8644,6.55,6.1729,5.8101,11.4294,10.9883,10.5684,10.195,9.8038,9.4206,9.0733,8.7579,8.4348,8.1369,7.8403,7.5718,7.3125,7.0703,6.8356,6.6118,6.3967,6.1853,5.9745,5.7716,5.5723,5.3851,5.2024,5.0249,4.8429,4.6655,4.4934,4.325,4.1602,3.9989,3.8409,3.6842,3.5269,3.3716,3.2194,3.0692,2.9359,2.7861,2.6388,2.491,2.3461,2.2013,2.0566,1.9128,1.7708,1.6285,1.4876,1.348,1.2112,1.073,0.9369,0.8015,0.6678,0.5349</t>
  </si>
  <si>
    <t>0.0094,0.009,0.0086,0.0082,0.0079,0.0075,0.0071,0.0067,0.0063,0.006,0.0056,0.0052,0.0048,0.0044,0.0041,0.0037,0.0033,0.003,0.0026,0.0025,0.0025,0.0053,0.0081,0.0122,0.016,0.0224,0.0231,0.0225,0.0218,0.0211,0.0204,0.0197,0.019,0.0186,0.0179,0.0171,0.0163,0.0156,0.0152,0.0144,0.0137,0.0129,0.0123,0.0116,0.0109,0.0106,0.0241,0.0323,0.0311,0.0307,0.0296,0.0292,0.0279,0.0268,0.0264,0.026,0.0248,0.0236,0.0224,0.022,0.0216,0.0206,0.0195,0.0185,0.0177,0.0167,0.0157,0.0309,0.0297,0.0285,0.0275,0.0265,0.0254,0.0245,0.0236,0.0228,0.022,0.0212,0.0204,0.0197,0.0191,0.0185,0.0179,0.0173,0.0167,0.0161,0.0156,0.015,0.0145,0.014,0.0136,0.0131,0.0126,0.0121,0.0117,0.0112,0.0108,0.0104,0.0099,0.0095,0.0091,0.0087,0.0083,0.0079,0.0075,0.0071,0.0067,0.0063,0.0059,0.0056,0.0052,0.0048,0.0044,0.004,0.0036,0.0033,0.0029,0.0025,0.0022,0.0018</t>
  </si>
  <si>
    <t>0,0.1,0.2,0,0,0,0,0,0,0,0.1,0,2,0,0,0,0,0,0.1,0,0.1,0,0,0,0.1,0,0,0,0,0,0,0,0,0,0,0,0,0,0,0,0,0,0,0,0,0,0,0.1,0,0,0.1,0,0,1.7,0,0,0.2,0,0,0,0,0,0,0,0,0,0.2,0,0.1,0.2,0,0.1,0,0,0,0.1,0,0,0,0,1.1,0,0.1,10.8,0.1,0,4.6,0.2,2.1,0,0,0,0.1,0.1,0,0,0,0,0,0,0,0,0,0,0,0.1,0,0,0,0,0.9,0,0,0,0,0.1,0,0,0.1,0.1</t>
  </si>
  <si>
    <t>0,0.1,0.3,0.3,0.3,0.3,0.3,0.3,0.3,0.3,0.4,0.4,2.4,2.4,2.4,2.4,2.4,1.2,0,0,0,0,0,0,0,0,0,0,0,0,0,0,0,0,0,0,0,0,0,0,0,0,0,0,0,0,0,0,0,0,0,0,0,0,0,0,0,0,0,0,0,0,0,0,0,0,0,0,0,0,0,0,0,0,0,0,0,0,0,0,0,0,0,0,0,0,4.6,4.8,6.9,6.9,6.9,6.9,7,7.1,7.1,7.1,7.1,7.1,7.1,7.1,7.1,7.1,7.1,7.1,7.1,7.2,7.2,7.2,7.2,7.2,8.1,8.1,8.1,8.1,8.1,8.2,8.2,8.2,8.3,8.4</t>
  </si>
  <si>
    <t>8,8.1,15.4,13.4,12,9.7,11.7,12.1,17.4,16.5,17.6,23.5,20.8,25.8,29,27.4,29.5,37.8,38.7,42.9,43.3,41,41.8,43.1,48.3,46.6,51,50.7,51.4,55.2,54.3,60.2,57.6,55.8,59.3,61.3,64.5,59.6,63.7,59.3,64.9,66.6,60.2,67.3,67.1,62.9,68.5,64.8,63.5,69.3,65.6,70.7,72,72.4,67.6,70.3,71.1,71,66.4,66.4,67.9,66.6,69.1,71.6,67.5,67.8,71.1,64,62.2,63.9,59.9,61.9,60.4,56.6,54.3,55,55.1,52.7,47,50.1,44.6,45.2,41.6,36.7,35.5,33.5,30,29.9,26.8,24.3,22.6,25.9,18.6,22.9,22.4,18.3,18,13.5,16.2,18.5,12.4,16.5,14.2,12.3,14.8,11.4,13,15.7,16.2,12.5,12.1,15.8,8.2,9.8,11.3,10.5,10.7,13.2,10.6,12.4</t>
  </si>
  <si>
    <t>S,LS,LS,S,S,S,S,S,S,S,LS,S,LS,S,S,S,S,S,LR,S,LR,S,S,C,LR,S,S,S,S,S,S,S,S,S,S,S,S,S,S,S,S,S,S,S,S,S,S,LR,S,S,LR,C,C,LR,S,S,LR,S,S,S,S,S,S,S,C,S,LR,S,LR,LR,S,LR,S,S,S,LR,S,S,S,S,LR,C,LR,ST,LR,C,SN,LS,SN,C,C,S,LS,LS,S,S,S,S,S,S,S,S,S,S,S,LS,S,S,S,S,LS,C,S,S,S,LS,S,S,LS,LS</t>
  </si>
  <si>
    <t>0,0.1,0.2,0,0,0,0,0,0,0,0.1,0,2,0,0,0,0,0,0,0,0,0,0,0,0,0,0,0,0,0,0,0,0,0,0,0,0,0,0,0,0,0,0,0,0,0,0,0,0,0,0,0,0,0,0,0,0,0,0,0,0,0,0,0,0,0,0,0,0,0,0,0,0,0,0,0,0,0,0,0,0,0,0,0,0,0,4.6,0.2,2.1,0,0,0,0.1,0.1,0,0,0,0,0,0,0,0,0,0,0,0.1,0,0,0,0,0.9,0,0,0,0,0.1,0,0,0.1,0.1</t>
  </si>
  <si>
    <t>56.3298,56.3560172026726,56.3821982034172,56.4083430522232,56.4344517990108,56.4605244936313,56.4865611858673,56.5125619254325,56.538526761972,56.5644557450623,56.5903489242117,56.6162063488598,56.642028068378,56.6678141320698,56.6935645891703,56.7192794888467,56.7449588801984,57.132602812257,57.5197114676164,57.5442855854117,57.6688257701267,57.6931939839854,57.7175285490854,57.7418295118907,57.8660969188008,57.8901927315187,57.9142552716222,57.9382845850556,57.9622807176998,57.9862437153725,58.0101736238279,58.0340704887571,58.0579343557882,58.0817652704862,58.1055632783533,58.1293284248286,58.1530607552887,58.1767603150476,58.2004271493564,58.2240613034041,58.247662822317,58.2712317511592,58.2947681349327,58.3182720185771,58.3417434469702,58.3651824649276,58.3885891172032,58.511963448489,58.5351674187829,58.5583393479596,58.6814792802631,58.7044491752436,58.727387352329,59.1122938553169,59.1346688615746,59.1570129713871,59.3793262274177,59.4013325030057,59.4233083913089,59.4452539342875,59.4671691738437,59.4890541518219,59.5109089100087,59.532733490133,59.554527933866,59.5762922828214,59.7980265785556,59.8194546933024,59.9408532191156,60.1620841122207,60.1830095194599,60.3039060319275,60.2216356048901,60.1384787806695,60.0554367832441,60.0725094540556,59.9895585501325,59.9067221886601,59.8240002114731,59.7413924606243,60.1248987783847,60.1458755328555,60.266823321652,60.6496041001388,60.7698563171943,60.7899424844178,60.8100009157311,60.8300316494332,60.8500347237703,60.8700101769357,60.88995804707,60.9098783722611,60.9297711905444,60.9496365399027,60.9694744582663,60.9892849835132,61.0090681534692,61.0288240059076,61.0485525785498,61.0682539090649,61.0879280350702,61.1075749941309,61.1271948237604,61.1467875614203,61.1663532445203,61.1858919104187,61.2054035964222,61.2248883397857,61.2443461777129,61.2637771473562,61.2831812858164,61.3025586301434,61.3219092173356,61.3412330843406,61.3605302680549,61.3798008053239,61.3990447329424,61.4182620876542,61.4374529061523,61.4566172250792</t>
  </si>
  <si>
    <t>9.5672,9.4632,9.3592,9.2283,9.0992,8.9727,8.8442,8.7155,8.5806,8.447,8.343,8.1998,8.0958,7.9492,7.7969,7.6482,7.4959,8.2037,8.9969,8.8034,8.6994,8.5137,8.3265,8.1521,8.0481,7.8467,7.6288,7.4139,7.1977,6.9663,6.741,6.4891,6.2527,6.0274,5.7876,5.541,5.28,5.0478,4.7984,4.5736,4.325,4.0719,3.8528,3.6044,3.3618,3.1426,2.9023,2.7983,2.587,2.3561,2.2521,2.0468,1.8418,3.0758,2.8416,2.5996,2.4956,2.259,2.0481,1.8421,1.6363,1.4404,1.2424,1.0429,0.8774,0.7033,0.5993,0.4446,0.3406,0.2366,0.1051,0.0011,0,0,0,0,0,0,0,0,0.634,0.5089,0.4049,10.7389,10.6349,10.4766,10.3726,10.2686,10.1646,10.0242,9.8865,9.7353,9.6313,9.5273,9.3833,9.246,9.1093,8.9786,8.8448,8.7082,8.5793,8.4458,8.3153,8.1871,8.0563,7.9523,7.8239,7.6927,7.5611,7.4338,7.3298,7.2043,7.0816,6.9576,6.8325,6.7285,6.6042,6.4778,6.3738,6.2698</t>
  </si>
  <si>
    <t>0,0,0,0,0.1,0,0,0.8,0,0,0,0.2,0,0,0,0.2,0,0,0,0,0.1,0.1,0,6.2,0,0,5,6.7,4.2,0,0,0,0,0,0,0,0,0,0,0,0.2,0,0,0.2,0,0.1,0,0.3,0,0,0,0,0,0,0,0,0.1,0,0,0,0,0,0,0,0,0,0.1,0,0,0,0,0,0,0,0,0.1,0,0,0,0,0,0,0,0,0,0,0,0,0,0,0,0,0,0,0,0,0.3,0,0,0,0,0.4,0,0,0.1,0.6,0,0,0,0,0.1,0.1,1.8,0,0,0,0.5,0.2,0,0</t>
  </si>
  <si>
    <t>0,0,0,0,0.1,0.1,0.1,0.9,0.9,0.9,0.9,1.1,1.1,1.1,1.1,1.3,1.3,1,0.6,0,0,0,0,0,0,0,0,0,0,0,0,0,0,0,0,0,0,0,0,0,0,0,0,0,0,0,0,0,0,0,0,0,0,0,0,0,0,0,0,0,0,0,0,0,0,0,0,0,0,0,0,0,0,0,0,0,0,0,0,0,0,0,0,0,0,0,0,0,0,0,0,0,0,0,0,0,0.3,0.3,0.3,0.3,0.3,0.7,0.7,0.7,0.8,1.4,1.4,1.4,1.4,1.4,1.5,1.6,3.4,3.4,3.4,3.4,3.9,4.1,4.1,4.1</t>
  </si>
  <si>
    <t>11.3,11.9,11.2,11.7,13,13.7,14.2,16.5,16.5,17.8,20,21.1,24.2,25.8,27.1,30,32.1,33.2,34,35.8,37.9,39.9,40.4,42.7,43.1,45.3,45.2,46.1,48,49.9,50.1,49.6,52,51.8,52.8,53.5,53.8,53.6,55.2,55.8,55.1,56.7,56.9,56.9,58.1,57,58.8,58,59.3,60,60.6,59.7,61.8,62.6,63,61.6,62.9,62.1,62.5,63.7,62.3,63.8,62.3,62.8,61.2,61.7,59.7,59.1,57.5,56.8,53.7,53.5,49.9,49.2,47,43.4,41.6,40.1,37.8,35.4,32.9,29.9,29,27.2,24.1,22.8,20.3,19.4,18.4,17.4,15.5,15.4,15.6,14.9,14.1,13.3,11.8,11.3,11,12.1,11.7,10.9,11.7,11.9,12.3,12,11.1,12.2,11,11,11.5,11.7,10.5,10.5,10.5,11.5,11.5,11.9,11.8,12</t>
  </si>
  <si>
    <t>S,S,C,S,LS,C,S,LS,S,S,S,LS,S,S,S,LS,S,S,C,S,LR,LR,C,ST,S,C,R,ST,R,C,S,S,S,S,S,S,S,S,S,S,LR,S,S,LR,S,LR,S,LR,S,S,S,S,S,S,S,S,LR,S,S,S,S,S,S,S,S,S,LR,S,S,S,S,S,S,S,S,LR,S,S,S,S,S,S,S,S,S,S,S,S,S,S,S,S,S,S,S,S,LS,S,S,S,S,LS,S,S,LS,LS,S,S,S,S,LS,LS,LS,C,S,S,LS,LS,S,S</t>
  </si>
  <si>
    <t>0,0,0,0,0.1,0,0,0.8,0,0,0,0.2,0,0,0,0.2,0,0,0,0,0,0,0,0,0,0,0,0,0,0,0,0,0,0,0,0,0,0,0,0,0,0,0,0,0,0,0,0,0,0,0,0,0,0,0,0,0,0,0,0,0,0,0,0,0,0,0,0,0,0,0,0,0,0,0,0,0,0,0,0,0,0,0,0,0,0,0,0,0,0,0,0,0,0,0,0,0.3,0,0,0,0,0.4,0,0,0.1,0.6,0,0,0,0,0.1,0.1,1.8,0,0,0,0.5,0.2,0,0</t>
  </si>
  <si>
    <t>61.045,61.080254973822,61.1154841063019,61.1506874163811,61.1858649229869,61.2210166450328,61.2561426014187,61.2912428110302,61.3263172927394,61.3613660654044,61.3963891478696,61.4313865589654,61.4663583175085,61.501304442302,61.5362249521348,61.5711198657825,61.6349892020065,61.9208117230103,62.3354247405955,62.7497338533511,62.8837392840345,63.017646490842,63.0514555457702,63.4652398191922,63.4987207952409,63.5321772302601,63.9456091422379,64.358738015118,64.7715640710231,64.8040875319135,64.8365871536178,64.8690629536099,64.9015149493508,64.9339431582884,64.9663475978582,64.9987282854829,65.031085238572,65.0634184745228,65.0957280107195,65.1280138645336,65.360276053324,65.3923679975781,65.4244364189412,65.6564813346551,65.6883561650904,65.8202076317757,65.8519624534068,66.1836939992525,66.2151823910855,66.2466477024219,66.2780899501793,66.3095091512629,66.3409053225656,66.3722784809679,66.4036286433379,66.4349558265313,66.5662600473914,66.59746802432,66.6286531262917,66.6598153700735,66.6909547724201,66.7220713500738,66.7531651197648,66.7842360982111,66.8152843021181,66.8463097481794,66.9773124530761,67.0082191350476,67.0391031629068,67.0699645532586,67.100803322696,67.1316194877998,67.1624130651385,67.1931840712688,67.2239325227349,67.354658436069,67.3852885293619,67.4158961712776,67.4464813782725,67.477044166791,67.5075845532656,67.5381025541166,67.5685981857523,67.5990714645691,67.6295224069511,67.6599510292706,67.6903573478879,67.7207413791512,67.7511031393968,67.7814426449491,67.8117599121204,67.842054957211,67.8723277965093,67.902578446292,67.9328069228235,67.9630132423565,67.9931974211318,68.0233594753781,68.0534994213123,68.0836172751396,68.1137130530532,68.1437867712342,68.1738384458521,68.2038680930646,68.2338757290173,68.2638613698442,68.2938250316674,68.323766730597,68.3536864827317,68.3835843041579,68.4134602109507,68.443314219173,68.4731463448763,68.5029566040999,68.5327450128718,68.5625115872079,68.5922563431126,68.6219792965783,68.6516804635861,68.6813598601049</t>
  </si>
  <si>
    <t>1.8779,1.7867,1.6984,1.6079,1.5279,1.4393,1.3485,1.2685,1.1773,1.0859,0.9938,0.9138,0.8205,0.727,0.6336,0.5536,0.4593,0.365,0.3116,0.4433,0.3633,0.2833,0.1921,5.9321,5.7797,5.6384,10.1784,16.4184,20.1584,19.9416,19.688,19.4385,19.1744,18.9126,18.6453,18.3746,18.1029,17.8347,17.5565,17.2748,17.1948,16.9088,16.6232,16.5432,16.2503,16.1703,15.8746,15.7946,15.4977,15.1966,14.8931,14.5992,14.2903,13.9778,13.6646,13.365,13.285,12.9845,12.683,12.3749,12.0802,11.777,11.4882,11.1978,10.9217,10.6449,10.5649,10.3083,10.0641,9.8256,9.606,9.3892,9.191,8.9972,8.8137,8.7337,8.5708,8.4134,8.2634,8.1204,7.9838,7.8541,7.7266,7.6029,7.4848,7.369,7.257,7.1466,7.0376,6.9301,6.8249,6.72,6.6151,6.5112,6.4083,6.3064,6.2264,6.1266,6.0272,5.927,5.8273,5.7473,5.6479,5.5486,5.4686,5.3886,5.2904,5.1914,5.0935,4.9958,4.9158,4.8358,4.7558,4.6626,4.5661,4.469,4.389,4.309,4.2121,4.1153</t>
  </si>
  <si>
    <t>10.4,0.3,5.3,0.1,0.4,0.8,0.7,0.1,0.3,0.4,0.2,0,0.2,0,0,0,0.1,0,0,0,0,0,0,0,0,0,0,0,0,0,0,0,0.1,0,0.2,0,0,0,0,0,0,0,0,0,0,0,0,0,0,0,0,0,0,0,0,0,0,0,0,0,0,0,0.1,0,0,0,0,0,0,0,0,0,0,0,0,0,0,0,0,0,0.2,0.8,1.4,6.4,3.9,0.9,0.6,0.3,0.2,0.1,0,0,0,0,0,0,0,0,0,0,0,0,0,0,0,0,0,0,1,0.1,0.2,0,0,0,0,0.2,0,0,0,0</t>
  </si>
  <si>
    <t>10.4,10.7,16,16.1,16.5,17.3,18,18.1,18.4,18.8,19,19,19.2,19.2,19.2,19.2,19.3,19.1,19.1,18.7,17.4,16.6,15,13.3,11.2,9,6.4,3.5,0.9,0,0,0,0,0,0,0,0,0,0,0,0,0,0,0,0,0,0,0,0,0,0,0,0,0,0,0,0,0,0,0,0,0,0,0,0,0,0,0,0,0,0,0,0,0,0,0,0,0,0,0,0,0,0,0,0,0,0,0,0,0,0,0,0,0,0,0,0,0,0,0,0,0,0,0,0,0,0,0,1,1.1,1.3,1.3,1.3,1.3,1.3,1.5,1.5,1.5,1.5,1.5</t>
  </si>
  <si>
    <t>18,18.1,18.5,18.7,20.9,19.3,19.2,20.8,22.3,24.2,24.5,25.7,24.5,24.9,29.9,29.4,31.9,32.7,31.9,34.3,37.8,36.1,39.2,40.1,42,42.1,44.1,45.9,44.1,44.9,47.6,48.8,48.2,49.1,51,54.8,55.3,55.8,55.7,54.9,56.8,58.5,57.4,58.3,59.1,62.5,62.4,61.4,61.1,64.6,64.4,62.4,65.7,66.3,65.1,67,64,65.8,67.2,67.3,65.4,64.1,65.3,66.6,63,63.9,63.9,62.7,64.3,62.3,63,59.5,60,59.2,54.7,56.8,52.4,51.1,51.2,49.8,49.6,45,45,42.6,43.1,42.2,41,39.6,34.7,35.5,32.1,30.7,29.7,29.9,28.5,28.8,26.8,25.5,23.7,26.2,22.9,22.2,22.4,20.7,21.7,22.4,22.1,18.9,18.9,21.3,20,20.9,20.5,17.5,17.2,17.2,18.9,18.2,16.3,16.1</t>
  </si>
  <si>
    <t>B,LS,SN,LS,LS,LS,LS,LS,LS,LS,LS,S,LS,S,S,S,LS,S,S,S,S,S,S,S,S,S,S,S,S,S,S,S,LR,S,LR,S,S,S,S,S,S,S,S,S,S,S,S,S,S,S,S,S,S,S,S,S,S,S,S,S,S,S,LR,S,S,S,S,S,S,S,S,S,S,S,S,S,S,S,S,S,LR,LR,LR,ST,R,LR,LR,LR,LR,LR,S,S,S,S,S,S,S,S,S,S,S,S,S,S,C,C,S,S,LS,LS,LS,S,S,S,S,LS,S,S,S,S</t>
  </si>
  <si>
    <t>10.4,0.3,5.3,0.1,0.4,0.8,0.7,0.1,0.3,0.4,0.2,0,0.2,0,0,0,0.1,0,0,0,0,0,0,0,0,0,0,0,0,0,0,0,0,0,0,0,0,0,0,0,0,0,0,0,0,0,0,0,0,0,0,0,0,0,0,0,0,0,0,0,0,0,0,0,0,0,0,0,0,0,0,0,0,0,0,0,0,0,0,0,0,0,0,0,0,0,0,0,0,0,0,0,0,0,0,0,0,0,0,0,0,0,0,0,0,0,0,0,1,0.1,0.2,0,0,0,0,0.2,0,0,0,0</t>
  </si>
  <si>
    <t>86.6712,86.7885520754717,86.9057380866856,87.0227582686384,87.1396128559941,87.2563020830847,87.3728261839105,87.4891853921409,87.6053799411142,87.7214100638391,87.787275992994,87.6630487156454,87.5389972316139,87.4151212921352,87.2914206487972,87.1678950535395,87.0445442586524,87.079368016777,86.9561424959985,87.316091350957,87.9575308443283,88.5980626403033,89.2376880233595,89.8764082761566,90.5142246795394,91.1511385125401,91.7871510523808,92.4222635744765,93.0564773524372,93.6897936580705,93.7972137613846,93.9044818551185,94.1115981543801,94.218421364539,94.5250934097779,94.6313314851414,94.7374192236058,94.843356837912,94.9491445404999,95.0547825435086,95.1602710587772,95.265610297845,95.3708004719518,95.4758417920387,95.580734468748,95.6854787124243,95.7900747331143,95.8945227405674,95.9988229442365,96.1029755532776,96.2069807765513,96.3108388226222,96.41454989976,96.5181142159396,96.6215319788416,96.7248033958526,96.827928674066,96.930908020282,97.033741641008,97.1364297424594,97.1629725305597,97.0254777581108,96.9881775537361,96.8509301326695,96.7138769296516,96.5770176698455,96.4403520788033,96.3038798824653,96.16760080716,96.0315145796027,95.8956209268957,95.7599195765274,95.624410256372,95.4890926946884,95.3539666201205,95.2190317616958,95.0842878488255,94.9497346113036,94.8153717793064,94.6811990833923,94.7472162545007,95.378140005084,96.008170939039,96.6373103197857,97.2655594089558,97.892919466396,98.5193917501699,98.9199775165612,99.2199964163019,99.4195907609959,99.5189026608624,99.6180740250215,99.7171050523446,99.8159959414215,99.914746890561,100.013358097791,100.11182976086,100.210162077237,100.308355244108,100.406409458386,100.504324916699,100.602101815402,100.699740350569,100.797240717997,100.894603113208,100.991827731444,101.088914767673,101.185864416587,101.282676872601,101.379352329857,101.47589098222,101.572293023283,101.668558646363,101.764688044505,101.86068141048,101.956538936786,102.052260815649,102.147847239023,102.24329839859,102.338614485762</t>
  </si>
  <si>
    <t>2.3503,2.1103,1.8703,1.6303,1.3903,1.1503,0.9103,0.6703,0.4303,0.1903,0.0003,0.0001,0.0001,0,0,0,0,0.0004,0,0,0.4645,0.5534,1.2956,2.2334,3.5522,4.8864,6.6312,8.7356,10.4596,10.5125,10.1608,9.8061,9.5661,9.2135,8.9735,8.5986,8.224,7.8496,7.479,7.1151,6.7455,6.3713,6.0058,5.6402,5.2749,4.8975,4.5258,4.1636,3.8078,3.4419,3.083,2.7384,2.3873,2.0414,1.7078,1.3762,1.0622,0.753,0.4518,0.1641,0,0,0,0,0,0,0,0,0,0,0,0,0,0,0,0,0,0,0,0,0,0.035,0.67,6.305,9.44,9.575,9.41,9.17,8.93,8.69,8.3948,8.1036,7.8153,7.5275,7.2432,6.9592,6.6795,6.4027,6.1293,5.8529,5.582,5.3126,5.0437,4.7776,4.5183,4.2589,3.9934,3.7319,3.4919,3.2519,3.0119,2.7515,2.4923,2.2363,1.9813,1.7413,1.4871,1.2343,0.9836,0.7341</t>
  </si>
  <si>
    <t>0,0,0,0.2,0,0,0,0,0.1,0,0,0.6,0,0.2,0.1,0,1.1,0,0.2,0,0.1,0,0.8,0.1,0,0,0,0.2,0,0,0.1,0.4,1.4,0,0.1,0,2.8,0.7,0,0,1.4,0,1.7,0.1,0,0.1,2.6,0.1,0.3,0,0,0,0,0,0,0.1,0,0,0,0,0.8,0.4,1.8,0.1,0,0,0.1,1.1,0.2,2.7,0,0,0.1,0.5,0,0,0,0,0,0,0.2,0,0.3,0.1,0,0,0,0,0,0,0.8,0.2,0,0.2,0.4,0.1,0,0,0,0.2,0,0,0,0,0,0,0,0.1,0,0.1,0.1,0,0.3,0.5,5.5,0.1,0,0.5,0,0</t>
  </si>
  <si>
    <t>0,0,0,0.2,0.2,0.2,0.2,0.2,0.3,0.3,0.3,0.9,0.9,1.1,1.2,1.2,2.3,2.3,2,1.8,1.2,0.5,0,0,0,0,0,0,0,0,0,0,0,0,0,0,0,0,0,0,0,0,0,0,0,0,0,0,0,0,0,0,0,0,0,0,0,0,0,0,0,0,0,0,0,0,0,0,0,0,0,0,0,0,0,0,0,0,0,0,0,0,0,0,0,0,0,0,0,0,0,0.2,0.2,0.4,0.8,0.9,0.9,0.9,0.9,1.1,1.1,1.1,1.1,1.1,1.1,1.1,1.1,1.2,1.2,1.3,1.4,1.4,1.7,2.2,7.7,7.8,7.8,8.3,8.3,8.3</t>
  </si>
  <si>
    <t>15.3,17.9,15.1,14.8,18.7,18.4,16.6,17.5,18.6,20.4,20.4,21.4,23.3,24.5,28,29.7,27.2,30.8,33.2,32.9,34.9,35.3,36.1,39.1,40.5,41.7,43.8,43.7,43.6,47.3,46.5,50.9,50,50,54.5,55.4,56.5,54.5,57.4,58.6,59.5,60.2,59.6,62.3,61.3,62.8,64.3,64.5,66.6,66.4,69.5,69.4,67.2,69.3,69.7,69.8,70,71.2,70.7,70.9,70.7,70.8,72.4,71.6,69.9,68.8,68.6,66.1,68,65.4,65.3,63.6,60.9,62.9,58.3,59.4,55,54.1,51.8,52.5,49.2,49.2,45.3,45.7,43.4,41.9,39.4,37.1,37.7,34.7,34.5,30.5,28.9,29.9,27,26.1,26.2,25.4,22.8,24,22.2,23,23,20,20.4,18.2,19.2,20.5,19.1,17.1,18.2,19.3,18.1,17.6,16.7,18.4,15.1,15.6,15.7,14.7</t>
  </si>
  <si>
    <t>S,S,S,LS,S,S,S,S,LS,S,S,LS,S,LS,LS,S,LS,S,LR,S,LR,S,LR,LR,S,S,S,LR,S,S,LR,LR,LR,S,LR,S,R,LR,S,S,LR,S,LR,LR,C,LR,R,LR,LR,S,S,S,S,S,S,LR,S,S,S,S,LR,LR,LR,LR,C,C,LR,LR,LR,R,S,S,LR,LR,S,S,S,S,S,S,LR,S,LR,LR,S,S,S,S,S,S,LR,LS,S,LS,LS,LS,S,S,S,LS,S,S,S,S,S,S,S,LS,S,LS,LS,S,LS,LS,SN,LS,S,LS,S,S</t>
  </si>
  <si>
    <t>0,0,0,0.2,0,0,0,0,0.1,0,0,0.6,0,0.2,0.1,0,1.1,0,0,0,0,0,0,0,0,0,0,0,0,0,0,0,0,0,0,0,0,0,0,0,0,0,0,0,0,0,0,0,0,0,0,0,0,0,0,0,0,0,0,0,0,0,0,0,0,0,0,0,0,0,0,0,0,0,0,0,0,0,0,0,0,0,0,0,0,0,0,0,0,0,0,0.2,0,0.2,0.4,0.1,0,0,0,0.2,0,0,0,0,0,0,0,0.1,0,0.1,0.1,0,0.3,0.5,5.5,0.1,0,0.5,0,0</t>
  </si>
  <si>
    <t>30.9987,30.9982957115385,30.9988919500341,30.9984874113813,30.9990834000117,30.9986786118194,30.9982743512356,30.9988706175727,30.998466106725,30.9990621231244,30.9986573626647,30.9982531297775,30.998849423775,30.9984449405517,30.9990409845395,30.9986362516323,30.9982320462616,30.9988283677397,30.9984239119613,30.9990199833581,30.9986152778242,30.9982110997911,30.9988074485713,30.9984030200593,30.998999118687,30.9985944403485,30.9991902894754,30.9987853619614,30.9983809622375,30.9989770896157,30.9985724399904,30.999168317793,30.9987634189172,30.9983590477943,30.9989552037362,30.9985505826373,30.9991464889292,30.9987416185056,30.9983372757977,30.9989334601177,30.9985288673599,30.9991248019558,30.9987199597995,30.9983156453219,30.9989118578355,30.9985072932345,30.9991032559506,30.9986984418776,30.998294155447,30.9988903959709,30.9984858593437,30.9990818499971,30.9986770638251,30.998272805259,30.9988690736111,30.9984645647758,30.999060583185,30.9986558247325,30.9982515938499,30.9988478898494,30.9984434086254,30.9990394546099,30.9986347236968,30.9982305203177,30.9988268437848,30.9984223899926,30.9990184633732,30.9986137598205,30.9982095837661,30.9988059345223,30.9984015079837,30.9989976085823,30.9985929322121,30.9991887833047,30.9987838577538,30.9983794599905,30.9989755893269,30.998570941657,30.9991668214125,30.9987619244872,30.9983575553121,30.9989537131994,30.9985490940433,30.9991450022755,30.9987401337896,30.9983357930169,30.9989319792696,30.9985273884419,30.9991233249655,30.9987184847343,30.9983141721794,30.9989103866131,30.9985058239297,30.9991017885609,30.9986969764006,30.9982926918801,30.9988889343116,30.9984843995895,30.9990803921456,30.9986756078738,30.9982713512054,30.9988676214528,30.9984631145103,30.9990591348097,30.9986543782451,30.9982501492478,30.9988464471302,30.9984419677868,30.9990380156493,30.9986332866118,30.9982290851057,30.9988254104435,30.9984209585196,30.999017033766,30.9986123320767,30.9982081578832,30.9988045104979,30.9984000858154,30.9989961882677,30.9985915137488</t>
  </si>
  <si>
    <t>10.4605,10.3868,10.316,10.276,10.2003,10.1262,10.0549,9.9814,9.9414,9.8637,9.7872,9.7472,9.6651,9.6251,9.5841,9.491,9.451,9.3549,9.7752,9.8661,10.5421,11.1312,12.4219,12.4819,12.3474,12.2101,12.064,12.224,12.0795,11.9189,11.9789,12.3379,13.6979,13.5169,13.5759,13.3642,16.1232,16.7832,16.5378,16.2833,17.6433,17.3692,19.0292,19.0892,18.8574,18.9174,21.4764,21.5364,21.7964,21.4317,21.0326,20.6379,20.2728,19.8869,19.4979,19.5579,19.1683,18.7681,18.3786,17.9888,18.7488,19.1078,20.8678,20.9278,20.6147,20.3155,20.3745,21.4345,21.5945,24.2535,23.8845,23.5362,23.5962,24.0552,23.7608,23.4578,23.1943,22.9406,22.7043,22.4649,22.6249,22.4079,22.6679,22.7269,22.5454,22.3729,22.2119,22.0627,21.9105,21.7721,22.5321,22.4911,22.3723,22.3313,22.2913,22.2513,22.1402,22.0327,21.9313,21.8913,21.7925,21.6908,21.5904,21.4963,21.4023,21.3133,21.2214,21.1814,21.0899,21.0499,21.0099,20.918,20.878,20.837,20.797,20.757,20.674,20.634,20.5499,20.4688</t>
  </si>
  <si>
    <t>0,0,0,0,0,0,0.1,0,0,0,0,0,0,0.1,0.1,0,1.3,0.3,0,0,0,0,0,0,0.1,0,0,0,0,0,0,0,0,0,0,0,0,0,0,0,0.2,0,0,0,0,0,0,0,0,0,0,0,0,0,0,0,0,0,0,0,0,0,0,0,0,0,0,0,0,0,0.1,0.1,0,0.1,0,0,0,0.5,0,0,0,0,0,0,0,0,0,0,0,0,0.6,0,7.3,0.7,0.1,5.6,0.1,1.4,0.2,2.7,0.2,0.1,0,1.2,0.1,4.4,0,4.1,0,0.3,0,0,0,0,0,0,0,0,0,0</t>
  </si>
  <si>
    <t>0,0,0,0,0,0,0.1,0.1,0.1,0.1,0.1,0.1,0.1,0.2,0.3,0.3,1.6,1.9,1.8,1.8,1.1,0.3,0,0,0,0,0,0,0,0,0,0,0,0,0,0,0,0,0,0,0,0,0,0,0,0,0,0,0,0,0,0,0,0,0,0,0,0,0,0,0,0,0,0,0,0,0,0,0,0,0,0,0,0,0,0,0,0,0,0,0,0,0,0,0,0,0,0,0,0,0,0,0,0,0,5.6,5.7,7.1,7.3,10,10.2,10.3,10.3,11.5,11.6,16,16,20.1,20.1,20.4,20.4,20.4,20.4,20.4,20.4,20.4,20.4,20.4,20.4,20.4</t>
  </si>
  <si>
    <t>17.5,17.5,18.1,17.2,18.6,17.6,19.3,20.1,21.3,21.2,22,23,24.3,24.6,26.8,28.1,29.8,31.1,32.3,32.4,35.2,35.6,36.9,39.2,39.7,41.4,42.4,44.1,44.6,47.9,48.4,50,50.1,52,54.2,54.4,56,55.9,58.1,59.2,61.1,61.3,61.6,63.4,65.1,65.7,66.7,67.3,67.1,69.1,68.2,70.5,69.8,70.4,70.2,71.2,70.9,72.6,71.9,72.5,71.2,72.6,71.4,71.2,71.9,69.6,70.8,68.1,68.1,66.9,67.6,65.8,64.1,62.3,61.8,61.6,58.4,58.3,56,54.5,54.3,51.3,50.7,49.6,46.7,45.8,42.9,42.2,40.2,39.1,38,37.4,35,33.5,32.5,31,29.5,28.6,27.7,26.6,26.9,24.7,24.5,23.1,22.1,22.7,22,20.7,20.2,18.9,19.2,18.6,18.1,18.9,16.8,17.2,17.9,18.1,17.3,17.7</t>
  </si>
  <si>
    <t>S,S,S,S,S,S,LS,S,S,S,S,C,S,LS,LS,S,LS,LS,S,S,S,S,S,S,LR,S,S,S,S,S,S,S,S,S,S,S,S,S,S,S,LR,S,S,S,S,S,S,S,S,S,S,S,S,S,S,S,S,S,S,S,S,S,S,S,S,S,S,S,S,S,LR,LR,S,LR,S,S,S,LR,S,S,S,S,S,S,S,S,S,S,S,S,LR,C,ST,LR,LR,SN,LS,LS,LS,SN,LS,LS,S,LS,LS,SN,S,SN,C,LS,S,S,S,S,S,S,S,S,S,S</t>
  </si>
  <si>
    <t>0,0,0,0,0,0,0.1,0,0,0,0,0,0,0.1,0.1,0,1.3,0.3,0,0,0,0,0,0,0,0,0,0,0,0,0,0,0,0,0,0,0,0,0,0,0,0,0,0,0,0,0,0,0,0,0,0,0,0,0,0,0,0,0,0,0,0,0,0,0,0,0,0,0,0,0,0,0,0,0,0,0,0,0,0,0,0,0,0,0,0,0,0,0,0,0,0,0,0,0,5.6,0.1,1.4,0.2,2.7,0.2,0.1,0,1.2,0.1,4.4,0,4.1,0,0.3,0,0,0,0,0,0,0,0,0,0</t>
  </si>
  <si>
    <t>54.3696,54.2329491336898,54.0966417214287,53.9606768999898,53.825053808316,53.6897715875144,53.5548293808506,53.4202263337436,53.2859615937604,53.1520343106103,53.0184436361398,52.885188724327,52.7522687312766,52.619682815214,52.4874301364806,52.3555098575279,52.2239211429128,52.0926631592915,52.0277350754152,51.9739701797711,52.5303404151482,53.167312286832,53.3346832131699,53.2006334746128,53.1669206525108,53.0332925631703,52.9000003305249,52.7670431104428,52.6344200609139,52.5021303420442,52.3701731160508,52.2385475472565,52.1072528020842,51.9762880490522,51.8456524587685,51.7153452039256,51.5853654592954,51.4557124017239,51.326385210126,51.1973830654802,51.2687051508237,51.13984797745,51.0113146696991,50.8831044135774,50.7552163971369,50.6276498104703,50.500403845706,50.3734776970029,50.2468705605452,50.1205816345374,49.9946101191993,49.8689552167606,49.7436161314565,49.6185920695218,49.4938822391866,49.369485850671,49.24540211618,49.1216302498987,48.9981694679872,48.8750189885757,48.7521780317595,48.6296458195941,48.5074215760903,48.3855045272092,48.2638939008574,48.142588926882,48.0215888370657,47.9008928651223,47.7805002466912,47.6604102193333,47.6406220225253,47.6208835607575,47.5011947090272,47.4818066795446,47.362467379334,47.2434280228191,47.1246878561307,47.5062461272945,47.3868454017339,47.2677447742536,47.1489434905964,47.0304407984008,46.9122359471962,46.7943281883984,46.6767167753046,46.5594009630886,46.4423800087963,46.3256531713411,46.2092197114987,46.0930788919029,46.5772299770409,46.460164211858,47.1563926761383,47.8508712613908,48.0476043657071,48.1438430071409,48.2398397653582,48.3355952483009,48.4311100623827,48.5263848124933,48.621420102002,48.7162165327617,48.8107747051125,48.9050952178857,48.9991786684076,49.0930256525031,49.1866367644994,49.2800125972304,49.3731537420395,49.4660607887841,49.558734325839,49.6511749401003,49.7433832169888,49.8353597404541,49.9271050929781,50.0186198555786,50.1099046078132,50.2009599277829,50.2917863921355,50.3823845760697</t>
  </si>
  <si>
    <t>0,0,0,0,0,0,0,0,0,0,0,0,0,0,0,0,0,0,0,0.0001,0.0002,0,0,0,0,0,0,0,0,0,0,0,0,0,0,0,0,0,0,0,0,0,0,0,0,0,0,0,0,0,0,0,0,0,0,0,0,0,0,0,0,0,0,0,0,0,0,0,0,0,0,0,0,0,0,0,0,0,0,0,0,0,0,0,0,0,0,0,0,0,0,0,6.487,6.374,6.157,5.94,5.723,5.506,5.289,5.072,4.855,4.638,4.3912,4.1742,3.9572,3.7402,3.499,3.282,3.0491,2.8321,2.5964,2.362,2.1288,1.8959,1.6652,1.4351,1.2056,0.977,0.7499,0.5239</t>
  </si>
  <si>
    <t>0,0,0,0,0.1,0,0,0,0.3,0,0,0,0.1,0,0,0,0,0,0,0,0,0,0,0.1,0,0,0,0,0,0,0.1,0,0.7,0.1,0.3,0,0,0,0,0.3,0,0,0,0.4,0,0,0,0,0,2.4,1.3,0.1,0,0,0,0,4.1,1.5,11.6,0,0,0,0,0,0,0.1,0.3,0,0,0,0,0.5,0,0,0,0,0.2,1.3,5.4,0.4,0,0,0,0.2,0.2,0,0,0.2,0,0.6,0,0,0,0.1,0,0,0,0,0,0,0,0,0,0,0,0,0,0,0.1,0,0.1,0,0,0,0,0,0,0,0,0</t>
  </si>
  <si>
    <t>0,0,0,0,0.1,0.1,0.1,0.1,0.4,0.4,0.4,0.4,0.5,0.5,0.5,0.5,0.5,0,0,0,0,0,0,0,0,0,0,0,0,0,0,0,0,0,0,0,0,0,0,0,0,0,0,0,0,0,0,0,0,0,0,0,0,0,0,0,0,0,0,0,0,0,0,0,0,0,0,0,0,0,0,0,0,0,0,0,0,0,0,0,0,0,0,0,0,0,0,0,0,0,0,0,0,0,0,0,0,0,0,0,0,0,0,0,0,0,0,0,0.1,0.1,0.2,0.2,0.2,0.2,0.2,0.2,0.2,0.2,0.2,0.2</t>
  </si>
  <si>
    <t>23,19.4,21.3,24.8,24.3,24.8,22.6,21.9,23.3,28.3,28.2,29.3,26,29.6,31.2,29.5,30.4,35.6,35.8,39,37.2,41.8,41.9,43.1,41.7,43.9,47.6,46.1,48.3,50.7,52.8,51.3,57.9,55.5,58.5,58.5,58,62.7,64.4,63.1,65.8,64.9,69.1,66.5,71.1,69.6,73.1,70.5,70.5,70.8,70,72.4,73.8,71,75,74.9,77.8,77.5,72.5,74.6,74.4,75.4,74.3,76.7,72,71.2,71.8,72.5,74,74.2,71,73,70.1,69,67.7,71,64.7,63.6,65.9,63.7,65.8,60.2,60.1,59.6,60.5,56.9,58.8,52.1,55.1,55,51.9,47.9,46,43.8,45.5,43.8,44.3,40.1,36.2,38.5,38,33.9,33.9,32.1,31.5,29.6,28.6,30.7,27.4,26.7,25.8,22.3,26.3,26.3,23.9,22.6,24.8,21.2,21.5,21.1</t>
  </si>
  <si>
    <t>S,S,S,S,LS,S,S,S,LS,S,S,S,LS,S,S,S,S,S,S,S,S,S,S,LR,S,S,S,S,S,S,LR,S,LR,LR,LR,S,S,S,S,LR,S,S,S,LR,S,S,S,S,C,R,LR,LR,C,C,S,C,R,LR,ST,C,S,S,S,S,S,LR,LR,S,S,S,S,LR,C,S,S,S,LR,LR,R,LR,S,S,S,LR,LR,S,S,LR,S,LR,S,S,S,LR,S,S,S,S,S,S,S,S,S,S,S,S,S,S,LS,S,LS,S,S,S,S,S,S,S,S,S</t>
  </si>
  <si>
    <t>0,0,0,0,0.1,0,0,0,0.3,0,0,0,0.1,0,0,0,0,0,0,0,0,0,0,0,0,0,0,0,0,0,0,0,0,0,0,0,0,0,0,0,0,0,0,0,0,0,0,0,0,0,0,0,0,0,0,0,0,0,0,0,0,0,0,0,0,0,0,0,0,0,0,0,0,0,0,0,0,0,0,0,0,0,0,0,0,0,0,0,0,0,0,0,0,0,0,0,0,0,0,0,0,0,0,0,0,0,0,0,0.1,0,0.1,0,0,0,0,0,0,0,0,0</t>
  </si>
  <si>
    <t>43.6042,43.6043397093333,43.6044793646457,43.6046189659581,43.6037585132912,43.6038983933328,43.6040382192874,43.6041779911759,43.6043177090193,43.6044573728385,43.6045969826543,43.6047365384877,43.6038760403595,43.6040158749572,43.6041556554856,43.6042953819655,43.6044350544178,43.6045746728634,43.6047142373232,43.6038537478181,43.6039935910356,43.6041333801805,43.6042731152735,43.6044127963356,43.6045524233876,43.6046919964506,43.6038315155453,43.6039713673593,43.6041111650973,43.6042509087801,43.6043905984287,43.604530234064,43.6046698157068,43.6038093433781,43.6039492037653,43.6040890100732,43.6042287623226,43.6043684605345,43.6045081047298,43.6046476949293,43.6037872311539,43.6039271000912,43.6040669149458,43.6042066757387,43.6043463824908,43.6044860352229,43.6046256339559,43.6037651787108,43.603905056175,43.6040448795533,43.6041846488666,43.6043243641357,43.6044640253816,43.6046036326251,43.6037431858871,43.6038830718553,43.6040229037341,43.6041626815447,43.6043024053078,43.6044420750445,43.6045816907754,43.6047212525217,43.603860760304,43.6040006008101,43.6041403872444,43.604280119628,43.6044197979818,43.6045594223266,43.6046989926833,43.6038385090728,43.6039783581826,43.6041181532174,43.6042578941982,43.6043975811458,43.6045372140811,43.604676793025,43.6038163179983,43.6039561756887,43.6040959793008,43.6042357288554,43.6043754243736,43.6045150658762,43.6046546533841,43.6037941869181,43.6039340531658,43.6040738653319,43.6042136234373,43.604353327503,43.6044929775497,43.6046325735983,43.6037721156699,43.6039119904518,43.6040518111489,43.6041915777819,43.6043312903718,43.6044709489395,43.604610553506,43.6037501040919,43.603889987385,43.6040298165899,43.6041695917275,43.6043093128187,43.6044489798844,43.6045885929455,43.6047281520229,43.6038676571375,43.6040074949767,43.6041472787453,43.6042870084642,43.6044266841543,43.6045663058364,43.6047058735315,43.6038453872604,43.6039852337106,43.6041250260869,43.6042647644102,43.6044044487013,43.6045440789811,43.6046836552706,43.6038231775906</t>
  </si>
  <si>
    <t>17.836,17.7719,17.7039,17.628,17.612,17.5363,17.4659,17.3972,17.3802,17.2957,17.2115,17.1244,17.1084,17.0209,16.9288,16.8418,16.7523,17.1462,17.0383,16.9193,16.8068,16.6757,16.5445,16.6275,16.4974,16.3579,16.2009,16.0517,15.8913,15.7185,15.8015,15.6255,16.3085,16.3925,16.6755,16.4455,16.2206,15.9588,15.6833,15.9663,15.6791,15.4018,15.0849,15.4679,15.1291,14.8103,14.4554,14.1347,13.8899,16.2729,17.5559,17.6389,17.3366,17.0626,16.6589,16.3538,20.4368,21.9198,33.5028,33.0811,32.5363,31.9771,31.4442,30.8702,30.3831,30.4661,30.7491,30.2552,29.7407,29.228,28.7698,29.2528,28.9123,28.4857,28.0811,27.6321,27.8161,29.0991,34.4821,34.8651,34.447,34.1039,33.7641,33.9481,34.1311,33.8264,33.5024,33.6854,33.4009,33.9839,33.7293,33.5082,33.3016,33.3846,33.1821,32.9917,32.7988,32.6336,32.4892,32.333,32.1798,32.0473,31.9151,31.791,31.6698,31.5578,31.4488,31.3318,31.3148,31.2129,31.1959,31.1085,31.0094,30.9093,30.8174,30.7295,30.6348,30.5514,30.467,30.3849</t>
  </si>
  <si>
    <t>0,0,0.5,0,0,0,0.2,0,0,0,0.2,0,0.2,0,0,0,0,0,0,0,0,0,0,0,0,0,0,0,0,0,0,0.4,0,0.1,0.1,0.1,0,1,0,0.7,0,0,0,0,0.4,0,0,0,0.6,0.1,0,0,0.1,0,0,0,0,0,0,0,0,0.1,0,0,0,0,0,0,0,0,0,0,0.2,0,0.2,0,0,0,0.1,0,0,0,0,0,0,0,0,0,0,0,7.3,0,0,5.7,0,0.1,0,7,7.9,1.8,0,0,0,0.1,0,0,0,0,0,0,0.2,0,1.8,4.2,0,0,0,0,0.6,0</t>
  </si>
  <si>
    <t>0,0,0.5,0.5,0.5,0.5,0.7,0.7,0.7,0.7,0.9,0.9,1.1,1.1,1.1,1.1,1.1,1.1,0,0,0,0,0,0,0,0,0,0,0,0,0,0,0,0,0,0,0,0,0,0,0,0,0,0,0,0,0,0,0,0,0,0,0,0,0,0,0,0,0,0,0,0,0,0,0,0,0,0,0,0,0,0,0,0,0,0,0,0,0,0,0,0,0,0,0,0,0,0,0,0,0,0,0,0,0,0,0,0,0,1.8,1.3,1.3,0.2,0,0,0,0,0,0,0,0.2,0.2,2,6.2,6.2,6.2,6.2,6.2,6.8,6.8</t>
  </si>
  <si>
    <t>18.8,20.1,25.1,25,29.4,27.2,19.1,20.7,27.9,23.9,28.8,25.7,29.2,29.9,32.2,26.2,29.1,26.8,38.7,35.5,38.7,43.3,34.2,39.3,35.8,44.9,50.6,46,43.5,55,52.7,55.2,47.3,49.5,60.3,62.3,58.6,65.2,57.2,57.5,58.5,57.1,58.7,63.4,64.6,68.4,61.2,61.6,62.7,67.2,62.5,66.7,69.3,74.5,71.7,73.2,75.6,69.5,77.8,64.3,76.1,66.6,77.5,67.8,75.5,71.5,74.9,73.9,64.5,70.9,72.6,64.8,62.1,70.2,66.9,70.1,68.2,70.7,68.6,62.8,58.7,59,55.8,52.1,60.7,52.8,49.6,60.9,53,52.6,47,51.7,45.2,44.6,39.6,39.6,45.9,41,44.3,31.2,34.5,29.3,37,38.5,30.2,30.9,22.5,31.3,25.3,24.5,21.4,20.4,30.2,20.7,28.8,15.6,24.5,22.2,21.1,22.2</t>
  </si>
  <si>
    <t>S,S,LS,S,S,S,LS,S,C,S,LS,S,LS,S,S,S,C,C,S,C,S,S,S,S,S,S,S,S,S,S,C,LR,S,LR,LR,LR,C,LR,C,LR,S,S,S,S,LR,S,S,S,LR,LR,S,S,LR,S,S,S,S,S,S,S,S,LR,S,S,S,S,S,S,S,S,S,S,LR,S,LR,S,S,S,LR,S,S,S,S,S,S,S,S,S,S,S,ST,C,C,R,C,LR,C,ST,ST,LS,S,S,S,LR,S,S,S,S,S,S,LS,C,LS,SN,S,S,S,C,LS,S</t>
  </si>
  <si>
    <t>0,0,0.5,0,0,0,0.2,0,0,0,0.2,0,0.2,0,0,0,0,0,0,0,0,0,0,0,0,0,0,0,0,0,0,0,0,0,0,0,0,0,0,0,0,0,0,0,0,0,0,0,0,0,0,0,0,0,0,0,0,0,0,0,0,0,0,0,0,0,0,0,0,0,0,0,0,0,0,0,0,0,0,0,0,0,0,0,0,0,0,0,0,0,0,0,0,0,0,0,0,0,0,1.8,0,0,0,0,0,0,0,0,0,0,0.2,0,1.8,4.2,0,0,0,0,0.6,0</t>
  </si>
  <si>
    <t>65.0403,65.1050209025424,65.1694977304947,65.2337314043076,65.2977228409609,65.3614729539759,65.4249826534291,65.4882528459649,65.5512844348085,65.614078319779,65.6766353973018,65.7389565604222,65.8010426988172,65.8628946988089,65.961513443377,66.0227602782727,66.0837761399352,66.1445618994075,66.6261184244478,66.6848589100506,66.7433778743304,66.8016761526857,66.8597545773642,66.9176139774749,66.9752551790006,67.0326790048086,67.0898862746633,67.1468778052377,67.2036544101247,67.2602168998492,67.3165660818795,67.7727027606385,67.8271192629395,67.9813305504648,68.1349602784737,68.2880106401353,68.3404838203484,68.8137591144157,68.8642495991114,69.3355496747757,69.3840723899852,69.4324121169891,69.48056954587,69.528545364108,69.9763402565908,70.0224464310469,70.068378730523,70.1141378107342,70.5807243249225,70.7245512543751,70.5878357856616,70.3216358964699,70.1564398966908,69.8918668818262,69.6282916211278,69.3657103518786,69.1041193255516,68.8435148077561,68.5838930781845,68.3252504305591,68.0675831725795,67.9108876258693,67.6547830072802,67.3996442069562,67.1454675826164,66.8922495057158,66.6399863613934,66.3886745484204,66.1383104791488,65.8888905794605,65.6404112887159,65.3928690597034,65.3462603585884,65.0998274275751,65.0543238410897,64.8089918571127,64.5645850657872,64.3210999780391,64.1785331179524,63.9365039040754,63.695387427488,63.4551802460877,63.2158789307529,62.9774800652937,62.7399802464034,62.5033760836097,62.2676641992266,62.0328412283058,61.7989038185889,61.5658486304595,62.0646723368955,62.1406148861334,62.2162710418595,62.7126418841169,62.7861408193844,62.9593625764638,63.0319310820017,63.5252259181756,64.0166604475519,64.0852416856946,64.574564291202,64.6410415699343,65.1282681504544,65.4816573087006,65.5447137705449,65.6075324347153,65.6701141979912,65.73245995377,65.7945705920799,65.8564469995928,65.9180900596367,65.9795006522084,66.0406796539861,66.1016279383418,66.162346375354,66.2228358318199,66.2830971712677,66.3431312539692,66.4029389369522,66.462521074012</t>
  </si>
  <si>
    <t>16.081,15.7265,15.4165,15.0528,14.6794,14.312,14.002,13.6494,13.301,12.9434,12.6334,12.2734,11.9634,11.5955,11.2236,10.8655,10.5195,10.1773,10.4327,10.0769,9.6914,9.2924,8.9218,8.5389,8.1667,7.7699,7.3549,6.9592,6.5733,6.1495,5.7709,5.4609,5.0732,4.7632,4.4532,4.1432,3.7632,4.0322,3.6566,3.6256,3.2194,2.8234,2.428,2.024,1.714,1.3095,0.9356,0.571,0.44,0.13,0,0,0,0,0,0,0,0,0,0,0,0,0,0,0,0,0,0,0,0,0,0,0,0,0,0,0,0,0,0,0,0,0,0,0,0,0,0,0,0,6.569,6.1908,5.8291,10.7981,10.4333,10.1233,9.7455,16.0145,23.1835,22.8735,22.5857,22.1982,22.4326,22.1234,21.7338,21.3426,20.9758,20.5848,20.2122,19.842,19.532,19.1885,18.8785,18.5685,18.1897,17.8407,17.4742,17.1299,16.8199,16.4602</t>
  </si>
  <si>
    <t>0.1,0,0,0,0.1,0,0,0,0,0,0,0.1,0,0.4,0,0,0,0,0,0,0,0,0,0,0.1,0,0,0,0,0,0.5,0.1,0.1,9,0,0,0.1,1.5,0.1,0.1,0.1,0.1,0,0,0,0,0,0.8,1,0,0,0.5,0.1,0,0.1,0.1,0,0.2,0,0.3,0,0,0,0,0,0,0,0,0,0,0,2.2,0,0.4,0.5,0,0,0,0,1.7,0,2.6,0.4,0,0.8,0,0,0.1,0.4,0.1,0,0.1,0,0,0.1,0.1,0,0.2,0,0,0.1,0,0,0.2,1.9,0,0,0,0,0.1,0,0,0,0,0,0,0,0,0,0</t>
  </si>
  <si>
    <t>0.1,0.1,0.1,0.1,0.2,0.2,0.2,0.2,0.2,0.2,0.2,0.3,0.3,0,0,0,0,0,0,0,0,0,0,0,0,0,0,0,0,0,0,0,0,0,0,0,0,0,0,0,0,0,0,0,0,0,0,0,0,0,0,0,0,0,0,0,0,0,0,0,0,0,0,0,0,0,0,0,0,0,0,0,0,0,0,0,0,0,0,0,0,0,0,0,0,0,0,0,0,0,0,0,0,0,0,0,0,0,0,0,0,0,0,0,1.9,1.9,1.9,1.9,1.9,2,2,2,2,2,2,2,2,2,2,2</t>
  </si>
  <si>
    <t>23.5,17.6,23.6,19.8,23.4,24.5,26,27,25.1,22.5,28.8,29.9,26.7,34.8,34.1,34.6,35.1,38.5,37,44.7,46.3,49.6,45.5,50.1,54.5,53.5,53.4,58.8,60,60.8,57.1,61.8,60.8,60.3,64.5,63.7,69.8,67.1,69.6,68.3,69.5,71.3,66.9,66.6,74.9,73.8,68.9,71.6,73.6,71.4,71.9,74.8,71.9,70.8,74.6,76.4,70.5,78,72.3,73.2,75.3,73.6,72,73.2,72.4,75.1,69.8,76,75.5,73.7,68.4,68.3,70.7,67.5,72.3,67.6,66.3,66.3,71.1,69.3,68,62.3,67.4,67.9,59.2,65.5,64,60.5,59.3,54.2,58.1,55.3,50.7,48.5,51,45.2,42.6,47.2,45.8,40.5,34.9,36.1,34.2,33,31.8,28.1,30.9,28.9,25.2,24.9,21.3,21.7,20.3,20.3,24.3,20.5,25.4,19.5,19.3,19.5</t>
  </si>
  <si>
    <t>LS,S,S,S,LS,S,S,S,S,S,S,LS,S,LR,S,S,S,S,S,S,S,S,S,S,LR,S,S,S,S,S,LR,LR,LR,ST,C,C,LR,LR,LR,LR,LR,LR,C,S,S,S,S,LR,LR,S,S,LR,LR,C,LR,LR,C,LR,S,LR,S,S,S,S,S,S,S,S,S,S,S,R,S,LR,LR,C,S,C,C,LR,S,R,LR,S,LR,C,S,LR,LR,LR,S,LR,S,S,LR,LR,S,LR,S,S,LR,S,S,LR,LS,S,S,S,S,LS,S,S,S,S,S,S,S,S,S,S</t>
  </si>
  <si>
    <t>0.1,0,0,0,0.1,0,0,0,0,0,0,0.1,0,0,0,0,0,0,0,0,0,0,0,0,0,0,0,0,0,0,0,0,0,0,0,0,0,0,0,0,0,0,0,0,0,0,0,0,0,0,0,0,0,0,0,0,0,0,0,0,0,0,0,0,0,0,0,0,0,0,0,0,0,0,0,0,0,0,0,0,0,0,0,0,0,0,0,0,0,0,0,0,0,0,0,0,0,0,0,0,0,0,0,0,1.9,0,0,0,0,0.1,0,0,0,0,0,0,0,0,0,0</t>
  </si>
  <si>
    <t>75.6967,75.645634765873,75.5946039805151,75.543607620687,75.4926456631651,75.4417180847415,75.390824862224,75.339965972436,75.2891413922165,75.2383510984202,75.1875950679172,75.1368732775937,75.0861857043508,75.7355323251058,75.684440894569,75.6333839304735,75.582361409568,75.5313733086171,75.480419604401,75.4295002737155,75.3786152933721,75.327764640198,75.2769482910359,75.2261662227443,75.2754184121972,75.2246373759668,75.1738905967846,75.1231780515407,75.0724997171409,75.0218555705063,75.4712455885738,75.5203324467085,75.5693861906929,76.2484068428658,76.3419694255512,76.4354688906212,76.6289052806553,77.3072111778866,77.5000594878063,77.6927777016439,77.8853659071627,78.0778241920665,78.1701526440005,78.2624188108676,78.3546227346856,78.446764457444,78.5388440211036,79.2158614675974,79.8924221959724,79.9835265143322,80.0745693734297,80.6655508147254,80.8561335780647,80.9465877736668,81.1369809485814,81.3272456836557,81.4173820655358,81.7074576411265,81.797337530813,82.1871567872407,82.2767130703604,82.3662089385272,82.4556444324972,82.5450195929991,82.6343344607339,82.7235890763755,82.81278348057,82.9019177139363,82.9909918170658,83.0800058305225,83.1689597948432,83.8428537505371,83.9312930952292,84.4196727784586,85.0077229992033,85.0953765194022,85.1829709082582,85.2705062056613,85.357982451475,86.0303996855355,86.1173633047952,86.7892682581214,87.275719942233,87.3618434644941,88.0329088875538,88.1185216077487,88.2040765733308,88.3895738232615,88.8749459361585,89.0599906154873,89.1449104630879,89.3297730234898,89.4145108750216,89.4991915621297,89.6838151233775,89.8683141369847,89.9526886869717,90.2370063176193,90.3211321466908,90.4052012242109,90.5892135884644,90.6731018173928,90.6979334550557,90.8367483412169,90.7754695824153,90.7142321624589,90.6530360534604,90.5918812275513,90.530767656882,90.4696953136214,90.4086641699574,90.3476741980967,90.2867253702647,90.2258176587054,90.1649510356816,90.104125473475,90.0433409443858,89.9825974207328,89.9218948748537,89.8612332791048</t>
  </si>
  <si>
    <t>0,0,0,0,0,0,0,0,0,0,0,0,0,0,0,0,0,0,0,0,0,0,0,0,0,0,0,0,0,0,0,0,0,8.27,7.9729,7.6824,7.5374,8.3074,8.1624,8.0174,7.8724,7.7274,7.4217,7.0821,6.6834,6.301,5.9619,6.0319,6.3019,5.9449,5.5901,5.4451,5.3001,5.0027,4.8577,4.7127,4.4254,4.2804,3.9552,3.8102,3.4765,3.1618,2.8635,2.5663,2.2812,1.9914,1.7338,1.4585,1.1961,0.9511,0.732,2.202,1.9345,1.7895,1.6445,1.4236,1.1943,0.9876,0.776,1.746,1.5018,3.3718,3.2268,2.9476,3.0176,2.7772,2.5239,2.3789,2.2339,2.0889,1.868,1.723,1.5255,1.3351,1.1901,1.0451,0.8701,0.7251,0.5519,0.3869,0.2419,0.0857,0,0,0,0,0,0,0,0,0,0,0,0,0,0,0,0,0,0</t>
  </si>
  <si>
    <t>0,0.2,0,0,0,2.6,0.1,0,0.3,0,0.5,0.1,2.2,2,0.3,3.3,0.5,0.1,0.3,0,0,0,0,0,0,0,0,0,0,0,0,0,0,0.1,0,0,0.1,0,0,0,0,0,0,0.6,0.2,0,0,0,0,0,0,0,0,1.5,0,3.9,0,0,0,0,0.1,0,0,0,0.2,0,0.1,0.2,0,0,0,0,0,0,0,0.1,0,0,0.1,0,0,0,0,0.1,0,0,0,1.4,0.1,0,0,0,0,0,0,0.1,0,0,0,0,0,0,0.1,1.8,0.1,1.7,0.1,0.1,0.4,0,0,0.1,2,0,0,0,0,0,0.1,0</t>
  </si>
  <si>
    <t>0,0.2,0.2,0.2,0.2,2.8,2.9,2.9,3.2,3.2,3.7,3.8,6,8,8.3,8.3,8.8,8.2,8.5,7.1,5.7,4.3,1.8,0,0,0,0,0,0,0,0,0,0,0,0,0,0,0,0,0,0,0,0,0,0,0,0,0,0,0,0,0,0,0,0,0,0,0,0,0,0,0,0,0,0,0,0,0,0,0,0,0,0,0,0,0,0,0,0,0,0,0,0,0,0,0,0,0,0,0,0,0,0,0,0,0,0,0,0,0,0,0,0.1,0.1,0,1.7,1.8,1.9,2.3,2.3,2.3,2.4,4.4,4.4,4.4,4.4,4.4,4.4,4.5,4.5</t>
  </si>
  <si>
    <t>16.3,18.1,22.8,15.4,17.7,18.4,20.1,22.5,22,24.7,29,30.4,28.6,29.2,29.2,32.1,25.9,34.7,31.1,38.8,38.6,38.5,43.8,43.6,42.9,41.1,49.4,45,46.4,50.3,48.1,51.8,50.5,58.6,56.6,52.1,58.2,58.1,55.9,62.2,63.8,65.5,69.1,62,63.9,72.6,62.1,63.8,68.7,63.2,70.8,68.2,67.9,72.8,73.8,74.1,69.7,75.1,68.5,65.6,73.9,67.8,71,75.4,74.9,71.3,66.1,66.1,71.5,70.4,64.2,63.6,70.3,63,72.4,68.2,64,61.8,62.3,63.4,64.6,60.4,63.6,65.2,54.4,55.6,61.7,58.5,55.8,49,52.4,45.1,46.6,42,44.5,47.8,47.8,43.3,43.9,33,41,28.5,30.5,32.1,34.3,27,25.3,30.2,20.5,24.5,24.4,17.5,18.4,21.3,25.2,15.9,25.1,24.6,20.5,24.4</t>
  </si>
  <si>
    <t>C,LS,S,S,S,SN,LS,S,LS,S,LS,LS,SN,LS,LS,R,LS,LR,LS,S,S,S,S,S,S,S,S,S,S,S,S,S,S,LR,S,S,LR,S,S,S,S,S,S,LR,LR,S,S,S,S,S,C,S,S,LR,S,R,S,C,C,S,LR,S,S,S,LR,S,LR,LR,S,S,S,S,S,S,S,LR,S,S,LR,S,S,S,S,LR,S,S,S,LR,LR,S,S,S,S,S,S,LR,S,S,S,S,S,S,LS,LR,LR,LS,LS,LS,LS,S,S,LS,LS,C,S,C,S,S,LS,S</t>
  </si>
  <si>
    <t>0,0.2,0,0,0,2.6,0.1,0,0.3,0,0.5,0.1,2.2,2,0.3,0,0.5,0,0.3,0,0,0,0,0,0,0,0,0,0,0,0,0,0,0,0,0,0,0,0,0,0,0,0,0,0,0,0,0,0,0,0,0,0,0,0,0,0,0,0,0,0,0,0,0,0,0,0,0,0,0,0,0,0,0,0,0,0,0,0,0,0,0,0,0,0,0,0,0,0,0,0,0,0,0,0,0,0,0,0,0,0,0,0.1,0,0,1.7,0.1,0.1,0.4,0,0,0.1,2,0,0,0,0,0,0.1,0</t>
  </si>
  <si>
    <t>27.2554,27.255549826087,27.2556995870321,27.2558492828639,27.2549989136104,27.2551489140828,27.2552988493375,27.255448719403,27.2555985243076,27.2557482640797,27.2558979387475,27.2550475483393,27.2551975276661,27.2553474417845,27.2554972907229,27.2556470745095,27.2557967931728,27.255946446741,27.2550960352424,27.2552459934879,27.2553958865342,27.2555457144097,27.2556954771425,27.2558451747612,27.2549948072939,27.2551448095516,27.2552947465909,27.2554446184402,27.2555944251278,27.2557441666821,27.2558938431314,27.255043454504,27.2551934356107,27.2553433515083,27.255493202225,27.2556429877892,27.2557927082293,27.2559423635736,27.2550919538503,27.2552419138703,27.2553918086904,27.2555416383388,27.2556914028439,27.2558411022339,27.2549907365373,27.2551407405649,27.2552906793734,27.255440552991,27.2555903614462,27.2557401047673,27.2558897829827,27.2550393961205,27.2551893789917,27.2553392966531,27.2554891491328,27.2556389364592,27.2557886586608,27.2559383157657,27.2550879078023,27.2552378695815,27.25538776616,27.255537597566,27.2556873638279,27.2558370649741,27.2549867010328,27.255136706815,27.2552866473772,27.2554365227479,27.2555863329554,27.255736078028,27.2558857579941,27.2550353728819,27.2551853575024,27.2553352769122,27.2554851311396,27.2556349202131,27.2557846441608,27.2559343030112,27.2550838967925,27.2552338603156,27.2553837586372,27.2555335917856,27.2556833597892,27.2558330626762,27.2549827004751,27.2551327079966,27.2552826502975,27.255432527406,27.2555823393506,27.2557320861596,27.2558817678613,27.255031384484,27.2551813708385,27.2553312919816,27.2554811479416,27.2556309387469,27.2557806644257,27.2559303250064,27.2550799205172,27.2552298857692,27.2553797858189,27.2555296206946,27.2556793904247,27.2558290950376,27.2549787345615,27.2551287438073,27.2552786878318,27.2554285666631,27.2555783803298,27.2557281288601,27.2558778122823,27.2550274306248,27.2551774186985,27.2553273415599,27.2554771992375,27.2556269917595,27.2557767191544,27.2559263814504,27.2550759786759,27.2552259456417</t>
  </si>
  <si>
    <t>13.0364,13.0244,12.965,12.9186,12.8698,12.8578,12.8458,12.7873,12.7753,12.7124,12.7004,12.6894,12.6774,12.6654,12.6534,15.96,15.948,16.6106,16.5996,17.9279,19.2186,20.4766,22.827,24.4441,24.2865,24.1384,23.9399,23.7705,23.5934,23.3907,23.2041,22.9929,22.7911,22.8791,22.6297,22.4174,22.5054,22.2442,22.0045,21.7068,21.3941,21.0654,20.6964,21.2844,21.4734,21.0542,20.7641,20.4581,20.0989,19.8044,19.4992,19.1551,18.8163,20.3043,19.879,23.767,23.3671,22.9842,22.6817,22.3421,22.4301,22.0657,21.6625,21.1995,21.3885,20.9875,21.0755,21.2635,20.8605,20.4767,20.169,19.8703,19.4961,19.2075,18.8126,18.9006,18.6062,18.3355,18.4245,18.1397,17.8449,17.5919,17.3111,17.3991,17.1969,16.9864,16.7277,18.1157,18.2037,18.0319,17.8396,17.6926,17.5367,17.405,17.2616,17.3496,17.1888,17.0523,16.914,16.8196,16.6947,16.6148,16.6028,18.4157,18.5798,18.5678,18.5558,18.5438,18.5318,18.4592,18.3869,18.3759,18.3639,18.3099,18.2357,18.1905,18.117,18.0449,18.0339,17.9623</t>
  </si>
  <si>
    <t>0,0,0,0,0,0,0,0,0,0,0,0,0,0,0,0,0,0,0,0.1,0,0,0,0,0,0,0.1,0.1,0,0,0,0.1,0,0,0,0.3,0,0,0,0,0,0,0.1,0,0,0,0.6,0,0.1,0.2,0,0,0.1,0,0.1,0,0,0,0,0.6,0,0,1.5,0,0,0.1,0,0,0,0,0.7,0,0,0,0.7,0.1,0,0,0,0,0.1,4.1,0,0,0.1,0.1,0,0,0,0.9,0,2,0.5,0,0,0.1,0,0,3.7,0.1,0.1,2.5,5,0,0,0,0,0,9.1,0.3,0,0,0,0,0.1,0,0,0,0,0</t>
  </si>
  <si>
    <t>0,0,0,0,0,0,0,0,0,0,0,0,0,0,0,0,0,0,0,0.1,0,0,0,0,0,0,0,0,0,0,0,0,0,0,0,0,0,0,0,0,0,0,0,0,0,0,0,0,0,0,0,0,0,0,0,0,0,0,0,0,0,0,0,0,0,0,0,0,0,0,0,0,0,0,0,0,0,0,0,0,0,0,0,0,0,0,0,0,0,0,0,2,1.2,0.1,0.1,0,0,0,3.7,3.8,3.9,6.4,11.4,11.4,11.4,11.4,11.4,11.4,20.5,20.8,20.8,20.8,20.8,20.8,20.9,20.9,20.9,20.9,20.9,20.9</t>
  </si>
  <si>
    <t>12.1,19.5,18.8,18.1,17.3,20.6,19.1,21.6,24.3,25.1,22.5,23.6,25.7,27.4,26.8,29.9,29.5,32.3,33.4,27.4,34.8,36.4,32.3,41.9,42.7,45.1,38.6,41.5,40.8,49.9,48.8,45.1,52,47.2,57.4,58.6,54.9,56.8,57.3,58.5,60.2,66.8,58.9,64.8,64.2,65.6,67.3,70,66.8,66.8,68.1,67.6,69.1,70.3,72.5,71.4,72,75,75.7,72.8,72.3,69.8,72.4,75.5,68,70.4,74.3,68.2,71.3,72.2,67.9,70.9,61.6,63.4,62,62.4,60,54,58.8,50.8,53.8,52.4,50.1,49.5,44.3,48.7,44.5,39.6,38.3,36.9,41.6,30.5,35.6,37.5,30,33,25.5,26.6,22.6,25,22.4,24.8,21,20.6,22.8,25.2,21.1,22.3,18.9,21.5,13.6,14.7,15,20.2,21.6,17.8,17.5,14,18.8,17.1</t>
  </si>
  <si>
    <t>S,S,S,S,S,S,S,S,S,S,S,S,S,S,S,S,S,S,S,LS,S,S,S,S,S,S,LR,LR,S,S,S,LR,S,S,S,LR,S,S,S,S,S,S,LR,S,S,S,LR,S,LR,LR,S,S,LR,S,LR,S,S,S,S,LR,S,S,LR,S,S,LR,C,S,S,S,LR,S,S,S,LR,LR,S,S,S,S,LR,R,S,C,LR,LR,C,S,S,LR,C,LS,LR,S,C,LR,S,S,SN,LS,LS,SN,SN,S,C,C,S,S,B,LS,S,S,S,S,LS,S,S,S,S,S</t>
  </si>
  <si>
    <t>0,0,0,0,0,0,0,0,0,0,0,0,0,0,0,0,0,0,0,0.1,0,0,0,0,0,0,0,0,0,0,0,0,0,0,0,0,0,0,0,0,0,0,0,0,0,0,0,0,0,0,0,0,0,0,0,0,0,0,0,0,0,0,0,0,0,0,0,0,0,0,0,0,0,0,0,0,0,0,0,0,0,0,0,0,0,0,0,0,0,0,0,2,0,0,0,0,0,0,3.7,0.1,0.1,2.5,5,0,0,0,0,0,9.1,0.3,0,0,0,0,0.1,0,0,0,0,0</t>
  </si>
  <si>
    <t>16.562,16.56222734375,16.5624546494402,16.561681917077,16.5619093140775,16.5621366730093,16.5623639938788,16.5615912766923,16.561818688867,16.5620460629704,16.562273399009,16.562500696989,16.561727956917,16.5619553462099,16.5621826974355,16.5624100105999,16.5616372857098,16.561864690182,16.5620920565844,16.5623193849231,16.5615466752046,16.5617740948461,16.562001476415,16.5622288199178,16.5624561253609,16.5616833927507,16.5619107895041,16.5621381481889,16.5623654688114,16.561592751378,16.5618201633058,16.5620475371624,16.5622748729542,16.5625021706875,16.5617294303687,16.561956819415,16.5621841703939,16.5624114833118,16.5616387581751,16.5618661624008,16.5620935285567,16.562320856649,16.5615481466841,16.5617755660792,16.5620029474019,16.5622302906584,16.5624575958553,16.5616848629989,16.5619122595062,16.5621396179449,16.5623669383213,16.5615942206419,16.5618216323237,16.5620490059344,16.5622763414803,16.5625036389678,16.5617308984032,16.5619582872037,16.5621856379369,16.5624129506091,16.5616402252267,16.5618676292069,16.5620949951172,16.562322322964,16.5615496127536,16.5617770319033,16.5620044129805,16.5622317559917,16.5624590609433,16.5616863278416,16.5619137241037,16.5621410822972,16.5623684024285,16.561595684504,16.5618230959407,16.5620504693064,16.5622778046073,16.5625051018498,16.5617323610403,16.561959749596,16.5621871000843,16.5624144125117,16.5616416868846,16.5618690906201,16.5620964562857,16.5623237838879,16.561551073433,16.5617784923381,16.5620058731709,16.5622332159377,16.5624605206448,16.5616877872987,16.5619151833165,16.5621425412657,16.5623698611528,16.561597142984,16.5618245541766,16.5620519272981,16.5622792623549,16.5625065593534,16.5617338183,16.5619612066116,16.5621885568561,16.5624158690396,16.5616431431687,16.5618705466603,16.5620979120822,16.5623252394407,16.5615525287421,16.5617799474036,16.5620073279928,16.562234670516,16.5624619749796,16.5616892413901,16.5619166371644,16.5621439948702,16.5623713145139,16.5615985961019,16.5618260070512,16.5620533799295</t>
  </si>
  <si>
    <t>10.7087,10.6693,10.6311,10.595,10.5591,10.5182,10.4798,10.4383,10.3912,10.3426,10.299,10.2536,10.2053,10.1526,10.1013,10.0435,9.9879,9.925,9.8594,9.8564,9.8883,9.8148,9.7522,9.6625,9.5704,9.471,9.568,9.665,9.5793,9.4605,9.3462,9.4432,9.3145,9.2076,9.0541,9.3511,9.2088,9.0576,8.9057,8.7478,8.5809,8.3725,8.4705,8.2772,8.0903,7.8961,8.4931,8.2622,8.3592,8.5562,8.3387,8.1286,8.2256,7.9954,8.0924,7.8554,7.6178,7.357,7.095,7.692,7.4546,7.2389,8.7359,8.4522,8.2373,8.3343,8.135,7.9216,7.6877,7.4507,8.1477,7.9136,7.7471,7.5726,8.2696,8.3666,8.2048,8.0755,7.924,7.8111,7.9081,12.0051,11.8711,11.7728,11.8698,11.9668,11.8859,11.7951,11.709,12.606,12.5306,12.5286,13.792,14.8819,14.8295,14.9812,14.9226,14.8615,14.8585,14.8555,14.8535,14.8505,14.8475,14.7995,14.7609,14.7174,14.6687,14.6176,14.6156,14.6126,14.5766,14.5391,14.5011,14.4555,14.4525,14.4102,14.3684,14.3331,14.2892,14.2483</t>
  </si>
  <si>
    <t>0,0,0,0.1,1.2,0.3,0.1,0,0,0,0,0,0,0.5,0,2.3,0,0.6,0,0,0,0,0,0,0,0,0,0,0,0,0,1.8,0.7,7.5,0,0,0,0,0,0,0,0,0,0,0.1,0,0,0,0,0,2.7,0,0,1,0.1,10.3,0,0.1,0.9,0,0,0.1,0,0,0,0,0,0,0,0,0,0.1,0,0,0,0,0,0,0,0,0,0,0,0,1.7,0.3,0.1,0.5,3.4,0.1,0,0,0.1,0.1,0,0,0,1.2,0.1,0,0,0,0.4,0,0.3,0,0,0,0.4,0,0.1,0,0,0,0,1.1,0.4,0.3,0,0.1</t>
  </si>
  <si>
    <t>0,0,0,0.1,1.3,1.6,1.7,1.7,1.7,1.7,1.7,1.7,1.7,2.2,2.2,4.5,4.5,5.1,5.1,5.1,4.7,3.2,1.4,1.4,0.8,0,0,0,0,0,0,0,0,0,0,0,0,0,0,0,0,0,0,0,0,0,0,0,0,0,0,0,0,0,0,0,0,0,0,0,0,0,0,0,0,0,0,0,0,0,0,0,0,0,0,0,0,0,0,0,0,0,0,0,0,0,0,0,3.4,3,2.2,2.2,2.3,2.4,2.4,2.4,2.4,3.6,3.7,3.7,3.7,3.7,4.1,4.1,4.4,4.4,4.4,4.4,4.8,4.8,4.9,4.9,4.9,4.9,4.9,6,6.4,6.7,6.7,6.8</t>
  </si>
  <si>
    <t>17,21.1,15.7,22.1,21.4,25.8,19.2,20.9,25,26.3,23.8,20.2,23.3,27.3,28.4,29.5,27.7,28.7,31.4,28.8,33.8,38.9,40.5,32.3,34.8,36.5,44.6,41.4,42.8,42.6,43.7,41.4,47.6,50.1,47.4,48.8,53.9,55.7,52.4,57.3,59.1,56.6,61.8,59.4,65.2,64.1,62.4,67.6,71.5,70.9,64.7,68.6,74.1,75.6,70.9,75.1,73.3,76.1,71,77.8,78.2,74,71,71.5,73.5,71.3,74.8,73.2,64.9,63.8,65.8,62.4,59,57.9,58.9,55.3,54.9,54.7,49.3,51.9,44.4,46.4,44,39.5,36.8,38.6,35.7,35.8,30.4,33.8,36,30.8,28.4,25.5,28.5,28.8,29.1,27.3,30.7,21.1,28,20.2,22.5,25.8,25.4,26.5,25.8,22.6,24.6,19.6,24,21.1,17.4,17.2,21,24.3,21.6,24.3,23.2,20.1</t>
  </si>
  <si>
    <t>S,S,C,LS,LS,LS,LS,S,S,S,S,C,S,LS,S,SN,S,LS,S,C,S,S,S,S,S,S,S,S,S,S,C,LR,LR,ST,S,C,C,C,C,S,S,S,S,S,LR,S,S,S,S,S,R,C,S,LR,LR,ST,S,LR,LR,S,S,LR,S,S,S,S,S,S,S,S,S,LR,S,S,S,S,S,S,S,S,S,S,C,S,LR,LR,LR,LR,SN,LR,S,S,LS,LS,S,S,S,LS,LS,S,S,C,LS,S,LS,S,S,S,LS,S,LS,S,S,S,S,LS,LS,LS,S,LS</t>
  </si>
  <si>
    <t>0,0,0,0.1,1.2,0.3,0.1,0,0,0,0,0,0,0.5,0,2.3,0,0.6,0,0,0,0,0,0,0,0,0,0,0,0,0,0,0,0,0,0,0,0,0,0,0,0,0,0,0,0,0,0,0,0,0,0,0,0,0,0,0,0,0,0,0,0,0,0,0,0,0,0,0,0,0,0,0,0,0,0,0,0,0,0,0,0,0,0,0,0,0,0,3.4,0,0,0,0.1,0.1,0,0,0,1.2,0.1,0,0,0,0.4,0,0.3,0,0,0,0.4,0,0.1,0,0,0,0,1.1,0.4,0.3,0,0.1</t>
  </si>
  <si>
    <t>30.8188,30.8185506759259,30.8183015884789,30.8190527374342,30.8188031734936,30.8185538464077,30.8183047559516,30.8190559019008,30.8188063349569,30.8185570048705,30.8183079114168,30.8190590543712,30.8188094844353,30.8185601513598,30.8183110549199,30.8190621948909,30.8188126219745,30.8185632859212,30.8183141865063,30.8190653235052,30.8188157476195,30.8185664085998,30.8183173062212,30.8190684402593,30.8188188614156,30.8185695194406,30.8183204141097,30.8190715451981,30.8188219634075,30.8185726184886,30.8183235102164,30.8190746383664,30.8188250536402,30.8185757057884,30.8183265945861,30.8190777198088,30.8188281321581,30.8185787813845,30.8183296672633,30.8190807895698,30.8188311990056,30.8185818453214,30.8183327282923,30.8190838476937,30.8188342542271,30.8185848976432,30.8183357777172,30.8190868942245,30.8188372978665,30.818587938394,30.8183388155821,30.8190899292062,30.8188403299679,30.8185909676177,30.8183418419308,30.8190929526827,30.8188433505748,30.8185939853578,30.8183448568069,30.8190959646974,30.8188463597309,30.8185969916581,30.8183478602539,30.819098965294,30.8188493574797,30.8185999865617,30.8183508523152,30.8191019545156,30.8188523438643,30.818602970112,30.8183538330339,30.8191049324053,30.8188553189278,30.818605942352,30.818356802453,30.8191078990062,30.8188582827132,30.8186089033245,30.8183597606153,30.819110854361,30.8188612352631,30.8186118530722,30.8183627075635,30.8191137985124,30.8188641766203,30.8186147916378,30.8183656433402,30.8191167315028,30.8188671068271,30.8186177190636,30.8183685679877,30.8191196533745,30.8188700259257,30.8186206353919,30.8183714815481,30.8191225641698,30.8188729339584,30.8186235406646,30.8183743840635,30.8191254639305,30.818875830967,30.8186264349238,30.8183772755758,30.8191283526985,30.8188787169934,30.8186293182111,30.8183801561267,30.8191312305155,30.8188815920792,30.8186321905682,30.8183830257577,30.819134097423,30.8188844562658,30.8186350520364,30.8183858845102,30.8191369534624,30.8188873095945,30.8186379026572,30.8183887324255,30.8191397986748</t>
  </si>
  <si>
    <t>25.7484,25.6606,25.5998,25.5698,25.5408,25.5118,25.4828,25.3947,25.2967,25.1951,25.1008,25.0327,24.94,24.911,24.8032,24.7732,24.6679,24.6389,24.5214,24.4371,24.6887,26.0163,27.6699,27.6132,28.0616,28.6934,28.503,28.3312,28.153,27.9765,27.8426,29.6126,30.2836,37.7546,37.5199,37.3417,37.1338,36.9142,36.7173,36.393,36.0513,35.7386,35.3686,35.027,35.098,34.7007,34.3275,33.8862,33.3887,32.9036,35.5746,35.2468,34.6935,35.6645,35.7355,46.0055,45.3941,45.4651,46.3361,45.6238,44.9077,44.9787,44.4189,43.852,43.2498,42.6949,42.0742,41.4894,41.0487,40.626,40.1764,40.2464,39.8898,39.5472,39.1947,38.8824,38.5766,38.2734,38.0218,37.7467,37.5343,37.3079,37.1561,36.9758,38.6468,38.9178,38.9888,39.4588,39.4298,39.8745,40.5693,40.4284,40.3994,40.3704,40.2408,40.1092,39.9773,39.9483,39.9193,39.8158,39.6888,39.6119,39.5829,39.464,39.435,39.3145,39.1968,39.0893,39.0603,38.9632,38.9342,38.8319,38.7413,38.6513,38.5505,38.5205,38.4915,38.4625,38.3547,38.3247</t>
  </si>
  <si>
    <t>0,0,0,0,0,0,0,0,0,0,0,1.4,0,0,0,0,0.9,0,0,0,0,0,0,0,0,0,0,0,0,0,0,2.5,7.8,0,0.1,1.7,0,0.5,0,2.2,0,0,0,0,0,0,0,0,0,0,0.1,2,0,0,6.5,0,0.2,0.2,8.4,0,0,0,0,0,0,0,0,0,0,0,0,0.1,0,0,0,0,0,0.6,0.1,2.1,0,0,0,0,0,0,0,0,0,0,0,0,0,0,0,0,0,0,0,0,1.4,6.4,0,0.2,0,0,0,1.6,0,0.1,0,0,0,0,0,0,0,0,0,0</t>
  </si>
  <si>
    <t>0,0,0,0,0,0,0,0,0,0,0,1.4,1.4,1.4,1.4,1.4,2.3,1.7,1.7,1.7,1.5,0.8,0.7,0,0,0,0,0,0,0,0,0,0,0,0,0,0,0,0,0,0,0,0,0,0,0,0,0,0,0,0,0,0,0,0,0,0,0,0,0,0,0,0,0,0,0,0,0,0,0,0,0,0,0,0,0,0,0,0,0,0,0,0,0,0,0,0,0,0,0,0,0,0,0,0,0,0,0,0,0,1.4,7.8,7.8,8,8,8,8,9.6,9.6,9.7,9.7,9.7,9.7,9.7,9.7,9.7,9.7,9.7,9.7,9.7</t>
  </si>
  <si>
    <t>20.1,15.7,14.5,23.7,21.4,21,21.3,25.6,23.2,20.3,26.3,26.1,25.7,30.1,22.6,27.1,29.5,34.8,27.6,32,32.8,35.4,32.4,42.8,40.1,41.6,41.9,38.6,43.3,46,48.7,48.5,53.8,49.7,56.5,52,54.6,53.4,58.9,53.5,55.9,60.1,59.1,58.7,63.1,65.1,70.2,63.9,72.2,70.6,65.2,72.5,74.4,75,73.9,70.5,72.1,68.3,76.3,67.3,75.4,70.5,68.3,74.4,69.3,67.6,74.6,71.5,64.6,69.5,66.4,61.9,65,63.2,65,59,64,53.5,52.1,58.6,56.2,49.6,51.1,50.5,44.1,40.9,49.2,40,39.1,40.4,40,39,40.6,33.6,28.9,32.4,28.5,25.6,24.5,31.9,27.2,26.4,23.4,23.7,19.7,23.9,24,22.9,21.8,19.8,25.7,20.8,20.5,24.5,22.4,20.1,16.8,22.9,17.5,16</t>
  </si>
  <si>
    <t>S,S,S,S,S,S,S,S,S,S,S,LS,C,C,S,S,LS,S,S,S,S,S,S,S,S,S,S,S,S,S,S,R,ST,S,LR,LR,C,LR,C,R,S,S,S,S,S,S,S,S,S,S,LR,LR,C,C,ST,C,LR,LR,ST,S,S,S,S,S,S,S,S,S,S,S,S,LR,S,S,S,S,S,LR,LR,R,S,S,S,S,S,S,S,S,S,S,S,S,S,S,S,S,S,S,S,S,LS,B,C,LS,S,C,S,LS,S,LS,S,S,S,S,S,S,S,S,S,S</t>
  </si>
  <si>
    <t>0,0,0,0,0,0,0,0,0,0,0,1.4,0,0,0,0,0.9,0,0,0,0,0,0,0,0,0,0,0,0,0,0,0,0,0,0,0,0,0,0,0,0,0,0,0,0,0,0,0,0,0,0,0,0,0,0,0,0,0,0,0,0,0,0,0,0,0,0,0,0,0,0,0,0,0,0,0,0,0,0,0,0,0,0,0,0,0,0,0,0,0,0,0,0,0,0,0,0,0,0,0,1.4,6.4,0,0.2,0,0,0,1.6,0,0.1,0,0,0,0,0,0,0,0,0,0</t>
  </si>
  <si>
    <t>77.2816,77.2819253333333,77.2812502723232,77.2815760295689,77.2819013919573,77.281226359967,77.2815521461974,77.2818775375353,77.2812025344595,77.2815283495692,77.2818537697516,77.2811787954852,77.2815046393695,77.2818300882914,77.2811551427299,77.2814810152841,77.2818064928414,77.2811315758803,77.2814574770005,77.2817829830889,77.2821080946246,77.2814328120857,77.281758348071,77.2820834894673,77.2814082367528,77.2817338025264,77.2820589736748,77.2813837506764,77.2817093461302,77.2820345469227,77.2813593535325,77.2816849785585,77.2820102088875,77.281335044998,77.2816606994889,77.2819859592471,77.281310824751,77.2816365085998,77.2819617976803,77.281286692471,77.281612405571,77.2819377238673,77.2812626478383,77.2815883900834,77.2819137374893,77.2812386905348,77.281564461819,77.2818898382289,77.2812148202432,77.2815406204611,77.2818660257696,77.2811910366474,77.2815168656939,77.2818422997961,77.2811673394327,77.2814931972031,77.2818186599944,77.2811437282853,77.2814696146752,77.2817951060514,77.2821202028925,77.2814449056769,77.2817704270033,77.2820955537585,77.2814202864206,77.2817458375886,77.2820709941491,77.2813957565804,77.2817213374815,77.2820465237391,77.2813713158315,77.2816969263578,77.2820221422046,77.2813469638505,77.2816726038943,77.2819978492229,77.2813227003147,77.2816483697689,77.2819736444722,77.2812985249031,77.2816242236608,77.2819495276321,77.2812744372956,77.2816001652504,77.2819254983834,77.2812504371733,77.2815761942191,77.2819015564079,77.2812265242184,77.2815523102496,77.2818777013887,77.2812026981143,77.2815285130256,77.2818539330098,77.2811789585456,77.2815048022322,77.2818302509568,77.281155305198,77.2814811775554,77.2818066549159,77.2811317377584,77.2814576386824,77.2817831445749,77.2821082559148,77.2814329731803,77.2817585089704,77.2820836501717,77.2814083972624,77.2817339628414,77.2820591337956,77.2813839106031,77.281709505863,77.2820347064619,77.2813595128783,77.2816851377112,77.2820103678473,77.2813352037651,77.2816608580635,77.2819861176295,77.2813109829415</t>
  </si>
  <si>
    <t>16.139,16.0088,15.8816,15.7371,15.5976,15.46,15.321,15.1734,15.032,14.8954,14.7468,14.6538,14.5267,14.3931,14.2542,14.1051,14.0111,14.4371,14.2866,14.1328,14.1495,14.6979,14.6253,15.1352,14.9463,14.7513,14.5554,14.3735,14.1733,13.9623,13.7406,16.1466,23.8526,23.5853,23.5913,25.1973,24.9685,25.3745,25.1207,27.2277,26.8984,26.5315,26.1773,25.828,25.4364,25.0263,24.5552,24.1625,23.6731,23.2069,23.2129,25.1199,24.7489,24.3748,30.7818,30.4207,30.5267,30.6337,38.9397,38.4214,37.7689,37.2079,36.6844,36.0631,35.5313,35.0273,34.4134,33.8577,33.4038,32.8857,32.415,32.421,31.9708,31.546,31.0997,30.724,30.2963,30.8023,30.8083,32.8153,32.4607,32.1642,31.8572,31.5552,31.2991,31.0636,30.7741,30.5435,30.3193,30.0878,29.8588,29.6366,29.4055,29.2083,29.0304,28.8385,28.6612,28.4947,28.3307,28.1421,28.0491,27.9551,27.8196,27.7256,27.5763,27.4402,27.2791,27.1861,27.0312,26.9372,26.7726,26.6205,26.4695,26.309,26.1534,26.0038,25.8627,25.7063,25.5629,25.4239</t>
  </si>
  <si>
    <t>0,0,0,0,0,0,1.8,0.1,0,0,0,0.3,0,0.2,0.1,0.5,0,0.8,0,0,0.1,2.8,1.9,0,0.3,0.1,0,1.2,0.4,1.2,0,0.2,2.5,0.1,0,0,0.2,0.3,0.1,0,0.3,0,0,0,0,0,0,0.8,0,0,0,0,1.6,0,3.8,0,0,2.1,0.1,0,0,0,0,0,0.1,0,0.1,0.8,0,0,0,0,0,0,0,0,0,0,0,0,0,0,0,0.1,0,0,0,0,0,0,0,0,0.3,0.1,0,0,0,0,0,0.4,0,0,0,0.7,0,0,0,0,0,0,11.3,0.1,0,0.4,3.9,0.7,0,0.2,1.5,0</t>
  </si>
  <si>
    <t>0,0,0,0,0,0,1.8,1.9,1.8,1.8,1.8,2.1,2.1,1.7,1.8,1.1,1,0.5,0,0,0,0,0,0,0,0,0,0,0,0,0,0,0,0,0,0,0,0,0,0,0,0,0,0,0,0,0,0,0,0,0,0,0,0,0,0,0,0,0,0,0,0,0,0,0,0,0,0,0,0,0,0,0,0,0,0,0,0,0,0,0,0,0,0,0,0,0,0,0,0,0,0,0,0,0,0,0,0,0,0.4,0.4,0.4,0.4,1.1,1.1,1.1,1.1,1.1,1.1,1.1,12.4,12.5,12.5,12.9,16.8,17.5,17.5,17.7,19.2,19.2</t>
  </si>
  <si>
    <t>28.1,24.3,22.5,19.9,25.6,31.1,19.8,26.5,32.6,25.7,29.5,29.4,27.5,33.7,26.4,35.3,32.6,34,35.1,36.3,38.6,43.5,40.6,37.1,40.7,43.1,41.8,46.1,40.5,49.4,42,44.9,52.2,49.7,55.5,47.8,56.7,49.2,52.3,55,54.9,57.8,61.3,57.6,66.1,55.6,67.9,64.8,64.8,65.9,68.4,64,63.7,61.2,65.3,72.1,67.4,63.5,62.9,63.7,73.7,72.9,63.2,62.8,67.5,62.1,67.1,65.2,68.5,66.7,68,63.1,62.3,62.9,55.3,59.2,48.8,57.6,52.3,48.9,48.9,42.3,43,45.3,40.3,43.6,37.4,38.5,33.5,34.6,38.2,30.9,32.3,34.4,27.3,33,32,35.9,28.1,24.2,24.9,26.1,24.8,22.3,22.7,20.8,20.6,21.4,30.8,26.3,19.8,19.6,29.4,28.1,18.8,27.4,29.5,22.8,23.2,19.7</t>
  </si>
  <si>
    <t>S,S,S,S,S,S,LS,LS,S,S,C,LS,C,LR,LS,LR,S,LR,S,S,LR,R,LR,C,LR,LR,S,LR,LR,LR,S,LR,R,LR,C,S,LR,LR,LR,S,LR,S,S,S,S,S,S,LR,S,S,C,S,LR,S,R,C,S,R,LR,S,S,S,S,S,LR,S,LR,LR,C,S,S,S,S,S,S,S,S,S,S,S,S,S,S,LR,S,S,S,S,S,S,S,C,LR,LR,S,S,S,S,S,LS,S,S,S,LS,S,S,S,S,S,S,B,LS,S,LS,SN,LS,S,LS,LS,C</t>
  </si>
  <si>
    <t>0,0,0,0,0,0,1.8,0.1,0,0,0,0.3,0,0,0.1,0,0,0,0,0,0,0,0,0,0,0,0,0,0,0,0,0,0,0,0,0,0,0,0,0,0,0,0,0,0,0,0,0,0,0,0,0,0,0,0,0,0,0,0,0,0,0,0,0,0,0,0,0,0,0,0,0,0,0,0,0,0,0,0,0,0,0,0,0,0,0,0,0,0,0,0,0,0,0,0,0,0,0,0,0.4,0,0,0,0.7,0,0,0,0,0,0,11.3,0.1,0,0.4,3.9,0.7,0,0.2,1.5,0</t>
  </si>
  <si>
    <t>56.0407,56.04079135125,56.0408826830879,56.0409739955177,56.0410652885437,56.0411565621699,56.0402478164004,56.0403392637394,56.0404306916459,56.0405221001239,56.0406134891776,56.0407048588112,56.0407962090287,56.0408875398343,56.0409788512321,56.0410701432262,56.0411614158207,56.0402526690199,56.0403441153277,56.0404355422032,56.0405269496505,56.0406183376737,56.040709706277,56.0408010554644,56.0408923852401,56.0409836956082,56.0410749865729,56.0411662581383,56.0402575103084,56.0403489555875,56.0404403814344,56.0405317878534,56.0406231748485,56.0407145424238,56.0408058905836,56.0408972193318,56.0409885286727,56.0410798186104,56.0411710891489,56.0402623402925,56.0403537845452,56.040445209366,56.040536614759,56.0406280007283,56.0407193672782,56.0408107144126,56.0409020421358,56.0409933504519,56.0410846393649,56.0411759088791,56.0402671589984,56.0403586022271,56.0404500260242,56.0405414303936,56.0406328153397,56.0407241808664,56.040815526978,56.0409068536785,56.0409981609721,56.0410894488629,56.041180717355,56.0402719664526,56.0403634086597,56.0404548314354,56.0405462347837,56.0406376187088,56.0407289832148,56.0408203283059,56.0409116539862,56.0410029602597,56.0410942471306,56.0411855146031,56.0402767626813,56.0403682038692,56.0404596256259,56.0405510279555,56.040642410862,56.0407337743497,56.0408251184227,56.040916443085,56.0410077483409,56.0410990341943,56.0411903006496,56.0402815477107,56.0403729878818,56.0404644086219,56.040555809935,56.0406471918254,56.0407385542972,56.0408298973544,56.0409212210012,56.0410125252417,56.0411038100801,56.0401950755205,56.040286534067,56.0403779731785,56.0404693928592,56.0405607931132,56.0406521739447,56.0407435353577,56.0408348773564,56.040926199945,56.0410175031275,56.0411087869081,56.0402000512909,56.04029150878,56.0403829468344,56.0404743654582,56.0405657646555,56.0406571444306,56.0407485047874,56.0408398457301,56.0409311672629,56.0410224693899,56.0411137521151,56.0402050154428,56.040296471877,56.0403879088767,56.0404793264461,56.0405707245892</t>
  </si>
  <si>
    <t>16.7255,16.6598,16.5982,16.5418,16.4736,16.3909,16.3799,16.3679,16.414,16.3457,16.2908,16.2788,16.2274,16.7836,16.7716,17.97,18.0044,19.2085,19.6555,19.5483,19.6363,22.4243,24.3123,24.2292,24.5172,24.6052,24.461,25.649,26.038,27.226,27.074,27.262,29.75,29.838,29.6662,29.4712,29.6592,29.9472,30.0352,29.7835,30.0715,29.7924,29.4776,29.2027,28.8357,28.5824,28.1958,28.9838,28.6338,28.2725,28.0125,27.6769,29.2649,28.9543,32.7423,32.4252,32.0208,34.1088,34.1968,33.8316,33.3207,32.8272,32.4757,32.1301,32.2181,31.882,31.97,32.758,32.4773,32.0827,31.6715,31.3265,30.9946,30.6559,30.3977,30.1024,29.8988,29.6221,29.3932,29.1916,28.9904,28.8324,28.6704,28.7594,28.6126,28.4479,28.3165,28.1798,28.0659,27.9477,27.8132,27.7418,28.0298,28.1188,28.0279,27.9166,27.8094,27.686,27.593,27.581,27.4983,27.4122,27.3302,27.3182,27.243,27.1719,27.1015,27.0291,26.9276,26.8415,26.8295,26.8175,26.7214,26.7094,26.6974,26.6864,26.5903,26.5783,26.5663,26.5181</t>
  </si>
  <si>
    <t>0,0,0,0,0,0,0,0,0,0,0,0,0,0,0,0,0,0,0,0,0,0,0,0,0,0,0,0,0,0,0,0,0,0,0,0,0,0,0,0,0,0.5,0,0.5,0.1,0,0,0.3,0,3.9,0,0,0,0,0,0,0,0,0,0.1,0,0,0,0,0,0,0,0,0,0,0,2.3,0.2,3.2,0.2,0.2,4.1,0.1,4.8,1.1,0,0,0.8,0.5,0,7.1,0,6.6,0.1,0.9,0,0,0,0,0,0,0,0,0,0,0,0,0,0,1.2,0,0,0,5.6,0,0,0,0,0,0.5,0.4,0,0,0,0</t>
  </si>
  <si>
    <t>0,0,0,0,0,0,0,0,0,0,0,0,0,0,0,0,0,0,0,0,0,0,0,0,0,0,0,0,0,0,0,0,0,0,0,0,0,0,0,0,0,0,0,0,0,0,0,0,0,0,0,0,0,0,0,0,0,0,0,0,0,0,0,0,0,0,0,0,0,0,0,0,0,0,0,0,0,0,0,0,0,0,0,0,0,0,0,0,0,0,0,0,0,0,0,0,0,0,0,0,0,0,0,0,1.2,1.2,1.2,1.2,6.8,6.8,6.8,6.8,6.8,6.8,7.3,7.7,7.7,7.7,7.7,7.7</t>
  </si>
  <si>
    <t>21,23.6,18.8,22.7,21.4,21.8,22.3,22.6,23.2,26.8,21.5,26.1,23.5,24.6,30.1,26.2,31.6,31.3,32.8,33,33.8,33.8,33.6,34,34.1,38.8,39,40.3,39.9,44.1,43.6,41.4,43.8,44.7,46.6,46.6,51.3,50.8,54.1,52.6,55.9,53.7,56.9,55.4,60.4,57.1,56.6,58.3,60.1,59.6,59.4,62.8,65.9,65.6,67,62,64.3,66.9,65.1,63.1,64.3,62,64.7,64.2,65.6,61.7,61.2,62.1,59.3,58.8,58.2,58.7,60.8,59.2,57.4,54,53,54,50.6,52.2,52.3,51.1,47.9,50.1,46.7,45.6,44.8,40.6,43.2,39.5,40.8,41,34,35.9,36.3,34.4,31.1,32.9,31,29.6,31.5,31.3,29,29.1,27.2,27.2,24.1,26,21,25.7,21.9,20.3,21.7,20.8,23.7,22.5,22.9,19.3,18.6,22.4</t>
  </si>
  <si>
    <t>S,S,S,S,S,S,S,S,S,S,S,S,S,S,S,S,S,S,S,S,S,S,S,S,S,S,S,S,S,S,S,S,S,S,S,S,S,S,S,S,S,LR,S,LR,LR,S,S,LR,S,R,C,S,S,S,S,S,S,S,S,LR,S,S,S,S,S,S,S,S,S,S,S,R,LR,R,LR,LR,R,LR,R,LR,C,S,LR,LR,C,ST,C,ST,LR,LR,S,S,S,S,S,S,S,S,S,S,S,C,S,C,LS,S,S,S,SN,S,S,S,S,S,LS,LS,S,S,S,S</t>
  </si>
  <si>
    <t>0,0,0,0,0,0,0,0,0,0,0,0,0,0,0,0,0,0,0,0,0,0,0,0,0,0,0,0,0,0,0,0,0,0,0,0,0,0,0,0,0,0,0,0,0,0,0,0,0,0,0,0,0,0,0,0,0,0,0,0,0,0,0,0,0,0,0,0,0,0,0,0,0,0,0,0,0,0,0,0,0,0,0,0,0,0,0,0,0,0,0,0,0,0,0,0,0,0,0,0,0,0,0,0,1.2,0,0,0,5.6,0,0,0,0,0,0.5,0.4,0,0,0,0</t>
  </si>
  <si>
    <t>84.9418,85.1188195406699,85.2953139516018,85.4712847905971,85.6467336108355,85.8216619608895,85.9960713847376,86.1699634217781,86.1383396068426,85.8828096041812,85.6280376331066,85.3740214449127,85.1207587975641,84.8682474556766,84.6164851904971,84.3654697798841,84.1151990082883,83.8656706667326,83.616882552793,83.368832470579,83.1215182307141,82.8749376503168,82.6290885529809,82.3839687687568,82.1395761341317,81.8959084920114,81.6529636917001,81.4107395888826,81.1692340456046,80.928444930254,80.6883701175423,80.4490074884854,80.2103549303856,79.9724103368122,79.7351716075834,79.4986366487475,79.2628033725646,79.0276696974881,78.7932335481463,78.559492855324,78.3264455559446,78.5940895930514,78.3609396622012,78.6284813722941,78.495229417984,78.2623727565526,78.0302068660787,78.098729697385,77.8670492552205,78.5330560947505,78.7290872202111,78.924536817931,79.1194066130166,79.3136983254564,79.5074136701369,79.7005543568571,79.4671220903439,79.2313823023247,78.9963418380786,78.8619986230565,78.628053938146,78.3948032518223,78.1622445053337,77.9303756460355,77.6991946273727,77.4686994088608,77.238887956069,77.0097582406012,76.7813082400789,76.5535359381227,76.3264393243349,76.9970163942819,77.3976041925381,78.0650036442157,78.46242325063,78.8586639089296,79.5217291164725,79.8148273363183,80.4750560781915,81.1333262467633,81.3216436521557,81.5094024126135,82.1646041853607,82.8178622973468,83.0011825144551,83.6519589108237,83.8328047743418,84.4811141573079,84.7595003258365,85.4050606597981,85.5807059343958,85.7558301560259,85.9304348703955,86.1045216186269,86.2780919372702,86.4511473583176,86.6236894092163,86.7957196128828,86.9672394877154,87.1382505476083,87.3087543019646,87.47875225571,87.6482459093055,87.8172367587612,87.9857262956491,88.1537160071165,88.3212073758992,88.4882018803344,88.6547009943736,88.820706187596,88.9862189252213,89.1512406681226,89.3157728728392,89.4798169915896,89.6433744722844,89.8064467585389,89.9690352896858,90.1311415007881,90.2927668226518,90.4539126818382</t>
  </si>
  <si>
    <t>3.3402,2.888,2.4414,1.9933,1.5479,1.1043,0.6626,0.2237,0,0,0,0,0,0,0,0,0,0,0,0,0,0,0,0,0,0,0,0,0,0,0,0,0,0,0,0,0,0,0,0,0,0,0,0,0,0,0,0,0,3.003,2.5161,1.9947,1.4737,0.9664,0.4708,0.0029,0,0,0,0,0,0,0,0,0,0,0,0,0,0,0,1.403,0.974,3.277,2.848,2.419,5.622,5.193,9.096,9.299,8.7919,8.2504,8.1534,7.7564,7.2696,13.4726,12.9727,18.6757,18.2467,18.2497,17.7115,17.1741,16.6642,16.1491,15.6341,15.1267,14.6302,14.1299,13.636,13.1468,12.654,12.1849,11.7004,11.2362,10.8072,10.3296,9.8589,9.3857,8.9567,8.4861,8.0227,7.5625,7.1013,6.6423,6.2133,5.7843,5.3257,4.8723,4.4206,3.9662</t>
  </si>
  <si>
    <t>0,0,0,0,0,0,0,0,0,0,0,0,0,0,0,0.1,0,0,0,0,0,0,0,0,0.1,0,0.1,0,0,0,2.8,0.6,0,0,0,0,0,0.1,0.4,0,1,1,2.2,0.8,1.1,0.3,0.9,0.3,2.5,1.2,0,0,0,0,0,0,0,0,0,0,0,0,0,0,0,0.1,0,0.5,0,2.5,0.1,0.1,0,0.4,0.1,0,0,0.2,0,0,1.2,3.1,0,0,0,0,1,0.4,0,0,0.4,2.2,0.8,6.9,0.2,4.8,0.2,2.3,0.1,0.2,0,0,0,0,0,0,0,0,0,0,0,0,0,0,0,0,0,0,0,0</t>
  </si>
  <si>
    <t>0,0,0,0,0,0,0,0,0,0,0,0,0,0,0,0.1,0.1,0.1,0,0,0,0,0,0,0,0,0,0,0,0,0,0,0,0,0,0,0,0,0,0,0,0,0,0,0,0,0,0,0,0,0,0,0,0,0,0,0,0,0,0,0,0,0,0,0,0,0,0,0,0,0,0,0,0,0,0,0,0,0,0,0,0,0,0,0,0,0,0,0,0,0,0,0,0,0,4.8,5,7.3,7.4,7.6,7.6,7.6,7.6,7.6,7.6,7.6,7.6,7.6,7.6,7.6,7.6,7.6,7.6,7.6,7.6,7.6,7.6,7.6,7.6,7.6</t>
  </si>
  <si>
    <t>15.4,15.4,20.4,16.4,19,21.3,23.1,19.5,23.4,23.3,25.9,24.6,23.6,28.8,26,27.7,30.3,31.4,36.6,35.6,38,37.1,37.8,44.8,45.4,47.1,45.2,46.2,46.9,51.4,53.5,49.2,52.1,54,53.2,57.6,58.4,55.4,58.4,61.4,58.8,64,65,62.1,63.1,62.8,63.3,63.6,69,66.6,65,68.6,66.3,68.5,70.9,71.4,71.5,72.4,68.5,67,71.9,71.5,68.3,72.1,66.3,71.4,70.9,64.7,65.5,66,64.6,61.2,63.3,61.5,63.5,59,61,58.2,57.5,53.9,52.7,47.9,48.7,47.8,45.3,43.8,40,41.9,39.9,37.8,38.6,33.9,35.9,33.5,33,28.7,28.7,31.3,27.4,23.8,23.8,27.7,21.7,24.7,21.4,25.2,21.6,22.8,18,21.8,17.8,20.6,18.7,16.6,21.3,20,20,15.8,17.6,17.8</t>
  </si>
  <si>
    <t>S,S,S,S,S,S,S,S,S,S,S,S,S,S,S,LS,S,S,S,S,S,S,S,S,LR,S,LR,S,S,S,R,LR,C,C,S,S,S,LR,LR,S,LR,LR,R,LR,LR,LR,LR,LR,R,LR,S,S,S,S,S,S,S,S,S,S,S,S,S,S,S,LR,C,LR,S,R,LR,LR,S,LR,LR,S,S,LR,S,S,LR,R,S,S,C,S,LR,LR,S,C,LR,R,LR,ST,LR,SN,LS,SN,LS,LS,S,S,S,S,S,S,S,S,S,S,S,S,S,S,S,S,S,S,S,S</t>
  </si>
  <si>
    <t>0,0,0,0,0,0,0,0,0,0,0,0,0,0,0,0.1,0,0,0,0,0,0,0,0,0,0,0,0,0,0,0,0,0,0,0,0,0,0,0,0,0,0,0,0,0,0,0,0,0,0,0,0,0,0,0,0,0,0,0,0,0,0,0,0,0,0,0,0,0,0,0,0,0,0,0,0,0,0,0,0,0,0,0,0,0,0,0,0,0,0,0,0,0,0,0,4.8,0.2,2.3,0.1,0.2,0,0,0,0,0,0,0,0,0,0,0,0,0,0,0,0,0,0,0,0</t>
  </si>
  <si>
    <t>118.68,118.739531147541,118.798945184628,118.858242341642,118.917422848511,118.97648693471,119.035434829265,119.094266760748,119.152982957285,119.211583646549,119.159069055769,118.92465777238,118.690707625943,118.457217709302,118.224187117087,117.991614945709,117.759500293357,117.527842259993,117.39663994735,117.165695737618,116.935205844363,116.70516937385,116.475585434098,116.246453134883,116.117771587733,115.889343184609,115.761364148836,115.533636875101,115.306357589445,115.07952541058,115.747139458953,116.412440168214,116.476432089195,116.540298124429,116.604038521561,116.667653527748,116.731143389661,116.601508353485,116.772128337052,116.542412674749,117.20714891211,117.870577471627,118.532700925782,119.193521841993,119.853042782632,120.210266305027,120.867787092623,121.223014396704,121.878542892972,122.532781824986,122.584733729593,122.636583433731,122.688331138452,122.739977044409,122.791521351863,122.842964260679,122.89430597033,122.911546679896,122.669753473313,122.428435925496,122.187593100725,121.947224065117,121.707327886628,121.467903635048,121.228950381995,121.090467200916,120.852256445767,121.114514301939,120.876256241017,121.532466884477,121.686386621754,121.840003566105,121.893318313188,122.346528178801,122.498846484023,122.338865146677,122.098198526717,122.058005349287,121.817891240403,121.578249487143,122.233079160284,122.886620643903,122.937876472144,122.989031469248,123.040085833571,123.091039763079,123.742893455348,124.192464812485,124.241151766952,124.289742943804,124.738238531456,125.386851832705,126.034189173362,126.680253063513,126.924046008306,126.967359360421,127.010587505941,127.053730612487,127.096788847348,127.139762377484,127.182651369528,127.225455989785,127.268176404231,127.310812778518,127.35336527797,127.395834067587,127.438219312045,127.480521175693,127.522739822561,127.564875416352,127.606928120451,127.648898097919,127.690785511497,127.732590523606,127.774313296346,127.815953991501,127.857512770534,127.814989794592,127.563550470406,127.312605780956</t>
  </si>
  <si>
    <t>2.9425,2.6341,2.323,2.0157,1.7077,1.3995,1.0917,0.7875,0.4833,0.1815,0,0,0,0,0,0,0,0,0,0,0,0,0,0,0,0,0,0,0,0,1.906,1.613,1.2864,0.9613,0.6277,0.2961,0,0,0,0,0.106,0.212,1.518,1.424,1.63,1.337,1.343,1.05,2.656,2.962,2.5597,2.1509,1.7603,1.3719,0.9872,0.6151,0.2594,0,0,0,0,0,0,0,0,0,0,0,0,1.606,1.313,1.02,0.6666,0.3736,0.0806,0,0,0,0,0,0.306,2.512,2.1636,1.8209,1.5004,1.172,1.278,0.985,0.6674,0.362,0.069,1.375,1.281,7.287,6.994,6.701,6.408,6.115,5.822,5.529,5.2057,4.8781,4.559,4.2373,3.9203,3.6002,3.2849,2.9695,2.6591,2.3468,2.0385,1.7294,1.4227,1.1184,0.8131,0.5102,0.2094,0,0,0</t>
  </si>
  <si>
    <t>0,0,0,6.5,0,0,0.8,0,0,0,0,0,0,0,0,0,0,0,0,0,0,0,0,0,0,0,0,0,0,0,0,0,0,0,0,0,0,0,0,0,0,0,0,2.7,0,0,0,0,0,0,0.3,0.1,0.4,0,0.3,0,0,0.3,0.8,0.2,0.1,0,0,0,0,0,0,0,0,0,0,0,0,0.1,0,0,0.2,0,0,0,0,0,0,0,0,0,0,0,0,0.1,0.1,0,0,0.3,0.5,2.9,0,0,0.1,0,0,0,0,0,0,0,0,0,0,0,1,0,0,0.3,0,0.7,0,0,0,0.1</t>
  </si>
  <si>
    <t>0,0,0,6.5,6.5,6.5,7.3,7.3,7.3,7.3,7.3,7.3,7.3,6.8,6.8,6.8,6,6,5.4,5.4,4.8,3.1,1.3,0,0,0,0,0,0,0,0,0,0,0,0,0,0,0,0,0,0,0,0,0,0,0,0,0,0,0,0,0,0,0,0,0,0,0,0,0,0,0,0,0,0,0,0,0,0,0,0,0,0,0,0,0,0,0,0,0,0,0,0,0,0,0,0,0,0,0.1,0.2,0.2,0.2,0.5,1,3.9,3.9,3.9,4,4,4,4,4,4,4,4,4,4,4,4,5,5,5,5.3,5.3,6,6,6,6,6.1</t>
  </si>
  <si>
    <t>27,19.3,18.8,21.9,19.7,23.5,20.6,22.4,20.9,29.7,31.4,27.7,27.1,34.3,29.8,26.7,35.6,32.2,34.6,32.1,35.1,40,40.3,43.8,37.7,45.8,47.6,38.9,48.5,44,46.3,49.1,44.7,53.1,50.7,52.9,56.4,54.5,57,54.6,54,54.4,59.4,56.8,57.6,60.7,57.7,66.3,59,58.2,64.6,63.6,60.6,66,67.9,62.8,65.3,64.5,70.7,63.1,63.4,70.9,62.7,70.1,68,68.5,66.1,68,67.1,57.5,57.6,57.5,55.9,53,48.3,52.2,53,44.6,49.1,44.1,43.9,39.4,42.7,40.2,36.3,30.2,33.6,27.6,26.3,24.6,25,22.5,24.6,27.6,27.2,26.8,24.3,23.3,23.8,22.4,27.3,23.6,27.5,21.8,18.6,24.6,21.4,20,27.5,23.8,27.3,18.1,23.9,18.2,19,25.8,18,23,24.5,26.4</t>
  </si>
  <si>
    <t>S,S,S,B,C,C,LS,C,S,C,S,S,S,S,S,S,S,S,S,S,S,S,S,S,S,S,S,S,S,S,S,S,S,S,S,S,S,S,S,S,C,C,S,R,S,S,C,S,S,C,LR,LR,LR,S,LR,S,S,LR,LR,LR,LR,S,S,S,S,S,S,S,S,S,S,S,S,LR,S,S,LR,S,S,S,S,S,S,S,S,S,S,S,S,LS,LS,S,S,LS,LS,SN,C,S,LS,S,S,S,S,S,S,S,S,S,S,S,LS,C,S,LS,S,LS,C,C,C,LS</t>
  </si>
  <si>
    <t>0,0,0,6.5,0,0,0.8,0,0,0,0,0,0,0,0,0,0,0,0,0,0,0,0,0,0,0,0,0,0,0,0,0,0,0,0,0,0,0,0,0,0,0,0,0,0,0,0,0,0,0,0,0,0,0,0,0,0,0,0,0,0,0,0,0,0,0,0,0,0,0,0,0,0,0,0,0,0,0,0,0,0,0,0,0,0,0,0,0,0,0.1,0.1,0,0,0.3,0.5,2.9,0,0,0.1,0,0,0,0,0,0,0,0,0,0,0,1,0,0,0.3,0,0.7,0,0,0,0.1</t>
  </si>
  <si>
    <t>40.7517,40.7297797701711,40.707871331175,40.6859746766692,40.664089800315,40.6422166957769,40.620355356723,40.5985057768245,40.5766679497563,40.5548418691965,40.5330275288268,40.511224922332,40.4894340434007,40.8586548857246,40.8686771251503,40.8786939736405,41.2477054340947,41.2945184042769,41.6633061938883,41.7028956135395,42.0714637381483,42.4398336109542,42.8080053385962,43.1759790276562,43.1847547846584,43.1935258212045,43.2022921398337,43.2110537430837,43.2198106334908,43.2285628135902,43.2373102859154,43.2460530529987,43.2547911173712,43.2635244815624,43.2722531481004,43.2809771195122,43.2896963983232,43.2984109870576,43.3071208882381,43.3158261043863,43.324526638022,43.3332224916642,43.34191366783,43.7096001690356,43.718088892661,43.7265730502249,43.7350526441832,43.7435276769907,43.7519981511009,43.7604640689658,43.9349254330363,43.9342929548083,43.9346608167886,43.9350284808969,43.9343959472397,43.9347637538207,43.9351313625594,43.9344987735625,43.9348665248334,43.9342340782919,43.9346019719417,43.9349696677026,43.9343371656808,43.9347050038802,43.9350726442204,43.9344400868079,43.9348078696463,43.9341754546553,43.9345433798386,43.9349111071159,43.9342786365938,43.9346465062758,43.9350141780817,43.934381652118,43.9347494663882,43.9351170828122,43.9344845014962,43.9348522604441,43.9342198215754,43.9345877228939,43.9349554263192,43.9343229319579,43.9346907778135,43.9350584258059,43.9344258760414,43.9347936665237,43.9351612591725,43.9345286540943,43.9348963892926,43.9342639266871,43.9346318042815,43.9349994839956,43.9343669659358,43.9347347881057,43.935102412425,43.9344698390003,43.934837605835,43.934205174849,43.9345730840459,43.9349407953454,43.9343083088541,43.9346761625755,43.9350438184293,43.9344112765221,43.9347790748575,43.9351466753551,43.9345140781214,43.9348818211601,43.9342493663908,43.9346172518172,43.934984939359,43.9343524291226,43.9347202591119,43.9350878912463,43.9344553256325,43.9348231002739,43.9341906770904,43.9345585940856,43.9349263131793,43.9342938344778</t>
  </si>
  <si>
    <t>0,0,0,0,0,0,0,0,0,0,0,0,0,0.1016,0.0638,0.0278,0.4071,0.3622,0.5123,0.4657,0.7111,1.9941,3.326,4.1791,4.0962,3.9949,3.8897,3.8061,3.7,3.6067,3.5086,3.4041,3.3117,3.1978,3.092,2.9813,2.8613,2.749,2.6307,2.5214,2.4252,2.3293,2.2106,4.5196,4.3745,4.2179,4.0908,3.9113,3.7686,3.645,3.747,3.824,4.2,4.0282,4.3052,4.148,3.9811,4.2581,5.0341,5.2111,5.2871,5.066,4.8989,4.6906,4.4992,4.3092,4.1352,3.9549,3.7819,3.6549,3.5301,3.4066,3.2903,3.3673,3.2743,3.1716,3.3486,3.2648,3.1718,3.0907,3.0107,2.9414,2.8653,2.7946,2.7321,2.6776,2.6189,2.5691,2.5199,2.4969,2.4729,2.4279,2.3821,2.3581,2.3341,2.3111,2.2681,2.2243,2.2003,2.1565,2.1095,2.0651,2.0174,1.9759,1.936,1.8916,1.8511,1.8107,1.7655,1.7227,1.6987,1.6632,1.6209,1.5969,1.5593,1.5353,1.5005,1.462,1.4227,1.3997</t>
  </si>
  <si>
    <t>0.2,0.1,0,0,0.1,0,0,0,0,0,0,0,0,0,0,0,0,0,0,0,0,2.5,0,0,0,0,0,0,0,0,0.1,0.9,0,0.1,0,0.2,1.7,6.5,3.5,6.2,1.4,0.1,0,0,0.1,0.1,0,0,0,0.1,0,0,0,0.1,0.2,0,0,0.1,0,0,0,0,0,0,0,0.1,0,0,0.3,0,0,0,0.1,0,0,0,0,0,0,0,0.6,0,0,0,0,0,0.1,0,0.1,0.3,0,0,0,0,0,0,0,0,0,0,0,0,0,0,0,0,0,0,0,0,0,0,0,0,0,0,0,0,0.1,0</t>
  </si>
  <si>
    <t>0.2,0.3,0.3,0.3,0.4,0.4,0.4,0.4,0.4,0.4,0.4,0.4,0,0,0,0,0,0,0,0,0,0,0,0,0,0,0,0,0,0,0,0,0,0,0,0,0,0,0,0,0,0,0,0,0,0,0,0,0,0,0,0,0,0,0,0,0,0,0,0,0,0,0,0,0,0,0,0,0,0,0,0,0,0,0,0,0,0,0,0,0,0,0,0,0,0,0,0,0,0,0,0,0,0,0,0,0,0,0,0,0,0,0,0,0,0,0,0,0,0,0,0,0,0,0,0,0,0,0.1,0.1</t>
  </si>
  <si>
    <t>25,23.8,23.4,28.2,28.7,28.4,30.5,30.2,25.9,27.6,24.5,29.8,35,34.8,27.9,34.5,32.8,36.7,33.5,36.9,43.2,36.5,38.8,46.8,39.5,43.3,46.4,42.6,40.8,42.2,51.9,47.3,44.9,50.5,49,47.2,47.9,52.5,52,57.2,55.6,54,53.1,53.5,58.9,61.8,61.2,61.9,61.3,58.1,59.8,63.8,66.5,66.1,65.6,66.8,63.4,60.1,67.2,66.7,66.4,66.8,60.8,70.5,59.9,62.4,69.6,65.6,61.5,66.6,64.4,60.9,61.5,55.3,54,54.5,52.9,58.2,56,53.1,48.6,47.8,43.3,45.1,40.5,41.3,38,41.1,33.1,32.8,38,39.2,34.6,30.5,33.2,33.9,25.5,27.1,35.4,28.3,31.8,25.3,25.7,27.2,28.8,31.3,28.5,24.1,27.1,23.7,21.1,24,30.2,24.5,19.4,29.1,27.9,19.7,28.8,28.3</t>
  </si>
  <si>
    <t>LS,LS,S,S,LS,S,S,S,S,S,S,S,S,S,S,S,S,S,S,S,C,R,C,C,S,S,C,S,S,C,LR,LR,C,LR,S,LR,LR,ST,R,ST,LR,LR,C,S,LR,LR,S,S,S,LR,S,S,S,LR,LR,S,S,LR,S,S,S,S,S,S,S,LR,S,S,LR,S,S,S,LR,S,S,S,S,S,S,S,LR,S,S,S,S,S,LR,S,LR,LR,S,S,S,S,S,S,S,S,S,S,S,S,S,S,S,S,S,S,S,S,S,S,S,S,S,S,S,S,LS,S</t>
  </si>
  <si>
    <t>0.2,0.1,0,0,0.1,0,0,0,0,0,0,0,0,0,0,0,0,0,0,0,0,0,0,0,0,0,0,0,0,0,0,0,0,0,0,0,0,0,0,0,0,0,0,0,0,0,0,0,0,0,0,0,0,0,0,0,0,0,0,0,0,0,0,0,0,0,0,0,0,0,0,0,0,0,0,0,0,0,0,0,0,0,0,0,0,0,0,0,0,0,0,0,0,0,0,0,0,0,0,0,0,0,0,0,0,0,0,0,0,0,0,0,0,0,0,0,0,0,0.1,0</t>
  </si>
  <si>
    <t>45.6528,45.5575944120603,45.4625873684372,45.3677784550809,45.2731672588052,45.1787533672856,45.0845363690573,44.9905158535138,44.8966914109047,44.8030626323342,44.7096291097593,44.6163904359877,44.9233462046764,44.8296618394757,44.7361728461924,44.6428788173926,44.549779346492,44.4568740277543,44.3641624562894,44.2716442280514,44.1793189398371,44.5011861892842,44.5123822080352,44.5235548783049,44.5347042487848,44.5458303680649,44.556933284634,44.5680130468797,44.5790697030884,44.5901033014463,44.7011138900388,45.0218929741374,45.0320030968296,45.1420921355975,45.1519515916966,45.3617904866184,45.6811917778147,45.9999269808911,46.3179974849259,46.6354046761006,46.9521499377057,47.0582346501472,47.0640981306507,47.0699493832928,47.1757884335738,47.2814067642274,47.2868048355483,47.2921916495847,47.297567229813,47.4029315996603,47.4080762397917,47.4132101511509,47.4183333561121,47.5234458770026,47.7283391933898,47.732805219695,47.7372619324278,47.8417093510109,47.8459389521131,47.8501597326904,47.8543717111373,47.85857490581,47.8627693350265,47.8669550170666,47.8711319701717,47.9753002125454,47.9792512196399,47.9831939871969,48.2871285323995,48.290429244254,48.2937230727145,48.2970100321357,48.4002901368426,48.4033548584165,48.4064131887369,48.4094651411322,48.4125107289032,48.4155499653229,48.4185828636364,48.4216094370615,48.7346296987882,48.7369971795671,48.7393597231374,48.7417173397951,48.7440700398152,48.7464178334507,48.8487607309337,48.8508901997612,48.9530152277366,49.2549272814074,49.2562097194888,49.2574894831392,49.2587665779356,49.260041009444,49.2613127832182,49.262581904801,49.2638483797231,49.2651122135041,49.2663734116518,49.2676319796627,49.2688879230217,49.2701412472023,49.2713919576667,49.2726400598655,49.2738855592382,49.2751284612126,49.2763687712056,49.2776064946224,49.2788416368572,49.2800742032929,49.2813041993011,49.2825316302423,49.2837565014657,49.2849788183093,49.2861985861003,49.2874158101544,49.2886304957764,49.2898426482601,49.2910522728881,49.2922593749321</t>
  </si>
  <si>
    <t>0,0,0,0,0,0,0,0,0,0,0,0,0,0,0,0,0,0,0,0,0,2.086,1.9522,1.8089,1.6698,1.5266,1.3884,1.2496,1.1149,0.9861,0.8821,1.3681,1.2335,1.1295,0.9854,0.8814,2.1674,8.2534,11.3394,17.1254,18.1114,18.0074,17.7518,17.46,17.356,17.252,16.902,16.5486,16.2027,16.0987,15.7689,15.4074,15.0223,14.9183,14.8143,14.4323,14.0847,13.9807,13.603,13.2334,12.8706,12.5071,12.1968,11.8052,11.5073,11.4033,11.0297,10.6961,10.5921,10.2544,9.938,9.6498,9.5458,9.2944,9.0518,8.8083,8.5747,8.3154,8.0701,7.8414,8.0274,7.8213,7.6327,7.4389,7.2608,7.0814,6.9774,6.8001,6.6961,6.5921,6.425,6.2556,6.0978,5.9489,5.7953,5.641,5.5019,5.3609,5.2055,5.0636,4.9163,4.7797,4.6431,4.5049,4.3649,4.2216,4.0832,3.951,3.8156,3.6848,3.5572,3.427,3.2898,3.1601,3.0357,2.9018,2.77,2.6467,2.5427,2.4122</t>
  </si>
  <si>
    <t>0,0,0,0,0,0,0,0,0,0,3.4,0,0.3,0.2,0,0,0.2,7.8,0.1,0.2,0,0,0,0,0,0.1,0,0,0,0,0,0,0,0,0,0,0,0.1,0,0,2.1,0,0,0.1,1.3,0,0,0,1.9,0,0,0,0,0,0,0,0,0,0,0,0,0,0,0,0,0,0,0,0,0,0.5,0,0,0,0,0,0.3,0,0,0,0,0,1.8,0.2,0.5,0.3,0.2,0,0,0.7,0,0,0,0,0,0,0,0,0,0,1.1,0.3,0,2.2,0.6,0.3,0,0.6,0.2,0,0,0,0,0,0,0,0,0,0,0</t>
  </si>
  <si>
    <t>0,0,0,0,0,0,0,0,0,0,3.4,3.4,3.7,3.9,3.9,3.9,4.1,11.9,12,12.2,12.2,12.2,12.2,11.7,11.7,9.8,8.5,7,6.6,5.4,3.8,2.8,1.2,0,0,0,0,0,0,0,0,0,0,0,0,0,0,0,0,0,0,0,0,0,0,0,0,0,0,0,0,0,0,0,0,0,0,0,0,0,0,0,0,0,0,0,0,0,0,0,0,0,0,0,0.5,0.8,1,1,1,1.7,1.7,1.7,1.7,1.7,1.7,1.7,1.7,1.7,1.7,1.7,2.8,3.1,3.1,5.3,5.9,6.2,6.2,6.8,7,7,7,7,7,7,7,7,7,7,7,7</t>
  </si>
  <si>
    <t>13.1,14.8,16.9,10.6,20.3,19.9,20.9,16.9,20.2,19.1,16.5,19.8,21.8,24.5,29.4,28.6,28.8,23,29.6,25.7,30,29.9,28.5,34.6,29.3,40.7,38.3,39,33.9,37.4,39.6,36.9,39.3,40.2,49.6,46.2,52.3,50.7,46.5,46.1,58.1,53.3,51.2,60.4,59.6,53.1,54,61.7,59,62.1,58.4,65.6,61.8,61.3,67.3,69.2,69,68,69.4,73.8,66.5,64.5,71.6,64.2,65.9,61.3,63.6,61,66.3,58.9,62.4,54.7,58.8,49.4,52.5,51.8,41,44.7,38.6,37.2,42.6,38.9,38.5,34.2,29.1,25.1,24.5,22.1,30.6,26.8,24.3,27,20.2,20.6,16.2,22.5,15,16.6,20.7,21.8,18.2,14,13.2,19.4,19.2,13.9,19.9,21.5,15.7,13.4,18.9,12,13.6,16.8,18.1,21.1,11.3,12.9,20.2,22</t>
  </si>
  <si>
    <t>S,S,S,S,S,S,S,S,S,S,SN,S,LS,LS,S,C,LS,B,LS,LS,S,S,S,S,S,LR,S,S,S,S,S,S,S,S,S,S,S,LR,S,S,R,S,S,LR,LR,S,S,C,LR,S,S,S,S,S,S,S,S,S,S,S,S,S,S,S,S,S,S,S,S,S,LR,S,S,S,S,S,LR,S,S,S,S,C,LR,LR,LS,LS,LS,S,S,LS,S,S,S,S,S,S,S,S,S,S,LS,LS,S,SN,LS,LS,S,LS,LS,C,S,S,S,S,S,S,S,S,S,S</t>
  </si>
  <si>
    <t>0,0,0,0,0,0,0,0,0,0,3.4,0,0.3,0.2,0,0,0.2,7.8,0.1,0.2,0,0,0,0,0,0,0,0,0,0,0,0,0,0,0,0,0,0,0,0,0,0,0,0,0,0,0,0,0,0,0,0,0,0,0,0,0,0,0,0,0,0,0,0,0,0,0,0,0,0,0,0,0,0,0,0,0,0,0,0,0,0,0,0,0.5,0.3,0.2,0,0,0.7,0,0,0,0,0,0,0,0,0,0,1.1,0.3,0,2.2,0.6,0.3,0,0.6,0.2,0,0,0,0,0,0,0,0,0,0,0</t>
  </si>
  <si>
    <t>54.8559,54.7868066908397,54.7178004076031,54.6488810406775,54.5800484805881,54.5113026179981,54.4426433437082,54.374070548657,54.3055841239202,54.2371839607106,54.1688699503785,54.1006419844104,54.0324999544301,53.9644437521974,53.8964732696087,53.8285883986966,53.7607890316296,53.6930750607119,53.6254463783835,53.5579028772199,53.4904444499318,53.4230709893651,53.3557823885006,53.686578540454,53.7659580407657,54.096237559264,54.426101076842,54.7555491174704,55.0845822044599,55.4132008604619,55.7414056074697,56.0691969668191,56.3965754591891,56.7235416046031,56.8040959224294,56.8845487787103,56.964900301241,57.1451506176554,57.2251739012286,57.3050963921164,57.6309182172714,57.710329656158,57.7896410730033,57.9688525937892,58.2938383901406,58.372414853237,58.4508923459791,58.5292709930242,58.8535509188727,58.9314224005398,59.0091957998063,59.0868712402111,59.1644488451375,59.2419287378135,59.3193110413117,59.3965958785497,59.4737833722905,59.5508736451422,59.6278668195586,59.7047630178393,59.7815623621299,59.8582649744218,59.9348709765533,60.0113804902088,60.0877936369196,60.1641105380639,60.2403313148671,60.3164560884019,60.3924849795882,60.4684181091941,60.7902555978352,60.8656877186471,60.9410248295358,61.0162670501704,61.091414500069,61.1664672985995,61.4874255649791,61.5619795709469,61.636439673014,61.7108059894564,61.785078638401,61.8592577378259,62.1793434055607,62.4530259119583,62.5263637037486,62.599609123511,62.6727622875921,62.7458233121917,62.8187923133634,62.8916694070145,62.9644547089064,63.0371483346548,63.1097503997294,63.182261019455,63.1796803090106,63.1001028490794,63.0206256203001,62.9412484964272,62.8619713513744,62.7827940592143,62.7037164941779,62.6247385306547,62.5458600431924,62.4670809064968,62.3884009954313,62.3098201850173,62.2313383504331,62.1529553670146,62.0746711102546,61.9964854558028,61.9183982794653,61.8404094572049,61.7625188651405,61.684726379547,61.6070318768552,61.5294352336516,61.4519363266779,61.3745350328313,61.297231229164,61.220024792883</t>
  </si>
  <si>
    <t>0,0,0,0,0,0,0,0,0,0,0,0,0,0,0,0,0,0,0,0,0,0,0,0.1472,0,1.5486,2.4684,3.5185,3.4761,4.1841,5.3422,5.9383,7.0288,7.7776,7.5186,7.2742,7.0077,6.8557,6.6144,6.3763,8.0783,7.8012,7.5354,7.3834,8.2854,8.0077,7.7279,7.4429,8.9449,8.6112,8.3035,7.9533,7.6318,7.317,6.9669,6.6084,6.257,5.9174,5.5736,5.2049,4.8906,4.5922,4.2579,3.971,3.6802,3.4148,3.1443,2.8888,2.6166,2.3772,2.4792,2.2542,2.0214,1.8154,1.6059,1.4012,1.3032,1.115,0.9365,0.7616,0.584,0.4165,1.8185,1.6665,1.5145,1.3625,1.2105,1.0445,0.8739,0.7219,0.558,0.3943,0.2349,0.0771,0,0,0,0,0,0,0,0,0,0,0,0,0,0,0,0,0,0,0,0,0,0,0,0,0,0</t>
  </si>
  <si>
    <t>0,0,0,0.1,0,1.6,0,0,0,0,0,0,0,0,0,0,0,0,0,0,2.4,0.5,7,2.6,0.1,0.8,0.1,0.2,0.6,1.3,0,0,0,0,0,0,0,0,0,0.1,0,0,0,0,0,0,0,0,0,0,0,0,0,0,0,0,0,0,0,0,0,0,0,0,0,0,0,0,0,0,0,0.2,0,0.1,0,0,0,0,0,0.1,0,0,0,0,0,0,0,0,0,0,0,0,0.1,0,0,0,0,0,0,0,0.4,0,0,0.7,0,0,7.4,0.2,0,0.1,0,0,0,0,0,0,0,0,0,0</t>
  </si>
  <si>
    <t>0,0,0,0.1,0.1,1.7,1.7,1.7,1.7,1.7,1.7,1.7,1.7,1.7,1.7,1.7,1.7,1.7,1.7,1.7,4.1,2.6,1,0,0,0,0,0,0,0,0,0,0,0,0,0,0,0,0,0,0,0,0,0,0,0,0,0,0,0,0,0,0,0,0,0,0,0,0,0,0,0,0,0,0,0,0,0,0,0,0,0,0,0,0,0,0,0,0,0,0,0,0,0,0,0,0,0,0,0,0,0,0.1,0.1,0.1,0.1,0.1,0.1,0.1,0.1,0.5,0.5,0.5,1.2,1.2,1.2,8.6,8.8,8.8,8.9,8.9,8.9,8.9,8.9,8.9,8.9,8.9,8.9,8.9,8.9</t>
  </si>
  <si>
    <t>9.2,15.1,15.9,17.7,18.3,15,21.6,22.7,13.5,23.4,21.6,24.6,28.3,22,25.8,31.9,27.1,24.9,25.4,29.7,30.6,39.1,39.6,41.6,34.6,35.7,44.5,42.2,36.8,39.8,47.7,42.9,47.1,42.4,43,50.5,51.3,57.1,59.4,49.2,61.4,52.9,60.3,58.2,56.3,64.8,57.7,58.7,65.4,70.4,67,69.5,64.8,74.2,72.7,69,73.2,71.2,76.5,67,73.7,75.5,66.8,74.7,67,69.5,71.7,63.8,62.5,61.9,63.9,58.1,63.5,61.7,54.3,55.3,44.3,47.5,40.3,39,45.2,42.1,40.8,28.4,30.7,26,33.3,21.4,20.8,25.1,21.6,25.4,24.1,22.1,14.3,25.4,13.7,14.8,17.8,21.8,19.2,18.6,16.2,11,11.8,16.5,18.6,21,13.1,20.4,20.6,14.8,13.2,15.3,16.9,13.4,18.9,12.3,20.3,19.1</t>
  </si>
  <si>
    <t>S,S,S,LS,S,LS,S,S,S,S,S,S,S,S,S,S,S,S,S,S,SN,LR,ST,R,LR,LR,LR,LR,LR,LR,S,S,S,S,S,S,S,S,S,LR,S,S,S,S,S,S,S,S,S,S,S,S,S,S,S,S,S,S,S,S,S,S,S,S,S,S,S,S,S,S,S,LR,S,LR,S,S,S,S,S,LR,S,S,S,S,S,S,S,S,S,S,S,S,LS,S,S,S,S,S,S,S,LS,C,C,LS,C,C,B,LS,C,LS,S,S,S,S,S,S,S,S,S,S</t>
  </si>
  <si>
    <t>0,0,0,0.1,0,1.6,0,0,0,0,0,0,0,0,0,0,0,0,0,0,2.4,0,0,0,0,0,0,0,0,0,0,0,0,0,0,0,0,0,0,0,0,0,0,0,0,0,0,0,0,0,0,0,0,0,0,0,0,0,0,0,0,0,0,0,0,0,0,0,0,0,0,0,0,0,0,0,0,0,0,0,0,0,0,0,0,0,0,0,0,0,0,0,0.1,0,0,0,0,0,0,0,0.4,0,0,0.7,0,0,7.4,0.2,0,0.1,0,0,0,0,0,0,0,0,0,0</t>
  </si>
  <si>
    <t>36.407,36.406593151909,36.4071865318645,36.4067795792187,36.4073728546779,36.4069657975945,36.4065589686746,36.4071523677905,36.4067454342943,36.4073387288925,36.4069316909372,36.4065248811348,36.4071182993574,36.4067113849573,36.4073046986408,36.4068976797602,36.4074908890217,36.4070837657777,36.4066768707343,36.4072702037637,36.4068632042182,36.4074564328039,36.4070493288733,36.4066424531325,36.4072358054536,36.406828825189,36.4074220730449,36.4070149883736,36.4066081318813,36.4072015034402,36.4067945424026,36.4073878094747,36.4069807440087,36.4065739067111,36.4071672974539,36.4067603555894,36.4073536418239,36.4069465955096,36.4065397773529,36.4071331872259,36.4067262644808,36.407319569824,36.4069125426078,36.4065057435384,36.407099172488,36.4066922688089,36.4072855932074,36.4068785850357,36.4074718050002,36.4070646924532,36.4066578081008,36.4072511518152,36.4068441629486,36.4074374022074,36.4070303089438,36.406623443864,36.4072168068402,36.4068098372247,36.4074030957238,36.4069960216896,36.4065891758285,36.4071825580127,36.4067756075943,36.4073688852797,36.4069618304212,36.406555003725,36.4071484050633,36.4067414737883,36.4073347706064,36.4069277348699,36.4065209272849,36.4071143477238,36.4067074355386,36.4073007514358,36.4068937347677,36.4074869462405,36.4070798252064,36.4066729323718,36.4072662676088,36.4068592702695,36.4074525010603,36.4070453993335,36.4066385257953,36.4072318803178,36.4068249022533,36.4074181523081,36.4070110698344,36.4066042155386,36.4071975892927,36.4067906304489,36.4073838997138,36.4069768364394,36.406570001332,36.4071633942638,36.4067564545871,36.4073497430082,36.4069426988793,36.4065358829067,36.4071292949626,36.4067223743993,36.4073156819229,36.406908656886,36.4065018599946,36.407095291121,36.4066883896175,36.4072817161903,36.4068747101918,36.4074679323283,36.4070608219519,36.406653939769,36.4072472856517,36.4068402989521,36.4074335403768,36.4070264492778,36.4066195863615,36.4072129514999,36.4068059840454,36.4073992447042,36.4069921728286,36.4065853291249</t>
  </si>
  <si>
    <t>1.4312,1.3999,1.3673,1.3473,1.3137,1.2937,1.2595,1.2238,1.194,1.1582,1.1247,1.0896,1.0513,1.0182,0.9821,0.9431,0.9068,0.8731,0.8394,0.8023,0.7823,2.7767,11.3801,14.9213,15.0003,15.7803,15.8593,16.0393,16.6193,17.8983,17.727,17.5809,17.4141,17.2723,17.1272,16.9428,16.7533,16.5255,16.281,16.36,16.0995,15.9037,15.6562,15.4269,15.212,14.9299,14.708,14.4814,14.1991,13.8704,13.5802,13.2673,13.0029,12.6449,12.3101,12.0168,11.683,11.3755,11.0133,10.7524,10.4313,10.0953,9.8461,9.5269,9.2828,9.0211,8.7425,8.531,8.3296,8.1349,7.9296,8.1086,7.9063,7.9853,7.8358,7.6816,7.5746,7.457,7.3627,7.4427,7.333,7.2348,7.1412,7.0757,7.0069,6.946,6.8725,6.8199,6.7673,6.7095,6.6561,6.5981,6.5781,6.5243,6.481,6.4226,6.38,6.3364,6.2886,6.2369,6.2159,6.1738,6.1339,6.1129,6.0766,6.0357,6.0157,5.9947,5.9576,5.9376,5.8874,5.8448,5.8028,5.7599,5.7154,5.6734,5.6268,5.586,5.538,5.4915</t>
  </si>
  <si>
    <t>0,0,0,0,0,0,0,0,0.9,0,0.3,0,0,0,0.9,0,0.1,0.3,4.4,0,0.1,0,0,0,0,0.1,0,0,0,0,0,0,0,0,2.7,0,0.3,0,0.1,0.2,1.5,0,0.2,0,11.5,0.3,0.1,0.4,0.1,0,0,0,0,0,0,0,0,0,0,0,0.2,0,0,0.2,0.1,0,0,0.1,0.6,0,0,0,0,0,0.3,0,0,0,0,0.5,0,0,0.2,0.1,0.1,0,0,0.1,0,0,0,0,0,0,0,0,0,0,0,0,0.1,0,0.1,0.1,0,0.1,0,0,0,0.1,0,0,1.6,0,0.1,0.2,0,0,0.8,0.2</t>
  </si>
  <si>
    <t>0,0,0,0,0,0,0,0,0.9,0.9,1.2,1.2,1.2,1.2,2.1,2.1,2.2,2.5,6.9,6.9,7,7,7,5.8,5.8,5.5,3.4,1.6,0.2,0,0,0,0,0,0,0,0,0,0,0,0,0,0,0,0,0,0,0,0,0,0,0,0,0,0,0,0,0,0,0,0,0,0,0,0,0,0,0,0,0,0,0,0,0,0,0,0,0,0,0,0,0,0,0,0,0,0,0,0,0,0,0,0,0,0,0,0,0,0,0,0.1,0.1,0.2,0.3,0.3,0.4,0.4,0.4,0.4,0.5,0.5,0.5,2.1,2.1,2.2,2.4,2.4,2.4,3.2,3.4</t>
  </si>
  <si>
    <t>11.2,12.1,19,19.6,21.5,19.3,19.3,18.8,23.9,21.1,19.2,20.2,20,19.3,22.3,27.8,28,31.5,26.8,31.7,31.4,28.7,27.6,37.8,30.5,33.5,41.8,40.6,38.6,40.4,44.4,45.6,44,50.8,51.6,48.5,52.6,56.9,54.9,56.8,55.5,61.4,62.5,58.9,57.7,66.5,59.2,67.9,63.7,66.3,70.6,68.6,70.2,68.4,71.1,71.2,73.2,71.2,70.4,73.7,66.7,73.9,69.6,64.5,65.9,63.8,66.4,66.7,67,62.5,61.8,67.8,64.6,56.4,60.4,63.3,60.9,54,58.3,57.9,50.4,48.2,52.9,43.6,49.2,40.1,46.2,40.2,37.1,40.3,37.8,31.8,30,29.7,27.1,27.4,28.1,31.7,23.9,22.2,22,23.3,26.8,25.4,21.7,26.4,18.9,15,22.2,16.1,14,22.7,17.3,20.1,16.4,12.9,21,19.1,13.3,12.7</t>
  </si>
  <si>
    <t>S,C,C,S,S,S,S,S,LS,S,LS,C,S,S,LS,C,LS,LS,SN,C,LS,S,S,S,S,LR,S,S,S,S,C,S,S,S,R,S,LR,S,LR,LR,LR,C,LR,S,ST,LR,LR,LR,LR,C,S,S,S,S,S,S,S,S,S,S,LR,S,S,LR,LR,S,S,LR,LR,S,S,S,S,S,LR,S,C,S,S,LR,S,S,LR,LR,LR,S,S,LR,S,S,S,S,S,S,S,S,S,S,S,S,LS,S,LS,LS,S,LS,S,S,S,LS,S,S,LS,C,LS,LS,C,S,LS,LS</t>
  </si>
  <si>
    <t>0,0,0,0,0,0,0,0,0.9,0,0.3,0,0,0,0.9,0,0.1,0.3,4.4,0,0.1,0,0,0,0,0,0,0,0,0,0,0,0,0,0,0,0,0,0,0,0,0,0,0,0,0,0,0,0,0,0,0,0,0,0,0,0,0,0,0,0,0,0,0,0,0,0,0,0,0,0,0,0,0,0,0,0,0,0,0,0,0,0,0,0,0,0,0,0,0,0,0,0,0,0,0,0,0,0,0,0.1,0,0.1,0.1,0,0.1,0,0,0,0.1,0,0,1.6,0,0.1,0.2,0,0,0.8,0.2</t>
  </si>
  <si>
    <t>42.5283,42.5280861997805,42.5278725966983,42.5286591905719,42.5284450591557,42.5282311251824,42.5280173884698,42.5278038488361,42.5285905060996,42.5283764380149,42.5281625673146,42.5279488938168,42.5287354173395,42.5285212156375,42.528307211443,42.5280934045741,42.5278797948487,42.528666382085,42.5284522440379,42.5282383034397,42.5280245601083,42.5278110138619,42.5285976645187,42.5283835898335,42.5281697125388,42.5279560324526,42.528742549393,42.5285283411148,42.5283143303502,42.5281005169172,42.5278869006337,42.5286734813181,42.528459336725,42.5282453895869,42.5280316397216,42.5278180869473,42.5286047310823,42.5283906498813,42.5281767660768,42.5279630794868,42.5287495899294,42.5285353751594,42.5283213579089,42.5281075379961,42.5278939152387,42.5286804894552,42.5284663384002,42.528252384806,42.5280386284907,42.5278250692724,42.5286117069692,42.528397619336,42.5281837291052,42.5279700360948,42.528756540123,42.5285423189444,42.5283282952914,42.5281144689818,42.5279008398337,42.5286874076652,42.5284732502311,42.5282592902639,42.5280455275813,42.5278319620015,42.5286185933428,42.5284044993599,42.5281906027853,42.527976903437,42.5287634011331,42.5285491736282,42.5283351436547,42.5281213110305,42.5279076755735,42.5286942371021,42.5284800733708,42.5282661071122,42.5280523381441,42.5278387662845,42.5286253913518,42.5284112911008,42.5281973882637,42.5279836826588,42.5287701741039,42.5285559403539,42.5283419041411,42.5281280652833,42.5279144235985,42.528700978905,42.5284868089573,42.528272836488,42.528059061315,42.5278454832563,42.5286321021301,42.5284179956913,42.5282040866722,42.5279903748908,42.5287768601654,42.5285626202504,42.5283485778783,42.5281347328668,42.5279210850341,42.5287076341983,42.5284934581141,42.5282794795138,42.5280656982155,42.5278521140371,42.5286387267969,42.5284246142497,42.5282106991279,42.5279969812495,42.5287834604325,42.5285692144317,42.5283551659793,42.5281413148932,42.5279276609915,42.5287142040922,42.5285000219501,42.5282860372976,42.5280722499526,42.5278586597331</t>
  </si>
  <si>
    <t>17.5356,17.47,17.3951,17.3078,17.2176,17.1321,17.0468,16.9625,16.9225,16.8338,16.7948,16.7189,16.6317,16.5471,16.5081,16.4187,16.3797,16.3397,16.3007,16.2029,16.1639,16.0579,15.9543,17.0524,16.9396,17.3099,19.228,20.8954,22.1484,22.1378,21.9853,21.7929,21.6109,21.3877,24.0487,23.831,24.091,23.8078,23.8688,24.0298,25.4898,25.2204,25.3814,25.0729,36.5339,36.7939,36.8549,37.2159,37.2769,36.9062,36.3728,35.877,35.3574,34.8711,34.343,33.8179,33.2615,32.7434,32.2431,31.6888,31.8498,31.2959,30.818,30.979,31.039,30.6438,30.2166,30.2776,30.8376,30.4603,30.0927,29.6494,29.252,28.9481,29.2091,28.831,28.552,28.274,27.9553,28.4163,28.1687,27.9391,28.0991,28.1601,28.2211,28.0422,27.8271,27.8871,27.7249,27.5466,27.3817,27.2438,27.1122,26.9829,26.8631,26.7424,26.6183,26.4821,26.3731,26.2691,26.2301,26.1221,26.0831,26.0441,25.9418,25.9028,25.8068,25.7205,25.6171,25.5781,25.4932,25.3888,25.3498,25.2655,25.2265,25.1865,25.1007,25.006,24.967,24.928</t>
  </si>
  <si>
    <t>0,0,0,0,0,0.2,0,0,0,0,0,0,0,0,0.1,0,0.4,0.3,0,0,1.2,0.4,0.1,0.2,1.8,0.1,0.1,5,0.3,0.8,0,0,0.2,0,0,0,0,0,0,0,0,0,0,0,0,0,0,0,0,0,0,0.1,0,0,0,0,0,0,0,0,0,0,0,0,0,0,0,0.1,0,0,0.1,0.5,0,5.7,0.6,10.1,0.1,4.8,0.1,0.2,0,0,0,0,0,0,0,0,0,0,0,0,0,0,0,0,0,0,0,0,0,0,0,0,0,0,0,0,0,0,0,0,0,0,0,0,0,0,0,0</t>
  </si>
  <si>
    <t>0,0,0,0,0,0.2,0.2,0.2,0.2,0.2,0.2,0.2,0.2,0.2,0.3,0.3,0.7,1,1,1,2.2,2.2,1.1,1.3,1,0.9,0.3,0,0,0,0,0,0,0,0,0,0,0,0,0,0,0,0,0,0,0,0,0,0,0,0,0,0,0,0,0,0,0,0,0,0,0,0,0,0,0,0,0,0,0,0,0,0,0,0,0,0,0,0,0,0,0,0,0,0,0,0,0,0,0,0,0,0,0,0,0,0,0,0,0,0,0,0,0,0,0,0,0,0,0,0,0,0,0,0,0,0,0,0,0</t>
  </si>
  <si>
    <t>9.3,16,9.3,8.9,11.1,9.7,16.6,20,14.2,14.6,20.8,14.8,20.1,23.7,19.8,27.5,26.9,30.4,30.7,26.6,29.4,32,37.1,32,33.3,32.6,34.7,44.8,42.8,46.5,44.8,43.9,42.4,47.5,46.8,55.4,55.4,53.5,50.1,52.4,57.1,59.4,57.2,58.1,59.7,63.2,66.2,65.7,62,68,64.1,68.5,66.8,67.6,65.3,65.7,67.2,64.7,69,63.6,71.3,66.8,68,70,63.4,70.1,69.5,64.8,63.3,67.7,67.6,65.9,66.1,57.3,57.5,59.3,60.3,57.5,53.1,49.9,52.7,53.6,44,48.6,44.4,45.6,39.3,43,39.5,42.2,36.1,39.1,33.4,33.7,27.4,25.5,29.9,29.4,27.8,23.7,25.9,24.6,17.1,24.1,23.2,16.1,18.8,12.9,15.3,16.2,13.2,12.3,10.4,17.8,18.4,17.5,15.2,10.2,13.3,8.9</t>
  </si>
  <si>
    <t>S,S,S,S,S,LS,S,S,S,S,S,S,S,S,LS,S,LS,LS,S,S,LS,LR,LR,LS,LR,LR,LR,R,LR,LR,S,S,LR,S,S,S,S,S,S,S,S,S,S,S,S,S,S,S,S,S,S,LR,S,S,S,S,S,S,S,S,S,S,S,S,S,S,S,LR,S,S,LR,LR,C,R,LR,ST,LR,R,LR,LR,S,S,S,S,S,S,S,S,S,S,S,S,S,S,S,S,S,S,S,S,S,S,S,S,S,S,S,S,S,S,S,S,S,S,S,S,S,S,S,S</t>
  </si>
  <si>
    <t>0,0,0,0,0,0.2,0,0,0,0,0,0,0,0,0.1,0,0.4,0.3,0,0,1.2,0,0,0.2,0,0,0,0,0,0,0,0,0,0,0,0,0,0,0,0,0,0,0,0,0,0,0,0,0,0,0,0,0,0,0,0,0,0,0,0,0,0,0,0,0,0,0,0,0,0,0,0,0,0,0,0,0,0,0,0,0,0,0,0,0,0,0,0,0,0,0,0,0,0,0,0,0,0,0,0,0,0,0,0,0,0,0,0,0,0,0,0,0,0,0,0,0,0,0,0</t>
  </si>
  <si>
    <t>55.429,55.4392522570016,55.4494923531713,55.4597203029336,55.4699361206961,55.4801398208495,55.4903314177671,55.5005109258054,55.5106783593036,55.5208337325841,55.5309770599524,55.5411083556968,55.5512276340887,55.5613349093827,55.5714301958164,55.5815135076105,55.5915848589688,55.6016442640784,55.6116917371095,55.6217272922154,55.6317509435327,56.0247627051813,56.4173082914288,56.4263882552347,56.8184574487376,57.0550615848774,57.4463850703122,57.8372443829141,58.1446400732672,58.5346711427025,58.5412395723191,58.5478002107176,58.7543530671398,58.7606609185264,58.7669612877829,58.7732541837842,58.7795396153949,58.7858175914688,58.7920881208496,58.7983512123702,58.8046068748531,58.8108551171102,58.8170959479433,58.8233293761435,58.8295554104914,58.8357740597573,58.8419853327013,58.8481892380727,58.8543857846107,58.8605749810441,58.8667568360913,58.9729313584604,58.9789799407041,58.9850213483527,58.9910555899164,58.9970826738954,59.0031026087797,59.0091154030494,59.0151210651743,59.0211196036143,59.0271110268192,59.0330953432289,59.0390725612732,59.0450426893718,59.0510057359347,59.0569617093616,59.0629106180424,59.1688524703571,59.1746686585306,59.180477947766,59.2862803462464,59.6749572460004,59.6801731121996,60.0683827915393,60.456131991523,60.8434212583535,60.9472511375857,61.3339578578179,61.4372058814462,61.6403314362491,61.6432160513494,61.6460972448305,61.648975020751,61.6518493831646,61.6547203361203,61.6575878836623,61.66045202983,61.6633127786578,61.6661701341757,61.6690241004087,61.6718746813769,61.6747218810958,61.6775657035763,61.6804061528241,61.6832432328405,61.686076947622,61.6889073011602,61.6917342974422,61.6945579404502,61.6973782341616,61.7001951825495,61.7030087895817,61.7058190592217,61.7086259954282,61.7114296021552,61.714229883352,61.7170268429632,61.7198204849287,61.7226108131838,61.7253978316591,61.7281815442805,61.7309619549694,61.7337390676422,61.7365128862111,61.7392834145833,61.7420506566615,61.7448146163439,61.7475752975239,61.7503327040902,61.7530868399272</t>
  </si>
  <si>
    <t>8.097,7.9938,7.8977,7.802,7.7044,7.6284,7.5252,7.4179,7.3177,7.2173,7.1096,7.0094,6.9031,6.7921,6.7161,6.5996,6.5236,6.4476,6.3262,6.2123,6.1363,6.0863,6.8215,6.7455,8.359,8.2833,8.5032,13.3614,13.2854,13.6264,13.4351,13.2487,13.1727,12.971,12.7735,12.5312,12.2903,12.0621,11.8535,11.6339,11.3886,11.1307,10.8886,10.6429,10.3895,10.1139,9.8191,9.5314,9.2724,8.9729,8.7059,8.6299,8.347,8.0621,7.7969,7.532,7.2605,7.009,6.7321,6.4934,6.2078,5.9564,5.7017,5.4379,5.2165,4.9601,4.7119,4.6359,4.4261,4.1974,4.1214,4.1624,3.9811,9.2221,9.3631,19.0041,18.9281,23.2691,23.1931,23.1171,22.8385,22.5544,22.3345,22.0882,21.8679,21.6416,21.4486,21.238,21.0448,20.8396,20.6624,20.4727,20.3066,20.1398,19.9938,19.8535,19.7005,19.5496,19.4037,19.2689,19.1287,18.992,18.8721,18.7372,18.6047,18.4871,18.3645,18.2526,18.1368,18.0196,17.9076,17.7971,17.6895,17.5699,17.4494,17.3307,17.2161,17.1092,16.9979,16.893</t>
  </si>
  <si>
    <t>0.1,0,0,0.1,0.1,0,0.3,0,0,0,0,0.3,0,0.1,0,0,0.1,0,0,0,0.2,0.1,1.5,0.9,0,0,0.1,0,0,0,0,8.7,0,2.1,0,0,1.5,5.9,0.1,0.2,0,0,0,0,0,0,0,0,0,0,0,0,0,0,0,0,0,0,0,0,0,0,0,0,0,0,0,0,0,0,0.1,0,0,0,0,0,0.1,0,0.8,0,0,0,0,0,0,0,0,0,0,0,0,0,0,0,0,0,0,0.6,0,1.1,0.4,0,0.2,0,0,0,0.1,0,0.1,0,0.8,0,0,0,0,3.9,0,0.1,0,0</t>
  </si>
  <si>
    <t>0.1,0.1,0.1,0.2,0.3,0.3,0.6,0.6,0.6,0.6,0.6,0.9,0.9,1,1,1,1.1,1.1,1.1,1.1,1.1,0.7,0,0,0,0,0,0,0,0,0,0,0,0,0,0,0,0,0,0,0,0,0,0,0,0,0,0,0,0,0,0,0,0,0,0,0,0,0,0,0,0,0,0,0,0,0,0,0,0,0,0,0,0,0,0,0,0,0,0,0,0,0,0,0,0,0,0,0,0,0,0,0,0,0,0,0,0.6,0.6,1.7,2.1,2.1,2.3,2.3,2.3,2.3,2.4,2.4,2.5,2.5,3.3,3.3,3.3,3.3,3.3,7.2,7.2,7.3,7.3,7.3</t>
  </si>
  <si>
    <t>10.1,11.9,10,9.9,12.7,11.5,15.6,16.5,16.7,17.3,18.1,20.9,18.7,21.8,23.5,23.3,26.9,27.3,27.1,28.6,32,34,35.9,38,37.1,39.7,39.1,39.9,43.7,46.1,44.1,45.5,49.4,48.6,50.2,52.7,54.3,51.6,53.6,55.3,55.6,55.9,59.4,61.5,61.2,62.9,64.6,63.6,63.1,64.4,66.6,66.5,65.6,68,69.1,71,68.7,67.9,69.9,69.8,69.6,68.9,70.6,68.3,69,67.2,66.8,63.6,64.5,63.3,59.9,58.4,59.4,56.7,52.9,50.5,49.1,46,46.7,43.3,41.4,40.1,39,35.3,32.9,31,28.9,29,24.4,26.9,22.7,24,20.5,19.1,17,17,16.7,15.6,17.4,14.9,16,13.8,13.7,14.6,14.7,14.9,13.3,11.4,12.4,13,12.1,10.5,12.8,12.9,10.9,10.8,11.6,10,12,10.3</t>
  </si>
  <si>
    <t>LS,S,S,LS,LS,S,LS,S,S,S,S,LS,S,LS,S,S,LS,S,S,S,LR,LR,LR,LR,C,S,LR,S,S,S,C,ST,C,R,C,S,LR,R,LR,LR,S,S,S,S,S,S,S,S,S,S,S,S,S,S,S,S,S,S,S,S,S,S,S,S,S,S,S,S,S,S,LR,S,S,S,S,C,LR,S,LR,S,S,S,S,S,S,S,S,S,S,S,S,S,S,S,S,S,S,LS,S,LS,LS,S,LS,S,S,S,LS,S,LS,S,LS,S,S,S,S,SN,S,LS,S,S</t>
  </si>
  <si>
    <t>0.1,0,0,0.1,0.1,0,0.3,0,0,0,0,0.3,0,0.1,0,0,0.1,0,0,0,0,0,0,0,0,0,0,0,0,0,0,0,0,0,0,0,0,0,0,0,0,0,0,0,0,0,0,0,0,0,0,0,0,0,0,0,0,0,0,0,0,0,0,0,0,0,0,0,0,0,0,0,0,0,0,0,0,0,0,0,0,0,0,0,0,0,0,0,0,0,0,0,0,0,0,0,0,0.6,0,1.1,0.4,0,0.2,0,0,0,0.1,0,0.1,0,0.8,0,0,0,0,3.9,0,0.1,0,0</t>
  </si>
  <si>
    <t>67.5974,67.4357052225914,67.2743972233878,67.1134750772056,66.9529378610741,66.7927846542303,66.6330145381139,66.4736265963616,66.3146199148022,66.1559935814512,65.9977466865055,65.8398783223384,65.6823875834943,65.5252735666833,65.3685353707763,65.2121720967996,65.0561828479302,64.90056672949,64.745322848941,64.5904503158804,64.6439482420352,65.0163181997286,65.5907974385864,66.1639025078363,66.2486366945285,66.3331681947941,66.5174974934643,66.6013858715531,66.6850735864118,66.7685611180323,66.6388489452583,67.209447047449,67.2916802638139,67.8607167761397,67.9413921380041,68.0218745222587,68.5891643905111,69.1550972863212,69.3326764556031,69.6098308507923,69.686322285302,69.7626307502674,69.8387566833565,69.9147005211903,69.9904626993456,70.0660436523571,70.1414438137202,70.2166636158934,70.2917034903005,70.3665638673337,70.4412451763553,70.5157478457009,70.5900723026813,70.6642189735852,70.7381882836816,70.8119806572223,70.8855965174442,70.9590362865719,71.03230038582,71.1053892353954,71.1783032545001,71.2510428613332,71.3236084730934,71.3960005059817,71.4682193752032,71.5402654949702,71.6121392785038,71.683841138037,71.7553714848164,71.8267307291052,71.9979192801851,72.0686983437009,72.1393081018156,72.2097489595123,72.1290213208051,71.9564867847554,71.8843649559014,71.712415644379,72.2708776401798,72.1680037800439,71.9953759969155,71.8231611440325,71.6513582336548,71.4799662804048,71.3089843012623,71.1384113155583,70.9682463449696,70.7984884135132,70.6291365475407,70.4601897757326,70.291647129093,70.1235076409436,69.9557703469188,69.7884342849594,69.6214984953077,69.4549620205016,69.2888239053695,69.1230831970244,68.9577389448588,68.7927902005389,68.6282360179994,68.464075453438,68.3003075653102,68.1369314143234,67.973946063432,67.8113505778318,67.6491440249546,67.487325474463,67.325893998245,67.1648486704087,67.0041885672768,66.8439127673817,66.6840203514597,66.5245104024462,66.3653820054703,66.2066342478492,66.0482662190836,65.8902770108519,65.7326657170053,65.5754314335627</t>
  </si>
  <si>
    <t>0,0,0,0,0,0,0,0,0,0,0,0,0,0,0,0,0,0,0,0,0,0.0003,1.435,1.605,1.3391,1.0662,0.8232,0.5565,0.291,0.0301,0,7.97,7.6447,9.0147,8.6816,8.313,9.083,14.253,14.01,13.767,13.3484,12.9304,12.4915,12.0408,11.5962,11.1424,10.6803,10.2303,9.7885,9.3414,8.8828,8.43,7.9891,7.5369,7.0822,6.6201,6.1818,5.7554,5.322,4.8968,4.48,4.0748,3.6678,3.2812,2.8991,2.5333,2.1772,1.8406,1.5088,1.1887,0.9457,0.6517,0.3647,0.0919,0,0,0,0,0.07,0,0,0,0,0,0,0,0,0,0,0,0,0,0,0,0,0,0,0,0,0,0,0,0,0,0,0,0,0,0,0,0,0,0,0,0,0,0,0,0,0</t>
  </si>
  <si>
    <t>0,0,0,0.2,0,0,0.1,0.1,0,0,0,0,0,0,0,0,0.2,0.3,0,0,0,0.3,1.2,2.9,0,4.3,0,1.9,0,2.6,0.6,0,0,0,0.2,0,0,0.2,0,0,0,0,0,0,0,0,0,0,0,0,0,0,0,0,0,0,0,0,0,0,0,0.1,0,0,0,0,0,0.2,0,0.2,1.8,0,0.1,2.3,4.6,0.4,1.5,3.1,0,0.5,0,0,0.1,0,0.6,0,0,0,0,0,0,0,0,0.3,0,0.1,0,0,0,0,0,0,0,0,0,0.1,0.1,0,0,0,0,0,0,0,0,0,0,0,0,0</t>
  </si>
  <si>
    <t>0,0,0,0.2,0.2,0.2,0.3,0.4,0.4,0.4,0.4,0.4,0.4,0.4,0.4,0.4,0.6,0.9,0.9,0.9,0.9,0,0,0,0,0,0,0,0,0,0,0,0,0,0,0,0,0,0,0,0,0,0,0,0,0,0,0,0,0,0,0,0,0,0,0,0,0,0,0,0,0,0,0,0,0,0,0,0,0,0,0,0,0,0,0,0,0,0,0.5,0,0,0.1,0.1,0.7,0.7,0.7,0.7,0.7,0.7,0.7,0.7,0.7,1,1,1.1,1.1,1.1,1.1,1.1,1.1,1.1,1.1,1.1,1.1,1.2,1.3,1.3,1.3,1.3,1.3,1.3,1.3,1.3,1.3,1.3,1.3,1.3,1.3,1.3</t>
  </si>
  <si>
    <t>12.7,11.2,13.4,13.5,10.5,14.8,12,12.2,10.2,16.1,12.6,19.5,18.6,21.1,21.3,22.2,26.8,27,25.3,30,31.4,36.6,33.4,34.8,36.1,34.7,41.1,38.6,38.2,42,39.9,41.8,42.5,48.7,51.5,49.4,46.5,47.6,54.1,53.8,57,53.5,53.9,53,58.1,54.6,57.3,59.4,60.1,64.4,58.3,61.9,59.4,62.3,67.9,64.9,68.2,61.8,64.3,63.6,64.5,65.7,67.7,64.7,61.6,60.7,60,61.8,56.2,59.9,58.7,54.3,52.8,50.6,47.3,48.4,43.5,40.7,40.7,31.6,36.1,30.5,27.7,28.9,24.7,23.7,17.9,23.9,18.3,20.1,18,12.3,15.5,17,15.3,11.3,8.9,12,11.1,7.7,14,7.5,13.1,9,6,13.4,11.8,13.7,9.4,9.1,6.3,13.6,5.5,9.2,12,12,12.7,5.3,12.6,9.6</t>
  </si>
  <si>
    <t>S,S,S,LS,S,S,LS,LS,S,S,S,S,S,S,S,S,LS,LS,S,S,S,LR,LR,R,S,R,C,LR,C,R,LR,S,S,S,LR,S,S,LR,S,S,S,S,S,S,S,S,S,S,S,S,S,S,S,S,S,S,S,S,S,S,S,LR,S,S,C,S,S,LR,S,LR,LR,C,LR,R,R,LR,LR,R,C,LS,S,S,LS,S,LS,S,S,S,S,S,S,S,S,LS,S,LS,S,S,S,S,S,S,S,S,S,LS,LS,S,S,S,S,S,S,S,S,S,S,S,S,S</t>
  </si>
  <si>
    <t>0,0,0,0.2,0,0,0.1,0.1,0,0,0,0,0,0,0,0,0.2,0.3,0,0,0,0,0,0,0,0,0,0,0,0,0,0,0,0,0,0,0,0,0,0,0,0,0,0,0,0,0,0,0,0,0,0,0,0,0,0,0,0,0,0,0,0,0,0,0,0,0,0,0,0,0,0,0,0,0,0,0,0,0,0.5,0,0,0.1,0,0.6,0,0,0,0,0,0,0,0,0.3,0,0.1,0,0,0,0,0,0,0,0,0,0.1,0.1,0,0,0,0,0,0,0,0,0,0,0,0,0</t>
  </si>
  <si>
    <t>65.501,65.5013056713427,65.5006110547785,65.5009170924624,65.5012228418943,65.5005283033458,65.5008344189719,65.5011402462727,65.5014457855197,65.5007510369842,65.5010569428211,65.5013625605303,65.5006678903831,65.5009738745345,65.5012795704843,65.5005849785041,65.5008910407488,65.5011968147184,65.5015023006845,65.5008074989183,65.5011133515746,65.5014189161533,65.5007241929257,65.5010301240466,65.5013357670159,65.5006411221051,65.500947131469,65.5012528526077,65.5005582857926,65.5008643731787,65.5011701722661,65.5014756833263,65.5007809066306,65.5010867843338,65.5013923739357,65.5006976757078,65.5010036318048,65.5013092997267,65.500614679745,65.5009207140146,65.5012264600354,65.5005319180791,65.5008380303005,65.5011438541998,65.5014493900486,65.5007546381181,65.5010605405631,65.5013661548836,65.500671481351,65.50097746212,65.5012831546908,65.5005885593347,65.5008946182066,65.5012003888067,65.5005058714064,65.5008120081608,65.5011178565699,65.5014234169054,65.5007286894386,65.5010346163243,65.5013402550624,65.5006456059244,65.5009516110651,65.5012573279845,65.5005627569542,65.500868840129,65.501174635009,65.5014801418658,65.5007853609707,65.5010912344784,65.5013968198888,65.5007021174732,65.5010080693866,65.5013137331289,65.5006191089714,65.5009251390692,65.5012308809222,65.5005363348019,65.5008424428633,65.5011482626065,65.501453794303,65.5007590382242,65.5010649365249,65.5013705467049,65.5006758690356,65.500981845672,65.501287534114,65.5005929346329,65.5008989893839,65.5012047558668,65.5005102343533,65.5008163669983,65.5011222113019,65.5014277675357,65.5007330359711,65.5010389587629,65.5013445934109,65.5006499401867,65.500955941245,65.5012616540859,65.5005670789809,65.5008731580849,65.5011789488979,65.5014844516915,65.500789666737,65.5010955361892,65.5014011175479,65.5007064110844,65.5010123589537,65.5013180186557,65.5006233904618,65.5009294165269,65.501235154351,65.5005406042056,65.5008467082457,65.5011525239714,65.5014580516543,65.5007632915655,65.50106918586,65.5013747920377</t>
  </si>
  <si>
    <t>20.9148,20.7187,20.5209,20.3625,20.1706,19.9735,19.8176,19.6625,19.4749,19.2795,19.0903,18.8895,18.6926,18.4905,18.2894,18.0883,17.9413,17.795,17.5887,17.3716,17.1508,18.2082,19.2616,22.0091,21.7387,25.8755,25.5853,27.303,27.0161,29.4271,29.8268,29.4715,29.1157,28.7201,28.7231,28.3258,27.9516,27.9582,27.5289,27.1052,26.6565,26.2443,25.8317,25.4303,24.987,24.5806,24.1536,23.7105,23.2667,22.7812,22.3629,21.9148,21.4957,21.0526,20.5544,20.0952,19.6045,19.1875,18.7518,18.3277,17.8996,17.8545,17.399,16.981,16.653,16.28,15.9171,15.9803,15.6509,15.7153,17.3794,17.0922,17.0499,19.2078,23.6565,23.8833,25.209,28.1295,27.8259,27.6331,27.8235,27.5373,27.3459,27.0679,26.8797,26.6217,26.3804,26.1258,25.8862,25.6438,25.409,25.1862,24.9583,24.779,24.5547,24.3773,24.1658,23.9513,23.7386,23.5324,23.3179,23.1143,22.9027,22.6991,22.5019,22.3341,22.1671,21.9607,21.7617,21.5641,21.3725,21.1698,20.9804,20.7879,20.5913,20.3957,20.2,20.0171,19.8237,19.636</t>
  </si>
  <si>
    <t>0.0992,0.0983,0.0974,0.0964,0.0957,0.0948,0.0939,0.0931,0.0924,0.0915,0.0906,0.0897,0.0888,0.0879,0.0869,0.086,0.085,0.0843,0.0836,0.0827,0.0816,0.0806,0.0856,0.0905,0.1034,0.1022,0.1216,0.1203,0.1283,0.127,0.1383,0.1402,0.1385,0.1368,0.135,0.135,0.1331,0.1314,0.1314,0.1294,0.1274,0.1253,0.1233,0.1214,0.1195,0.1174,0.1155,0.1135,0.1114,0.1094,0.1071,0.1051,0.103,0.101,0.0989,0.0966,0.0944,0.0921,0.0902,0.0881,0.0861,0.0841,0.0839,0.0818,0.0798,0.0783,0.0765,0.0748,0.0751,0.0736,0.0739,0.0817,0.0803,0.0801,0.0903,0.1112,0.1123,0.1185,0.1322,0.1308,0.1299,0.1308,0.1294,0.1285,0.1272,0.1263,0.1251,0.124,0.1228,0.1217,0.1205,0.1194,0.1184,0.1173,0.1165,0.1154,0.1146,0.1136,0.1126,0.1116,0.1106,0.1096,0.1086,0.1076,0.1067,0.1058,0.105,0.1042,0.1032,0.1023,0.1014,0.1005,0.0995,0.0986,0.0977,0.0968,0.0959,0.0949,0.0941,0.0932</t>
  </si>
  <si>
    <t>0,0.5,0.1,0,0.1,0,0,1,0.1,0.1,0,0.1,0,0,0,0.1,0,0.3,0,0.2,0,0,0,0,0,0,0,4.6,0.1,0.1,0,0,1.3,0,0,0.3,0.1,0,0,0,0,0,0,0.4,0,0,0.8,0.1,0.1,3.1,0,7,0,3,2.1,0,0.3,0,0,0.8,0,0,0,0,0,0,0,0,0,0,0,0,0,0,0,0,0,0,0,0.1,0,0,0,0,0,0,0,0,0,0,0,0,0,0.1,0,0.1,0,0,0,0,0,0,0,0,0.1,0,0,0,0,0,0,0,0,0.1,0,0,0,0,0.5,0</t>
  </si>
  <si>
    <t>0,0.5,0.6,0.6,0.7,0.7,0.7,1.7,1.8,1.9,1.9,2,2,2,2,2.1,2.1,1.8,1.6,0.9,0,0,0,0,0,0,0,0,0,0,0,0,0,0,0,0,0,0,0,0,0,0,0,0,0,0,0,0,0,0,0,0,0,0,0,0,0,0,0,0,0,0,0,0,0,0,0,0,0,0,0,0,0,0,0,0,0,0,0,0,0,0,0,0,0,0,0,0,0,0,0,0,0,0.1,0.1,0.2,0.2,0.2,0.2,0.2,0.2,0.2,0.2,0.2,0.3,0.3,0.3,0.3,0.3,0.3,0.3,0.3,0.3,0.4,0.4,0.4,0.4,0.4,0.9,0.9</t>
  </si>
  <si>
    <t>13.3,12.2,14.5,16.3,13.5,15.3,17.4,18.3,20,20.4,19.7,24.1,25.8,24.5,27.7,30.5,31.2,33.2,33.3,34.9,37.6,37,38.3,41.6,42.4,44.2,43.3,48.3,47.4,47.1,49.1,52.3,49.9,51.6,53.7,55.5,53,54.8,56.5,55.7,60.3,57.3,61.6,62.1,62.3,62.4,63,65,63.4,64.9,66.5,67.7,69.4,69.4,67.5,70.6,70,71.1,69.7,70.6,71.2,71.7,70.4,67.2,69.3,69.1,67.2,66.7,62.2,60.7,62,56.3,56.2,53.2,50.2,48.2,47.5,43.9,43.7,42.1,36.7,36.2,33.4,32,28.8,29.2,27.7,25.9,21.2,20.6,20.1,19.3,17.8,16.5,19.3,15,17.4,15.6,16.9,14.4,16.2,13.2,14.8,15.5,13.7,15.4,13.8,16.1,15.2,15.4,15.1,13.4,13.2,14,12.6,13.5,16.1,12.5,12.9,15.6</t>
  </si>
  <si>
    <t>S,LS,LS,S,LS,S,S,LS,LS,LS,S,LS,S,S,S,LS,S,LR,C,LR,S,S,S,C,C,S,C,R,LR,LR,C,S,LR,S,S,LR,LR,S,C,S,S,S,S,LR,C,S,LR,LR,LR,R,C,ST,C,R,R,C,LR,C,C,LR,S,S,S,S,S,S,S,S,S,S,S,S,S,S,S,S,S,S,S,LR,S,S,S,S,S,S,S,S,S,S,S,S,S,LS,S,LS,S,S,S,S,S,S,S,S,LS,S,S,S,S,S,S,S,S,LS,S,S,S,S,LS,C</t>
  </si>
  <si>
    <t>0,0.5,0.1,0,0.1,0,0,1,0.1,0.1,0,0.1,0,0,0,0.1,0,0,0,0,0,0,0,0,0,0,0,0,0,0,0,0,0,0,0,0,0,0,0,0,0,0,0,0,0,0,0,0,0,0,0,0,0,0,0,0,0,0,0,0,0,0,0,0,0,0,0,0,0,0,0,0,0,0,0,0,0,0,0,0,0,0,0,0,0,0,0,0,0,0,0,0,0,0.1,0,0.1,0,0,0,0,0,0,0,0,0.1,0,0,0,0,0,0,0,0,0.1,0,0,0,0,0.5,0</t>
  </si>
  <si>
    <t>60.6222,60.5997858586387,60.5774251122216,60.5551176335511,60.5328632957329,60.510661972175,60.4885135365869,60.4664178629788,60.4443748256612,60.4223842992441,60.4004461586359,60.3785602790433,60.3567265359702,60.334944805217,60.3132149628799,60.2915368853506,60.2699104493148,60.5913355317523,60.842994915695,61.1630547969167,61.4823522318246,61.4578890367174,61.4334841178079,61.4091373362707,61.384848553611,61.3606176316639,61.3364444325937,61.6553288188931,61.7304535591412,61.8053993373119,61.7801665797282,61.7549939315933,62.0728812497143,62.0470112969991,62.021202971658,62.2954561268826,62.369055956528,62.3424804567363,62.3159682650723,62.2895192307236,62.2631332032368,62.236810032517,62.210549568827,62.5273516627861,62.5003990711286,62.4735106859068,62.7896863541682,62.8621088290836,62.9343587792552,63.2494366156711,63.220763873995,63.5351594364941,63.5058060462135,63.8195225815484,64.1324917816814,64.1017154269135,64.3710123875457,64.3396678292403,64.3083979399089,64.620202541675,64.5882643628454,64.5564022671119,64.5246160732295,64.4929056003849,64.4612706681955,64.4297110967084,64.3982267063995,64.3668173181722,64.3354827533567,64.3042228337087,64.2730373814085,64.2419262190601,64.2108891696901,64.1799260567466,64.1490367040983,64.1182209360335,64.0874785772592,64.0568094528998,64.0262133884963,64.0956902100054,64.065001523903,64.0343859443565,64.0038432972116,63.9733734087287,63.9429761055823,63.9126512148595,63.8823985640597,63.852217981093,63.8221092942794,63.792072332348,63.7621069244359,63.7322129000871,63.7023900892518,63.6726383222852,63.6429574299468,63.613347243399,63.5838075942066,63.5543383143356,63.5249392361523,63.4956101924222,63.4663510163093,63.4371615413752,63.4080416015777,63.3789910312702,63.350009665201,63.3210973385116,63.2922538867366,63.2634791458023,63.2347729520256,63.2061351421137,63.1775655531626,63.1490640226564,63.0806303884663,62.9303597768079,62.7804471396432,62.6308916242059,62.4816923797608,62.3328485575996,62.1843593110356,62.0362237953994</t>
  </si>
  <si>
    <t>3.0722,2.9222,2.7736,2.6099,2.4641,2.3048,2.146,2.0045,1.8643,1.7253,1.5725,1.4362,1.2833,1.1336,0.9841,0.8531,0.7061,0.7901,0.6471,1.0028,1.448,1.2845,1.1227,0.9667,0.8131,0.6557,0.5082,4.6386,4.4744,4.3117,4.0882,3.8433,4.6433,4.39,4.1346,3.975,3.8168,3.5692,3.3399,3.0995,2.8493,2.6155,2.3734,2.2868,2.0703,1.8414,2.1596,2.0179,1.8775,4.4954,4.2122,10.7089,10.2833,12.7247,14.2439,13.745,13.4979,13.0073,12.5373,12.7582,12.2204,11.6889,11.1814,10.714,10.2378,9.7732,9.335,8.9094,8.5244,8.1562,7.7875,7.4576,7.1337,6.8297,6.5432,6.2689,6.0013,5.7491,5.5016,5.3295,5.1054,4.8855,4.674,4.468,4.2697,4.0734,3.8818,3.6951,3.516,3.3396,3.1658,2.9949,2.8273,2.6796,2.5147,2.3698,2.2102,2.0538,1.8985,1.7466,1.5956,1.4481,1.3017,1.157,1.0245,0.8835,0.7451,0.6078,0.4729,0.34,0.2094,0.0815,0,0,0,0,0,0,0,0</t>
  </si>
  <si>
    <t>0.0295,0.028,0.0266,0.0252,0.0238,0.0224,0.021,0.0195,0.0182,0.017,0.0157,0.0143,0.0131,0.0117,0.0103,0.009,0.0078,0.0064,0.0072,0.0059,0.0091,0.0132,0.0117,0.0102,0.0088,0.0074,0.006,0.0046,0.0422,0.0407,0.0392,0.0372,0.035,0.0423,0.0399,0.0376,0.0362,0.0347,0.0325,0.0304,0.0282,0.0259,0.0238,0.0216,0.0208,0.0188,0.0168,0.0197,0.0184,0.0171,0.0409,0.0383,0.0975,0.0936,0.1158,0.1296,0.1251,0.1228,0.1184,0.1141,0.1161,0.1112,0.1064,0.1018,0.0975,0.0932,0.0889,0.0849,0.0811,0.0776,0.0742,0.0709,0.0679,0.0649,0.0622,0.0595,0.057,0.0546,0.0523,0.0501,0.0485,0.0465,0.0445,0.0425,0.0407,0.0389,0.0371,0.0353,0.0336,0.032,0.0304,0.0288,0.0273,0.0257,0.0244,0.0229,0.0216,0.0201,0.0187,0.0173,0.0159,0.0145,0.0132,0.0118,0.0105,0.0093,0.008,0.0068,0.0055,0.0043,0.0031,0.0019,0.0007,0,0,0,0,0,0,0</t>
  </si>
  <si>
    <t>2.6,0,0,0.1,0.6,0,0,0,0,0,0,0,0,0,0.2,0.2,0.1,0,0,0,0.1,0,0,0,5.8,0.1,1.3,0,0,0.1,0.3,0.1,0,0,0,0,0,0,0,0.1,2,1.4,0,3.3,0,0,0.1,0.1,8,0.2,0,0.2,0,0,0,0,0,0,0,0.2,0,0,0,0,0,0.1,0,0,0.2,0,0,0,0,0,0,0,0,0,0,0,0,0.1,0,0,0,0,0,0,0,0.1,0,0,0,0,0,0,0,0,0,0,0.4,0,0,0.1,0.1,0,0,2.5,0,0.9,0,0,0,0,0,0,0,0,0,0</t>
  </si>
  <si>
    <t>2.6,2.6,2.6,2.7,3.3,3.3,3.3,3.3,3.3,3.3,3.3,3.3,3.3,3.3,3.5,3.7,3.2,2.1,1.1,0,0,0,0,0,0,0,0,0,0,0,0,0,0,0,0,0,0,0,0,0,0,0,0,0,0,0,0,0,0,0,0,0,0,0,0,0,0,0,0,0,0,0,0,0,0,0,0,0,0,0,0,0,0,0,0,0,0,0,0,0,0,0,0,0,0,0,0,0,0,0,0,0,0,0,0,0,0,0,0,0,0.4,0.4,0.4,0.5,0.6,0.6,0.6,3.1,3.1,4,4,4,4,4,4,4,4,4,4,4</t>
  </si>
  <si>
    <t>13.4,13.3,16.7,18.5,15.2,19,20.7,22.6,23.7,19.6,24.2,23.4,26.6,29.9,31.3,29.4,34.2,37.5,36.7,38.5,41.6,40.9,43.7,45,45.4,47.2,50,52.5,52.3,56.2,53.9,54.8,59,58.9,61.7,59.8,61.3,65,66.9,64,67.6,65.4,67.2,65.2,66.6,68.5,70.7,68.2,71.8,70.3,74.2,74.8,74,71.1,73.2,74,72.8,72.4,71.7,72.4,75.8,76.9,73.8,72.1,70.6,74.3,70.2,71.9,72.4,71,67.7,70.2,68.9,64.9,63.3,61.3,60,62.7,60.6,59,55.4,53.5,55.2,49.5,49,44.7,43.7,45.7,39.8,43.5,40.1,34.6,34.9,33.7,33.8,32.9,28.4,31.3,30.2,23.8,23.2,27.1,22.1,23.3,23.3,18.8,18.2,17.8,19,21.1,18.1,19.6,15.9,14.7,14.2,19.2,17.8,14,17.7,16.1</t>
  </si>
  <si>
    <t>SN,S,S,LS,LS,S,S,S,S,S,S,S,S,S,LS,LS,LR,S,S,S,LR,S,S,S,R,LR,LR,S,S,LR,LR,LR,S,S,S,S,S,S,S,LR,LR,LR,C,R,C,S,LR,LR,ST,LR,S,LR,S,S,S,S,S,S,S,LR,S,S,S,S,S,LR,S,S,LR,S,S,S,S,S,S,S,S,S,S,S,S,LR,S,S,S,S,S,S,S,LR,S,S,S,S,S,S,S,S,S,S,LS,S,S,LS,LS,S,S,SN,C,LS,S,S,S,S,S,S,S,S,S,S</t>
  </si>
  <si>
    <t>2.6,0,0,0.1,0.6,0,0,0,0,0,0,0,0,0,0.2,0.2,0,0,0,0,0,0,0,0,0,0,0,0,0,0,0,0,0,0,0,0,0,0,0,0,0,0,0,0,0,0,0,0,0,0,0,0,0,0,0,0,0,0,0,0,0,0,0,0,0,0,0,0,0,0,0,0,0,0,0,0,0,0,0,0,0,0,0,0,0,0,0,0,0,0,0,0,0,0,0,0,0,0,0,0,0.4,0,0,0.1,0.1,0,0,2.5,0,0.9,0,0,0,0,0,0,0,0,0,0</t>
  </si>
  <si>
    <t>57.4787,57.3640899033233,57.2497083343317,57.1355548373509,57.0216289576148,56.9079302412643,56.7944582353451,56.6812124878064,56.5681925474983,56.455397964171,56.3428282884721,56.2304830719452,56.1183618670283,56.0064642270518,55.8947897062365,55.7833378596923,56.1291082434162,56.4741891756197,56.8185820310399,57.1622881816729,57.2863089967789,57.3100825196252,57.3338086390725,57.3574874496411,57.7001190456629,57.8230674487743,58.1647706979701,58.1867926053397,58.2087706019574,58.3307047753795,58.6523958172171,58.7734454207236,58.7942536564406,58.8150204014156,58.8357457383796,58.8564297498982,58.8770725183727,58.89767412604,58.918234654973,59.0387541870809,59.3780334083393,59.7166361211807,59.7355636745342,60.0734534871469,60.0916695617647,60.1098493143001,60.227992817178,60.3459007469081,60.6825735732133,60.8995750881429,60.9161439112299,61.1326796967846,61.1487837191414,61.1648556307589,61.1808954956643,61.1969033777575,61.2128793408109,61.2288234484697,61.2447357642522,61.4606163515501,61.4760664820878,61.4914858057187,61.5068743838704,61.5222322778482,61.537559548835,61.6528562578917,61.6679230701871,61.6829598398961,61.8979666269223,61.9125446995091,61.9270937040357,61.9416136984627,61.956104740635,61.9705668882821,61.9850001990184,61.9994047303436,62.0137805396426,62.0281276841859,62.0424462211299,62.0567362075167,62.0709977002752,62.1852307562202,62.1992360362834,62.2132133904104,62.2271628742845,62.2410845434778,62.2549784534515,62.2688446595564,62.2826832170328,62.3964941810109,62.4100782107406,62.4236351544896,62.4371650662661,62.4506679999709,62.4641440093969,62.4775931482301,62.4910154700493,62.5044110283266,62.5177798764272,62.5311220676101,62.5444376550282,62.5577266917281,62.570989230651,62.5842253246322,62.5974350264018,62.6106183885848,62.6237754637012,62.6369063041663,62.6500109622909,62.6630894902815,62.5711419402405,62.4463777297252,62.3218622937686,62.1975951363249,62.073575762337,61.9498036777354,61.8262783894354,61.7029994053356,61.5799662343159,61.4571783862354</t>
  </si>
  <si>
    <t>0,0,0,0,0,0,0,0,0,0,0,0,0,0,0,0,0.1166,0.8242,1.3478,1.9146,1.7766,1.6026,1.4264,1.2506,6.5936,6.4556,7.2986,7.047,6.7982,6.6602,6.5222,6.3842,6.111,5.8412,5.5607,5.2928,5.0211,4.7343,4.4418,4.3038,5.8468,6.7898,6.5082,9.3512,9.0485,8.6844,8.5464,8.4084,15.9514,15.8134,15.3103,15.1723,14.6791,14.2259,13.754,13.2779,12.8212,12.3749,11.9414,11.8034,11.3328,10.8563,10.4203,10.0066,9.6125,9.4745,9.0908,8.6973,8.5593,8.1815,7.8344,7.4734,7.1269,6.8124,6.5115,6.2253,5.949,5.6617,5.3888,5.1265,4.8824,4.7444,4.505,4.2873,4.0728,3.8717,3.6744,3.4741,3.2878,3.1498,2.9654,2.7911,2.6176,2.4468,2.2769,2.1092,1.9475,1.7838,1.6223,1.4671,1.3291,1.1733,1.0217,0.8837,0.7457,0.5983,0.4521,0.3141,0.1714,0.0334,0,0,0,0,0,0,0,0,0,0</t>
  </si>
  <si>
    <t>0,0.1,0,0.1,0,0,0,0,0,0,10.4,0,0,0,0,0,0,0.1,0,0,0,0.4,0,0,0,0,0,0,0.1,0,0.3,0.3,0.7,0.6,0,0,0,0,0,0,0,0,0.1,0,0,0,0,0,0,0,0.7,0.3,0.1,0,0,0,0.4,0.6,1,0.1,0,0.1,0,0,0,0.5,0,0.1,0,0.3,0,0,0,0,0,0,0,0,0,0.1,0,0.2,0,0.9,0,0,0.1,0,3.9,0,0.1,0,0,0.1,0,0,0,0,0,0,0,0.2,0,0.2,0,0.1,0,0.1,0,5.1,0,0,0,0,0.1,0,0,0.1,0.1,0.6</t>
  </si>
  <si>
    <t>0,0.1,0.1,0.2,0.2,0.2,0.2,0.2,0.2,0.2,10.6,10.6,10.6,10.6,10.6,10.6,10.6,10.7,10.6,10.6,10.2,9.1,8.5,7.3,5.4,3.2,1.2,0,0,0,0,0,0,0,0,0,0,0,0,0,0,0,0,0,0,0,0,0,0,0,0,0,0,0,0,0,0,0,0,0,0,0,0,0,0,0,0,0,0,0,0,0,0,0,0,0,0,0,0,0,0,0,0,0,0,0,0,0,0,0,0,0,0,0,0,0,0,0,0,0,0,0.2,0.2,0.4,0.4,0.5,0.5,0.6,0.6,5.7,5.7,5.7,5.7,5.7,5.8,5.8,5.8,5.9,6,6.6</t>
  </si>
  <si>
    <t>13,14.2,12.5,13.6,14.1,17,14.8,17.4,17.7,17.7,18.8,22.3,24.2,22.6,24.7,26.3,29.8,30.3,32.5,30.3,34,37.2,34.7,37.6,41.1,42,41.5,42.2,47,44.7,49.5,49.9,52.4,51.3,54.2,55,55.6,54.6,57.3,57.5,59.4,60.4,62.1,60.7,63.5,63.5,65.3,65.5,64.7,68.3,68.5,67.9,66.4,68.3,70.9,68.9,68.2,68.2,68.2,69.8,69.1,71.6,68.7,69.9,70.9,69.2,69.5,65.9,64.8,64.9,65.2,63.1,60.8,60.1,58.4,57.8,59.2,56.9,56.3,54.3,50.4,49.6,49.3,48.8,46.7,43,42.9,38.9,37.9,36.1,36.8,35.8,33.6,32.3,30,27.1,27.3,24.9,23.7,22.3,23.1,23.5,21.8,22.3,20.8,19,16.9,18.2,17,15.3,18.1,16.2,16.1,13.6,15.2,16,12.4,12.9,12.5,15.2</t>
  </si>
  <si>
    <t>S,LS,S,LS,S,S,S,S,S,S,B,S,S,S,S,C,C,LS,S,S,S,LR,S,S,S,S,S,S,LR,S,LR,LR,LR,LR,S,S,S,S,S,S,S,S,LR,S,S,S,S,S,S,S,LR,LR,LR,S,C,S,LR,LR,LR,LR,S,LR,S,S,S,LR,S,LR,S,LR,S,S,S,S,S,S,S,S,S,LR,C,LR,C,LR,S,C,LR,C,R,C,LR,S,S,LR,S,S,S,S,S,S,S,LS,C,LS,S,LS,S,LS,C,SN,S,S,S,S,LS,S,S,LS,LS,LS</t>
  </si>
  <si>
    <t>0,0.1,0,0.1,0,0,0,0,0,0,10.4,0,0,0,0,0,0,0.1,0,0,0,0,0,0,0,0,0,0,0,0,0,0,0,0,0,0,0,0,0,0,0,0,0,0,0,0,0,0,0,0,0,0,0,0,0,0,0,0,0,0,0,0,0,0,0,0,0,0,0,0,0,0,0,0,0,0,0,0,0,0,0,0,0,0,0,0,0,0,0,0,0,0,0,0,0,0,0,0,0,0,0,0.2,0,0.2,0,0.1,0,0.1,0,5.1,0,0,0,0,0.1,0,0,0.1,0.1,0.6</t>
  </si>
  <si>
    <t>49.6732,49.6733026268657,49.6734051465092,49.6735075590427,49.6736098645781,49.672712063227,49.6728151998774,49.672918228773,49.6730211500265,49.6731239637504,49.6732266700569,49.6733292690584,49.6734317608668,49.6735341455942,49.6736364233526,49.6727385942536,49.6728417031849,49.6729447043906,49.673047597983,49.6731503840746,49.6732530627778,49.6733556342048,49.6734580984676,49.6735604556781,49.6736627059483,49.6727648493899,49.6728679308905,49.672970904694,49.673073770913,49.6731765296598,49.6732791810467,49.6733817251859,49.6734841621895,49.6735864921693,49.6736887152371,49.6727908315048,49.67289388586,49.6729968325464,49.6730996716765,49.6732024033628,49.6733050277175,49.6734075448528,49.6735099548805,49.6736122579127,49.6727144540612,49.6728175882137,49.672920614614,49.6730235333749,49.6731263446087,49.6732290484277,49.6733316449443,49.6734341342705,49.6735365165183,49.6736387917995,49.672740960226,49.6728440666855,49.6729470654217,49.6730499565474,49.6731527401749,49.6732554164165,49.6733579853844,49.6734604471907,49.6735628019474,49.6736650497663,49.672767190759,49.6728702698135,49.6729732411734,49.6730761049512,49.6731788612595,49.6732815102104,49.6733840519162,49.6734864864888,49.6735888140402,49.6736910346823,49.6727931485266,49.672896200461,49.6729991447292,49.6731019814437,49.6732047107168,49.6733073326608,49.6734098473879,49.67351225501,49.6736145556391,49.6727167493869,49.6728198811413,49.6729229051461,49.6730258215138,49.673128630357,49.673231331788,49.673333925919,49.673436412862,49.6735387927292,49.6736410656323,49.6727432316831,49.6728463357694,49.672949332135,49.6730522208925,49.6731550021543,49.6732576760326,49.6733602426397,49.6734627020877,49.6735650544885,49.673667299954,49.6727694385958,49.6728725153018,49.6729754843156,49.6730783457499,49.673181099717,49.6732837463293,49.6733862856988,49.6734887179376,49.6735910431577,49.6736932614708,49.6727953729886,49.6728984225989,49.6730013645455,49.6731041989407,49.6732069258971,49.6733095455267,49.6734120579418</t>
  </si>
  <si>
    <t>9.6775,9.6255,9.5476,9.4956,9.416,9.3338,9.2535,9.17,9.0863,9.0026,8.9506,8.8604,8.7671,8.6768,8.5831,8.4974,8.4056,8.3536,8.3523,8.2488,8.5637,10.0197,10.4769,11.5387,13.3238,15.3026,17.1551,18.1976,18.2456,18.0587,18.3067,18.5547,19.2027,19.7507,19.4978,19.2415,18.9808,18.7291,18.4575,18.1857,17.9,17.608,17.656,17.363,17.0472,16.7328,16.4039,16.0755,15.7577,15.4073,16.0553,16.3033,16.3513,15.9947,15.6843,15.3277,15.6757,16.2237,17.1717,17.2197,16.8469,16.8949,16.5287,16.1535,15.7714,16.2194,15.8517,15.8997,15.5828,15.8308,15.5101,15.2114,14.9352,14.6663,14.4129,14.1646,13.9084,13.6699,13.437,13.485,13.3199,13.4679,13.3075,14.1565,13.9761,13.8375,13.8855,13.7599,17.6079,17.4819,17.5299,17.3845,17.2475,17.2965,17.1714,17.0547,16.9377,16.827,16.7194,16.6153,16.5095,16.4575,16.3658,16.3148,16.2144,16.1624,16.0697,16.0177,15.9338,15.8818,15.7872,15.6962,15.6054,15.5198,15.4678,15.3775,15.2929,15.2409,15.1889,15.1369</t>
  </si>
  <si>
    <t>0.2,0.3,0,0.1,0.3,7.4,0,0.1,0.2,0,0,0,0,0.4,0,0,0.7,0,0,0.1,0,0,0,0,0,0,0,0,0,0,0,0,0.1,0,0.2,0,0,0,0,0.1,0,0,0,0,0,0,0,0,0,0,0,0,0,0,0,0,0,0.2,0.2,0,3.5,0,0.5,0,0.9,0,0.1,2.1,0.4,0.7,0,0,0.1,0,0,0,0,0,0,0,0,0,0,0.2,0,0,0,0,0,0,0.1,0.8,0,0,0,0,0.5,0,0,0,0,0.3,0,0.4,2.3,0,0.7,0,0.1,0.7,0,0,0,1.8,0,0.9,6.3,0,0.1,0.1</t>
  </si>
  <si>
    <t>0.2,0.5,0.5,0.6,0.9,8.3,8.3,8.4,8.6,8.6,8.6,8.6,8.6,9,9,9,9.7,9.7,9,8.6,7.7,6.2,4.5,2.1,1.4,0.4,0,0,0,0,0,0,0,0,0,0,0,0,0,0,0,0,0,0,0,0,0,0,0,0,0,0,0,0,0,0,0,0,0,0,0,0,0,0,0,0,0,0,0,0,0,0,0,0,0,0,0,0,0,0,0,0,0,0,0,0,0,0,0,0,0,0,0,0,0,0,0,0,0,0,0,0,0,0.4,2.7,2.7,3.4,3.4,3.5,4.2,4.2,4.2,4.2,6,6,6.9,13.2,13.2,13.3,13.4</t>
  </si>
  <si>
    <t>16,19.9,19.9,14.3,15.5,11.6,21.7,23.3,20.6,18.1,19.6,23.5,24.8,28.4,25.1,25.9,22.3,25.4,35.4,33.9,36.1,39.3,40,43,35.2,36.8,47.5,40,46.3,54.9,49,53.5,52.2,59.5,53.3,63,57.7,62.3,65.8,65.6,69.7,69,67.1,71,71.5,74.4,72.4,75.4,69.3,77,72.9,71.8,78.2,77.7,78.5,75.9,80.8,78.3,74.2,76.2,72.8,72.3,70.3,77.6,75.4,74.4,70.8,72.9,75.6,74.3,74.9,76.3,72.1,73.8,72.9,67.6,63.2,68.5,66.9,65.8,61.7,66.1,59.9,56.9,57.4,56.5,55.7,61.4,57.1,56,56.7,52,46.8,51,49.6,37.8,45.7,38.2,36.7,30.1,29.8,36.9,34.5,23.1,29.3,22.7,26.2,21.6,25,23.7,21.2,18.1,22.4,21.9,10.2,13.5,13.3,20.9,9.8,20.5</t>
  </si>
  <si>
    <t>LS,LS,C,LS,LS,B,C,LS,LS,S,S,S,S,LS,C,S,LS,S,S,LR,S,S,S,S,S,S,S,S,S,S,S,S,LR,S,LR,S,S,S,S,LR,S,S,S,S,S,S,S,S,S,S,S,S,S,S,S,S,S,LR,LR,S,R,C,LR,C,LR,S,LR,R,LR,LR,S,S,LR,S,S,S,S,S,S,S,S,S,S,LR,S,S,S,S,S,S,LR,LR,S,S,S,S,LR,S,S,S,S,LR,S,LS,SN,S,LS,S,LS,LS,C,S,S,LS,S,LS,B,S,LS,LS</t>
  </si>
  <si>
    <t>0.2,0.3,0,0.1,0.3,7.4,0,0.1,0.2,0,0,0,0,0.4,0,0,0.7,0,0,0,0,0,0,0,0,0,0,0,0,0,0,0,0,0,0,0,0,0,0,0,0,0,0,0,0,0,0,0,0,0,0,0,0,0,0,0,0,0,0,0,0,0,0,0,0,0,0,0,0,0,0,0,0,0,0,0,0,0,0,0,0,0,0,0,0,0,0,0,0,0,0,0,0,0,0,0,0,0,0,0,0,0,0,0.4,2.3,0,0.7,0,0.1,0.7,0,0,0,1.8,0,0.9,6.3,0,0.1,0.1</t>
  </si>
  <si>
    <t>33.8713,33.7417461797235,33.612687887884,33.4841232291423,33.3560503154087,33.2284672658152,33.1013722066879,32.9747632715195,32.8486386009418,32.7229963426985,32.5978346516182,32.4731516895866,32.3489456255205,32.2252146353399,32.1019569019421,31.9791706151743,31.8568539718075,31.7350051755098,32.33162243682,32.7019577058405,33.3438764851223,33.9833399990271,34.6203576386622,35.2549387592148,35.8870926800897,36.516828685046,37.1421560223336,37.3530915545984,37.5632202827537,37.7725452927321,37.9810696586631,38.188796442918,38.4957286961547,38.7014869688837,38.8524582399244,38.8318520632464,38.6833247028201,38.535365442436,38.387972109177,38.3411425384368,38.1944920854096,38.04840255347,37.9028717971595,37.7578976792257,37.6134780705908,37.4696108503208,37.3262939055938,37.1835251316692,37.0413024318568,36.8996237174861,36.7584869078754,36.6178899303015,36.477830719969,36.3383072199802,36.1993173813047,36.0608591627495,35.9229305309288,35.9855294602345,36.0478889558474,35.9100099335739,36.5396582826759,36.7528982993827,37.3793226975925,37.5893510946478,38.2125761572811,38.4194174558501,38.7254676102816,38.8523471581317,38.8517414063287,38.8521379714565,38.8525330197685,38.8519265570661,38.8523224140138,38.8517167568542,38.8521134162635,38.8525085584962,38.8519021893554,38.8522981395067,38.8516925751943,38.8520893270956,38.8524845614666,38.8518782841117,38.8522743256978,38.8516688524705,38.8520656951085,38.8524610198692,38.8018548325582,38.6534422080834,38.505597244799,38.3583177714664,38.3116016251515,38.8540641627143,38.8164518435666,38.6679833872064,38.5200828055872,38.3727479266533,38.7259765866574,38.5778541877315,38.4302983399166,38.2833068762202,38.1368776379379,38.2910084746222,38.1445497786133,37.9986512702435,37.8533108068596,37.7085262540039,37.5642954853826,37.4206163828348,37.2774868363014,37.1349047437939,36.9928680113637,36.8513745530714,36.7104222909559,36.5700091550044,36.4301330831211,36.2907920210981,36.1519839225843,36.0137067490555,35.8759584697849,35.7387370618129</t>
  </si>
  <si>
    <t>0,0,0,0,0,0,0,0,0,0,0,0,0,0,0,0,0,0,0,0.0004,0.0997,0.8837,1.7968,3.3341,3.2171,3.4229,3.006,2.6082,2.2019,1.7812,1.3795,0.9756,0.6226,0.2271,0.1281,0,0,0,0,0,0,0,0,0,0,0,0,0,0,0,0,0,0,0,0,0,0,0,0,0,2.733,2.2749,2.0079,1.5467,1.6797,1.2082,0.8552,2.6802,2.9322,3.4832,3.1604,2.8386,2.7896,2.492,2.2057,1.9494,1.7153,1.4688,1.2354,1.0112,0.8034,0.5941,0.4029,0.4549,0.2722,0.098,0,0,0,0,0,0.111,0,0,0,0,0,0,0,0,0,0,0,0,0,0,0,0,0,0,0,0,0,0,0,0,0,0,0,0</t>
  </si>
  <si>
    <t>0,0.3,0,0,0,0.1,0,0.1,0,0,0,0,0.2,1,0,0,0,0,0.1,0,0,0,0,1.1,0,0,0,0,0,0.1,0.1,0,0,0,1.1,0,0,1.5,0.1,0,0.1,5.3,2.9,0,10.2,0.7,0,0,0,0,0.1,0,0,0.1,0.1,0.1,0.1,0,0.5,0,0,0.2,0,0.2,0.2,0.1,0,0,0,0,0.4,0,0,0,0,0,0,0,0,0,0,0.1,0,0,0,0,0,0,2.6,0,0.3,0,0,0,0.2,1.2,0,0.2,0.2,0.1,0,0,0,0.3,0.1,0,0,0,0.1,0,0,0,0,0.6,0,0,0,0,0,0</t>
  </si>
  <si>
    <t>0,0.3,0.3,0.3,0.3,0.4,0.4,0.5,0.5,0.5,0.5,0.5,0.7,1.7,1.7,1.7,1.7,0.7,0,0,0,0,0,0,0,0,0,0,0,0,0,0,0,0,0,0,0,0,0,0,0,0,0,0,0,0,0,0,0,0,0,0,0,0,0,0,0,0,0,0,0,0,0,0,0,0,0,0,0,0,0,0,0,0,0,0,0,0,0,0,0,0,0,0,0,0,0,0,0,0,0,0,0,0,0,0,0,0,0,0,0,0,0,0.3,0.4,0.4,0.4,0.4,0.5,0.5,0.5,0.5,0.5,1.1,1.1,1.1,1.1,1.1,1.1,1.1</t>
  </si>
  <si>
    <t>18.9,16.7,19.8,15.2,21.1,17.9,19.6,21.9,20.2,17,25.3,23.1,28.2,22.7,26.5,27.2,28.8,36.6,36,31.1,37,38,34.4,43.7,42.6,42.3,46.3,49.1,41.3,46.7,44.9,49.1,57.7,48.2,59,58.8,59.7,56,62,60.9,61.4,64.4,68.1,68.2,66.4,65.3,64.9,64.5,64.9,72.2,64.7,71.1,69.4,72.3,67.6,67.5,71.3,67.4,68.6,66.5,70.8,66.2,64.5,64,75,75.2,72.4,64.2,73.5,65,73.1,70.4,71.3,64.4,59.1,62.1,60,57.7,66,56.1,56.3,57.9,62.3,60.5,58.3,60,58.9,46.7,49.5,46.5,50.7,51.5,46.5,41.5,38.4,38,43.2,36.3,32.8,32.9,29.5,38,27.5,23.8,25.2,30.5,24.3,25.5,18.2,27.3,27.6,18.3,17,24.1,19.6,17.3,21.8,17.9,19,15.5</t>
  </si>
  <si>
    <t>S,LS,S,S,S,LS,S,LS,S,S,S,S,LS,LS,S,S,S,S,LR,S,S,S,S,LR,S,S,S,S,S,LR,LR,S,S,S,LR,S,S,LR,LR,S,LR,R,R,C,ST,LR,C,S,S,C,LR,S,C,LR,LR,LR,LR,S,LR,S,S,LR,S,LR,LR,LR,S,C,S,S,LR,S,S,S,S,C,S,S,S,S,S,LR,S,S,S,S,C,S,R,S,LR,S,C,S,LR,LR,S,LR,LR,LR,S,S,S,LS,LS,S,S,S,LS,S,S,S,S,LS,S,C,S,S,S,S</t>
  </si>
  <si>
    <t>0,0.3,0,0,0,0.1,0,0.1,0,0,0,0,0.2,1,0,0,0,0,0,0,0,0,0,0,0,0,0,0,0,0,0,0,0,0,0,0,0,0,0,0,0,0,0,0,0,0,0,0,0,0,0,0,0,0,0,0,0,0,0,0,0,0,0,0,0,0,0,0,0,0,0,0,0,0,0,0,0,0,0,0,0,0,0,0,0,0,0,0,0,0,0,0,0,0,0,0,0,0,0,0,0,0,0,0.3,0.1,0,0,0,0.1,0,0,0,0,0.6,0,0,0,0,0,0</t>
  </si>
  <si>
    <t>19.5884,19.5882573377593,19.5881147785196,19.5879723222065,19.5888299687457,19.5886869960711,19.5885441266217,19.5884013603228,19.5882586971,19.5881161368788,19.587973679585,19.5888313251441,19.5886883514903,19.5885454810623,19.5884027137855,19.5882600495855,19.5881174883879,19.5879750301182,19.5888326747023,19.5886897000741,19.5885468286724,19.5884040604226,19.5882613952504,19.5881188330812,19.5879763738407,19.5888340174546,19.5886910418569,19.5885481694865,19.5884054002687,19.5882627341291,19.5881201709932,19.5879777107868,19.5888353534354,19.5886923768732,19.5885495035389,19.5884067333579,19.5882640662558,19.5881215021581,19.5879790409906,19.5888366826789,19.5886937051569,19.5885508308636,19.5884080597243,19.5882653916646,19.58812282661,19.5879803644862,19.5888380052189,19.5886950267421,19.5885521514946,19.5884093794018,19.5882667103893,19.5881241443826,19.5879816813075,19.5888393210894,19.5886963416626,19.5885534654657,19.5884106924242,19.5882680224637,19.5881254555097,19.5879829914879,19.5888406303239,19.5886976499518,19.5885547728104,19.588411998825,19.5882693279213,19.5881267600248,19.5879842950611,19.588841932956,19.5886989516434,19.5885560735621,19.5884132986377,19.5882706267955,19.5881280579612,19.5879855920604,19.5888432290189,19.5887002467705,19.5885573677542,19.5884145918953,19.5882719191194,19.5881293493521,19.5879868825189,19.5888445185457,19.5887015353663,19.5885586554196,19.5884158786311,19.5882732049262,19.5881306342305,19.5879881664697,19.5888458015694,19.5887028174637,19.5885599365913,19.5884171588778,19.5882744842485,19.5881319126292,19.5879894439454,19.5888470781228,19.5887040930955,19.5885612113021,19.5884184326682,19.5882757571193,19.588133184581,19.5879907149788,19.5888483482386,19.5887053622942,19.5885624795845,19.5884197000349,19.588277023571,19.5881344501183,19.5879919796024,19.5888496119491,19.5887066250923,19.5885637414709,19.5884209610103,19.5882782836359,19.5881357092735,19.5879932378485,19.5888508692868,19.5887078815222,19.5885649969936,19.5884222156265</t>
  </si>
  <si>
    <t>17.8103,17.7963,17.7345,17.6814,17.616,17.602,17.541,17.527,17.4647,17.4088,17.3352,17.266,17.252,17.238,17.1616,17.0836,17.0013,17.8792,18.6786,18.5861,18.4729,18.356,18.2531,19.3391,19.1986,19.0593,18.9006,18.7267,18.5947,18.6807,18.7667,18.5931,18.3592,18.1927,19.2787,19.0325,18.7804,20.2664,20.3524,20.0802,20.1662,25.4522,28.3382,28.0268,38.2128,38.8988,38.5737,38.1566,37.7366,37.3275,37.4135,36.8981,36.53,36.615,36.701,36.787,36.873,36.422,36.908,36.4707,35.9664,36.1524,35.7482,35.9342,36.1202,36.2062,35.6762,35.3718,34.8281,34.4245,34.8105,34.3248,33.8268,33.4363,33.1127,32.8401,32.5094,32.2055,31.8029,31.5188,31.2343,31.3193,30.97,30.6433,30.3424,30.0242,29.7909,29.5936,32.1786,31.9756,32.2616,32.0184,31.8621,31.693,31.879,33.064,32.881,33.067,33.253,33.339,33.2267,33.0744,32.9694,32.9554,32.9414,32.8258,32.7331,32.6368,32.6228,32.5189,32.4151,32.3407,32.2696,32.2556,32.1778,32.1203,32.0353,31.9621,31.8861,31.819</t>
  </si>
  <si>
    <t>0,0.1,0.5,0,0,0.6,0,0,0,4,0,0,0.1,0,0.1,0,0.2,0,0,0,0,0,0,0,2.7,0.4,1.1,0,0.1,0,0,0,0.3,0,0,0,0,0,0,0,0,0,0.1,0,2.2,0,0,0,0,1.4,0.3,0.1,0,0,0,0.1,0,0.2,0.6,0,0,0,0.1,0,4.5,0,0,0.1,0,0.2,0.8,0,0.8,0,0,0,0,0.2,0,0,0,0,0,0,0,0,0,0,0,0,0,0,0,0,0,0.5,0,0,0,0,1.5,1,0,0,0,0,0,0.9,0.4,0.8,0,0,1.5,3.3,0.6,1.5,0,0,0,0</t>
  </si>
  <si>
    <t>0,0.1,0.6,0.6,0.6,1.2,1.2,1.2,1.2,5.2,4.7,4.7,3.4,3.2,3,1.1,0.5,0.2,0,0,0,0,0,0,0,0,0,0,0,0,0,0,0,0,0,0,0,0,0,0,0,0,0,0,0,0,0,0,0,0,0,0,0,0,0,0,0,0,0,0,0,0,0,0,0,0,0,0,0,0,0,0,0,0,0,0,0,0,0,0,0,0,0,0,0,0,0,0,0,0,0,0,0,0,0,0,0,0,0,0,0,0,0,0,0,0,0,0.9,1.3,0.9,0.9,0.9,2.4,5.7,6.3,7.8,7.8,7.8,7.8,7.8</t>
  </si>
  <si>
    <t>30.2,28.8,22.4,25.1,23.2,20,26.1,29.3,31,22.2,34.4,28.1,38,32.8,33.1,40.8,34.8,33.7,41.6,45.9,45.6,48.1,50.6,43.9,49,43.9,51.7,53.9,47.5,52.7,62.2,56,63.9,66.5,63.5,62.3,59.7,68.9,58.9,70.1,64.3,65.6,68,75.2,73.9,76.4,74.2,72.1,65.7,67.8,71.7,72,70.9,77.4,76.6,73,79,76.2,79.1,72.2,79,67.9,73.3,70.7,74.3,76.4,78.3,72.8,78,68,70,69.8,70.3,68.4,70.8,70.2,62,68.2,60.9,67.3,64,59.9,63.4,64.1,50.9,50.8,55.8,46.7,46.3,52.9,49.7,54.1,41,43,49.7,40.6,45.3,45.2,34.3,42.7,36,38.5,37.9,37,35.4,35.2,28.3,31.8,22.5,33.7,27.9,19.2,19,24.1,29.5,21.2,28.8,17.4,24.8,28.2</t>
  </si>
  <si>
    <t>S,LS,LS,S,S,LS,S,S,S,SN,S,S,LR,S,LR,S,LR,S,S,S,C,C,S,C,R,LR,LR,S,LR,S,C,S,LR,C,S,S,S,C,S,C,S,S,LR,S,R,S,C,S,C,LR,LR,LR,S,S,S,LR,S,LR,LR,S,S,S,LR,S,R,C,S,LR,S,LR,LR,S,LR,S,S,S,C,LR,S,S,S,S,S,S,S,S,S,S,S,S,S,S,S,S,S,LR,S,S,S,S,LR,LR,C,S,S,C,S,LS,LS,LR,S,S,LS,SN,LS,LS,C,S,S,C</t>
  </si>
  <si>
    <t>0,0.1,0.5,0,0,0.6,0,0,0,4,0,0,0,0,0,0,0,0,0,0,0,0,0,0,0,0,0,0,0,0,0,0,0,0,0,0,0,0,0,0,0,0,0,0,0,0,0,0,0,0,0,0,0,0,0,0,0,0,0,0,0,0,0,0,0,0,0,0,0,0,0,0,0,0,0,0,0,0,0,0,0,0,0,0,0,0,0,0,0,0,0,0,0,0,0,0,0,0,0,0,0,0,0,0,0,0,0,0.9,0.4,0,0,0,1.5,3.3,0.6,1.5,0,0,0,0</t>
  </si>
  <si>
    <t>71.4558,71.5660897868852,71.6760450883512,71.785666918821,71.894956289641,72.0039142090904,72.1125416823907,72.2208397117146,72.3288092961955,72.2624514319365,72.556294816938,72.3362470375752,72.9158666162317,73.1987283322317,73.550732188929,74.1266684929462,74.7008581048938,75.1653063221167,75.4223459668775,75.5206060651747,75.3225681615344,75.094130864651,74.8663863694058,74.6393325746789,75.2119673857229,75.710865517422,76.2802505974101,76.375908853795,76.5712769990745,76.6660526344052,76.760540835432,76.8547424738819,76.9856584188382,76.7521773236335,76.5194043268323,76.2873372809231,76.0559740449072,75.8253124842792,75.5953504710072,75.3660858835132,75.1375166066533,74.9096405316987,74.7824555563157,74.555656305858,75.1285448891927,75.2276960235452,75.3265464536377,75.4250970914422,75.3693488461649,75.9397696734347,76.3364605359005,76.4789483195212,76.2470039680603,76.0157630543867,75.7852234451234,75.6553830133636,75.4259363599624,75.3971855693625,75.7685219737833,75.5387321940268,75.3096393177006,75.0812412312453,74.9535358275112,74.7262177270507,75.2985890339441,75.3972244606444,75.4955607471162,75.6935988005881,75.7910362468486,76.0881781861,76.6564189571749,76.7509363750917,77.3171671418229,77.4096806513109,77.5019135870405,77.5938667999323,77.3585411383259,77.3239291692998,77.0894221709995,76.8556263824481,76.6225396466981,76.3901598133433,76.1584847384996,75.9275122847845,75.6972403212978,75.4676667236021,75.2387893737026,75.0106061600283,74.7831149774118,74.5563137270705,74.3302003165868,74.1047726598889,73.8800286772319,73.655966295178,73.4325834465778,73.7098780705513,73.4863317190259,73.2634633359436,73.0412708651707,72.8197522568091,73.3979054671778,73.9743052620724,74.0769569592284,74.1792973356635,74.1683273355472,73.9433906051033,73.7191360598255,73.4955616307916,73.272665255354,73.8494448771205,73.9524752492145,73.7601931521472,73.5364942057022,73.3134736904882,73.0911295489678,72.8694597298439,72.6484621880403,72.4281348846831,72.2084757870821,71.9894828687114</t>
  </si>
  <si>
    <t>2.8521,2.5251,2.1981,1.8502,1.5054,1.1784,0.8354,0.493,0.1533,0.0003,0,0,0.5806,0.2386,0,1.0789,1.0762,0.7284,0.3779,0.0309,0,0,0,0,1.901,1.574,1.875,1.4878,1.1608,0.7884,0.4218,0.0639,0,0,0,0,0,0,0,0,0,0,0,0,1.401,0.9576,0.5637,0.1732,0,0.601,0.274,0,0,0,0,0,0,0,0,0,0,0,0,0,3.701,3.2325,2.7172,2.3902,1.9028,1.5758,1.5768,1.1517,1.1527,0.7458,0.3489,0,0,0,0,0,0,0,0,0,0,0,0,0,0,0,0,0,0,0,0,0,0,0,0,0,0.701,0.902,0.5581,0.214,0,0,0,0,0,0.3688,0.0322,0,0,0,0,0,0,0,0,0</t>
  </si>
  <si>
    <t>0,0,0,0,0,0,0,0,0,0,0,0,0,0,0,0,0,0,0,0,0,0,0,0,0,0,0,0,0,0,0,0.3,0.1,0.1,0.4,0,0.4,0.2,1.9,0.2,4.2,0,0.2,0,0,2.4,0.1,1.2,0,1.5,0,0,0,0,0,0,0,0,0,0,0,0,0,0,0,0,0,0,0,0,0,0,0,0,0,0,0,0.1,0,0,0.1,0.1,0,0,0,0,0,0,0,0,0,0,0,0,0,0,0,0,0,0,0.1,0,0.6,0,0,0,0.2,0.1,0.1,0.4,8.2,0,0.1,3.4,0.4,8.9,0.1,0.4,0.2,0</t>
  </si>
  <si>
    <t>0,0,0,0,0,0,0,0,0,0,0,0,0,0,0,0,0,0,0,0,0,0,0,0,0,0,0,0,0,0,0,0,0,0,0,0,0,0,0,0,0,0,0,0,0,0,0,0,0,0,0,0,0,0,0,0,0,0,0,0,0,0,0,0,0,0,0,0,0,0,0,0,0,0,0,0,0,0,0,0,0,0,0,0,0,0,0,0,0,0,0,0,0,0,0,0,0,0,0,0,0,0,0.6,0.6,0.6,0.6,0.8,0.9,1,1.4,9.6,9.6,9.7,13.1,13.5,22.4,22.5,22.9,23.1,23.1</t>
  </si>
  <si>
    <t>23,27.2,20.5,24.8,24.3,25.9,28.3,27.4,26.4,28.8,29,29.3,29.8,34,35.7,38.9,33.5,36.9,39.2,38.7,39.6,45.2,43.3,50.3,52.8,51.4,53.6,55.2,56.3,58.7,61.1,62.6,62.3,62.6,63.1,66.2,67.8,61,63.9,69.1,64.5,71.6,71.1,67.8,67,73.7,69.5,68.8,72.5,73.6,73.5,75.6,74.4,75.9,72.8,71.9,75.4,76.8,71.2,72.7,74.8,71.8,77.9,75.6,72.3,70.5,77.6,69.3,70.4,72.8,71.8,71.6,67.5,71,66.2,68.7,70.2,61.7,61.6,62,58.4,62.2,62.4,58.7,55,53.1,54,56.2,48.2,49,48.7,49.2,46.3,46.1,42.8,40.7,36.5,42.9,41.7,39.7,35,38,30.6,31.2,31.8,28.6,29.3,24.9,27,23.3,23.5,25.3,28,22.4,22.7,25,26.6,25.8,20.7,27.2</t>
  </si>
  <si>
    <t>S,S,S,S,S,S,S,S,S,S,S,S,S,S,S,S,S,S,S,S,S,S,S,S,S,S,S,S,S,S,S,LR,LR,LR,LR,S,LR,LR,LR,LR,R,C,LR,C,C,R,LR,LR,S,LR,S,S,S,S,S,S,S,S,S,S,S,S,S,S,S,S,S,S,S,S,S,S,S,S,S,S,S,LR,S,S,LR,LR,S,S,S,S,S,S,S,S,S,S,S,S,S,S,S,S,S,S,LR,S,LS,S,S,S,LS,LS,LS,LS,B,C,LS,SN,LS,B,LS,LS,LS,C</t>
  </si>
  <si>
    <t>0,0,0,0,0,0,0,0,0,0,0,0,0,0,0,0,0,0,0,0,0,0,0,0,0,0,0,0,0,0,0,0,0,0,0,0,0,0,0,0,0,0,0,0,0,0,0,0,0,0,0,0,0,0,0,0,0,0,0,0,0,0,0,0,0,0,0,0,0,0,0,0,0,0,0,0,0,0,0,0,0,0,0,0,0,0,0,0,0,0,0,0,0,0,0,0,0,0,0,0,0,0,0.6,0,0,0,0.2,0.1,0.1,0.4,8.2,0,0.1,3.4,0.4,8.9,0.1,0.4,0.2,0</t>
  </si>
  <si>
    <t>56.0114,55.7568027272727,55.503362714876,55.2510747025357,54.9999334538878,54.7499337563701,54.5010704211139,54.2533382828361,54.0067321997323,53.7612470533699,53.5168777485818,53.273619213361,53.0314663987548,52.7904142787605,52.5504578502207,52.3115921327197,52.07381216848,51.8371130222597,51.6014897812494,51.366937554971,51.1334514751757,50.9010266957431,50.6696583925806,50.4393417635234,50.2100720282347,49.9818444281063,49.7546542261604,49.5284967069506,49.3033671764645,49.079260962026,48.8561734121986,48.9340998966886,48.8116721698855,48.6898009327496,48.8684836557826,48.6463541846199,48.8252343928717,48.8033015092677,49.3894683205892,49.7319707373138,50.3139163248715,50.452216705213,50.789888447462,50.9260253181554,51.061543384891,51.6374454604142,51.8697297992305,52.4419583001431,52.5705857624152,53.1396285544042,53.2650847882478,53.3899707664831,53.5142890811809,53.6380423126301,53.7612330293908,53.8838637883482,54.0059371347648,54.127455602334,54.0084217132325,53.7629288872633,53.5185519377757,53.275285792604,53.0331254026376,52.7920657417165,52.5521018065269,52.3132286164972,52.075441213695,51.8387346627236,51.6031040506203,51.3685444867539,51.1350511027232,50.9026190522563,50.6712435111097,50.4409196769682,50.2116427693457,49.983408029485,49.7562107202601,49.6300461260771,49.4044550073222,49.1798893027434,49.0563443513673,48.933360967952,48.7109365999159,48.4895232517345,48.2691163278629,48.0497112536454,47.8313034752197,47.6138884594233,47.3974616936986,47.182018686,46.9675549647,46.7540660784968,46.5415475963218,46.3299951072476,46.1194042203965,45.9097705648493,45.7010897895545,45.4933575632383,45.2865695743145,45.0807215307949,44.9758091602004,44.7713736640177,44.5678674200903,44.3652862045445,44.1636258127056,43.9628820590115,43.7630507769251,43.5641278188482,43.3661090560352,43.1689903785078,42.9727676949691,42.7774369327193,42.5829940375705,42.3894349737634,42.1967557238827,42.0049522887741,41.8140206874615,41.6239569570639,41.4347571527137,41.2464173474741</t>
  </si>
  <si>
    <t>0,0,0,0,0,0,0,0,0,0,0,0,0,0,0,0,0,0,0,0,0,0,0,0,0,0,0,0,0,0,0,0,0,0,0,0,0,0,1.092,0.725,4.117,3.6287,3.2617,2.8003,2.3485,3.9405,3.5735,3.9655,3.4293,4.1213,3.576,3.0306,2.5058,1.9878,1.4998,1.0309,0.5686,0.1273,0,0,0,0,0,0,0,0,0,0,0,0,0,0,0,0,0,0,0,0,0,0,0,0,0,0,0,0,0,0,0,0,0,0,0,0,0,0,0,0,0,0,0,0,0,0,0,0,0,0,0,0,0,0,0,0,0,0,0,0,0,0</t>
  </si>
  <si>
    <t>0,0,0,0,0,0,0,0,0,0,0,0,0,0.1,0,0,0,0,0,0,0.4,0.1,0,1.2,0,0,0,0,0.6,0.4,1.5,0,0,0.1,1,0,1.4,0.1,2.1,0,0,0,0,0.3,0.1,0,0,0,0,0,0,0,0,0,0,0,0,0,0,0,0,0,0,0,0.1,0,0,0,0,0,0,0.1,0,0,0,0,0,0,0,0,0.2,0,0,0.2,0,0,0,0,0.2,0,0.1,4,6.9,0,0.1,0,8.2,0.2,1,0,0,0.3,0,0,0.2,0.3,0,0,0,0,0,3.3,1.4,0.1,0.2,3.9,0,0.9,10.9,0</t>
  </si>
  <si>
    <t>0,0,0,0,0,0,0,0,0,0,0,0,0,0.1,0.1,0.1,0.1,0.1,0.1,0.1,0,0.1,0,0,0,0,0,0,0,0,0,0,0,0,0,0,0,0,0,0,0,0,0,0,0,0,0,0,0,0,0,0,0,0,0,0,0,0,0,0,0,0,0,0,0,0,0,0,0,0,0,0,0,0,0,0,0,0,0,0,0,0,0,0,0,0,0,0,0,0,0,0,0,0,0,0,8.2,8.4,9.4,9.4,9.4,9.7,9.7,9.7,9.9,10.2,10.2,10.2,10.2,10.2,10.2,13.5,14.9,15,15.2,19.1,19.1,20,30.9,30.9</t>
  </si>
  <si>
    <t>18,19.6,22.5,22.8,17.8,23.8,13.3,24,22,21.3,23.4,18.3,21.4,20.4,22.5,29.2,26.7,28.9,25.2,26.8,39,31.5,37.6,42.2,39.5,36.4,44.2,47.8,45.9,47.8,47.2,42.9,48.3,45.9,50.9,55.9,53,54.8,58.9,60.9,55.9,60.7,65,63.1,71.3,67.1,70.4,64.5,67.5,66.1,70.6,74.4,77.5,71.2,73,75.7,79.2,73.9,72.9,79.2,74.1,77.3,72.2,76,78.7,71.7,75.4,68.1,73,76.2,74,72.3,68.7,62.6,67.8,68.5,64.5,66.3,62.3,52.7,51.1,50.5,51.5,51.1,50.5,44,46.1,49.5,43.8,37,44.9,43.2,38.2,33.8,38.7,35,30.9,27.2,23.4,23.4,30.1,23.8,28.1,27.4,24.7,26,24.2,26,21.1,17.3,24.4,18.4,18.7,15.5,19.3,21.2,19.1,12.8,18.5,12.4</t>
  </si>
  <si>
    <t>S,S,S,S,S,S,S,S,S,S,S,S,S,LS,S,S,S,S,S,S,LR,LS,S,LR,S,S,S,S,LR,LR,LR,C,S,LR,LR,S,LR,LR,R,S,S,S,S,LR,LR,S,S,S,S,S,S,S,S,S,S,S,S,S,S,S,S,S,S,S,LR,S,S,S,S,S,S,LR,S,S,S,S,S,S,S,S,LR,S,S,LR,S,S,C,S,LR,S,LR,R,ST,C,LR,C,B,LS,LS,C,S,LS,S,C,LS,LS,S,S,S,S,C,SN,LS,LS,LS,SN,S,LS,B,C</t>
  </si>
  <si>
    <t>0,0,0,0,0,0,0,0,0,0,0,0,0,0.1,0,0,0,0,0,0,0,0.1,0,0,0,0,0,0,0,0,0,0,0,0,0,0,0,0,0,0,0,0,0,0,0,0,0,0,0,0,0,0,0,0,0,0,0,0,0,0,0,0,0,0,0,0,0,0,0,0,0,0,0,0,0,0,0,0,0,0,0,0,0,0,0,0,0,0,0,0,0,0,0,0,0,0,8.2,0.2,1,0,0,0.3,0,0,0.2,0.3,0,0,0,0,0,3.3,1.4,0.1,0.2,3.9,0,0.9,10.9,0</t>
  </si>
  <si>
    <t>25.531,25.530745719603,25.5314915811739,25.5312370263209,25.5309826135891,25.5307283428991,25.5314742141717,25.5312196690149,25.5309652659739,25.5307110049693,25.5314568859219,25.5312023504396,25.5309479570678,25.530693705727,25.531439596338,25.5311850705087,25.5309306867845,25.5306764450859,25.5314223453337,25.5311678291359,25.5309134550378,25.5306592229599,25.531405132823,25.5311506262352,25.5308962617417,25.530642039263,25.53138795872,25.5311334617207,25.5308791068103,25.5306248939095,25.531370822939,25.5311163355068,25.5308619901582,25.5306077868138,25.5313537253944,25.531099247508,25.5308449116998,25.5305907178906,25.5313366660009,25.531082197639,25.53082787135,25.5305736870546,25.5313196446735,25.5310651858148,25.5308108690237,25.5305566942209,25.5313026613271,25.5310482119504,25.530793904636,25.5315397393047,25.5312851575644,25.5310307179603,25.530776420413,25.5315222648433,25.5312676928592,25.5310132630059,25.530758975204,25.5315048293741,25.5312502671245,25.5309958470001,25.5307415689218,25.5314874328101,25.5312328802732,25.5309784698562,25.5307242014797,25.5314700750645,25.5312155322186,25.5309611314872,25.530706872791,25.5314527560506,25.5311982228741,25.5309438318067,25.5306895827691,25.531435475682,25.5311809521534,25.5309265707285,25.5306723313279,25.5314182338725,25.5311637199702,25.5309093481662,25.5306551183813,25.531401030536,25.5311465262386,25.5308921640341,25.5306379438433,25.5313838655868,25.5311293708727,25.5308750182463,25.5306208076282,25.5313667389391,25.5311122537871,25.5308579107173,25.5306037096505,25.5313496505074,25.5310951748961,25.5308408413617,25.530586649825,25.5313326002066,25.5310781341147,25.5308238100944,25.5305696280664,25.5313155879515,25.5310611313577,25.5308068168303,25.5305526442899,25.5312986136572,25.5310441665404,25.5307898614846,25.5315356984106,25.5312811189264,25.5310266815771,25.5307723862834,25.531518232966,25.531263663233,25.5310092356294,25.530754950076,25.5315008064935,25.5312462464899,25.5309918286103,25.5307375527755</t>
  </si>
  <si>
    <t>0.9542,0.93,0.9036,0.8783,0.8552,0.8297,0.8075,0.7822,0.758,0.7342,0.7087,0.6864,0.6631,0.6491,0.6246,0.5983,0.5734,0.5477,0.5229,0.4987,0.9847,0.9707,1.0341,2.2201,2.1709,2.1261,2.0697,2.0089,2.5949,2.9809,4.4659,4.4188,4.335,4.421,5.406,5.2894,6.6754,6.7614,8.8464,8.6748,8.531,8.3633,8.1706,8.4566,8.5426,8.3352,8.1053,7.9195,7.7164,7.5241,7.305,7.0602,6.7935,6.5789,6.3561,6.1171,5.8536,5.6355,5.4286,5.1797,4.9729,4.7474,4.5608,4.3538,4.4398,4.2608,4.0642,3.9121,3.7373,3.5463,3.3734,3.4594,3.315,3.1975,3.062,2.9261,2.8089,2.6861,2.5809,2.5039,2.6899,2.6157,2.5411,2.7271,2.6535,2.5926,2.55,2.4805,2.6665,2.6165,2.7025,6.6885,13.5745,13.5193,13.6053,13.549,13.535,13.52,13.506,13.4659,13.3925,13.3775,13.309,13.2643,13.2503,13.2353,13.1751,13.1115,13.0562,13.0082,12.9674,12.9534,12.9384,12.9244,12.9104,12.8964,12.8447,12.8307,12.8167,12.7869</t>
  </si>
  <si>
    <t>0,0,0,0,0,0,0,0,0,0,0,0,0,0,0,0,0,0,0,0,0,0,0,0,0,0,0,0,0.2,0.1,0.6,0,0,0.1,0,0.1,0,0,0.1,6.4,0.1,0,0,0,0,0,0,0,0,0,0,0,0,0,0,0,0,0,0,0,1.3,0,8.8,0,0,0.1,0,0.2,3.3,0,0,0.5,0.5,0,0,0,0,0,0.1,0.3,0,0,0,0,0,0,0,0,0,0,0,0,0,0,0,0,0,0,0,0,3,0,0,0,0,0.1,5.4,2.1,0,0,0,0,0,0,0.1,0,0,0,0,0</t>
  </si>
  <si>
    <t>0,0,0,0,0,0,0,0,0,0,0,0,0,0,0,0,0,0,0,0,0,0,0,0,0,0,0,0,0,0,0,0,0,0,0,0,0,0,0,0,0,0,0,0,0,0,0,0,0,0,0,0,0,0,0,0,0,0,0,0,0,0,0,0,0,0,0,0,0,0,0,0,0,0,0,0,0,0,0,0,0,0,0,0,0,0,0,0,0,0,0,0,0,0,0,0,0,0,0,0,0,0,0,0,0,0.1,5.5,7.6,7.6,7.6,7.6,7.6,7.6,7.6,7.7,7.7,7.7,7.7,7.7,7.7</t>
  </si>
  <si>
    <t>16.6,16.1,22,25.4,23.5,24.9,25.2,19.9,23.8,27.7,29.1,18.3,28.4,22.1,24.4,23.2,32.6,33.3,26.3,32.7,30.7,36.1,26.3,36,37.1,41.4,38,35.5,37.9,41.7,39.4,44.1,47.5,50.4,48.9,50.3,45.7,49.3,60.1,50.1,57.5,53.8,65.3,62.8,63.4,59,67,69,69.7,63.9,64.7,67.4,76.4,76.5,73.8,78.3,78.6,79.5,71.1,69.8,79,75.7,70.6,73.5,73.6,67.9,71.5,67.3,73.5,70.5,67,74.4,64.7,66.6,69.5,67,68.1,60.9,63.8,62.5,53.1,59.8,54.1,53.4,52.3,55.4,46.4,45.1,47.5,45.4,43,48.7,41.7,38.1,40.2,42.4,34.9,38.1,40.8,32.2,33.3,36.2,28.3,29.7,34.8,25.7,30,28.3,19.5,23.4,26.9,21.9,27.9,23.3,19.6,24,19.7,19.9,26.7,18.9</t>
  </si>
  <si>
    <t>S,S,S,S,S,S,S,S,S,S,S,S,S,S,S,S,S,S,S,S,S,S,S,S,S,S,S,S,LR,LR,LR,C,C,LR,C,LR,S,S,LR,ST,LR,S,S,S,S,S,S,S,S,S,S,S,S,S,S,S,S,S,S,S,LR,C,ST,S,S,LR,C,LR,R,C,S,LR,LR,C,S,S,C,S,LR,LR,S,S,S,S,S,S,S,S,S,S,S,S,S,S,S,S,S,S,S,S,R,C,S,C,C,LS,SN,SN,C,S,S,S,S,S,LS,S,S,S,S,S</t>
  </si>
  <si>
    <t>0,0,0,0,0,0,0,0,0,0,0,0,0,0,0,0,0,0,0,0,0,0,0,0,0,0,0,0,0,0,0,0,0,0,0,0,0,0,0,0,0,0,0,0,0,0,0,0,0,0,0,0,0,0,0,0,0,0,0,0,0,0,0,0,0,0,0,0,0,0,0,0,0,0,0,0,0,0,0,0,0,0,0,0,0,0,0,0,0,0,0,0,0,0,0,0,0,0,0,0,0,0,0,0,0,0.1,5.4,2.1,0,0,0,0,0,0,0.1,0,0,0,0,0</t>
  </si>
  <si>
    <t>87.6759,87.6787819808917,87.6816582712479,87.6845288823047,87.6873938252759,87.6902531113534,87.6931067517068,87.6959547574837,87.6987971398096,87.7016339097884,87.7044650785015,87.7072906570089,87.7101106563486,87.7129250875367,87.7157339615677,87.7185372894142,87.7213350820275,87.7241273503369,87.7269141052502,87.7296953576539,87.7324711184126,87.7352413983699,87.7380062083476,87.7407655591464,87.7435194615456,87.746267926303,87.7490109641556,87.7517485858187,87.9544808019868,88.0568127188746,88.5959425791112,88.59500791542,88.595075097243,88.5951421464141,88.595209063195,88.5942758478473,88.5943444751541,88.5944129669548,88.5944813235168,88.5945495451073,88.5946176319928,88.5946855844391,88.5947534027119,88.594821087076,88.5948886377957,88.5949560551351,88.5950233393575,88.5950904907256,88.5951575095019,88.5952243959481,88.5942911503255,88.5943597474172,88.5944282090625,88.5944965355286,88.5945647270827,88.594632783991,88.5947007065194,88.5947684949333,88.5948361494974,88.5949036704761,88.5949710581331,88.5950383127317,88.5951054345346,88.595172423804,88.5952392808016,88.5943060057885,88.5943745735478,88.5944430059185,88.5945113031679,88.5945794655629,88.5946474933698,88.5947153868542,88.5947831462814,88.5948507719162,88.5949182640226,88.5949856228643,88.5950528487045,88.5951199418058,88.5951869024302,88.5952537308394,88.5943204272945,88.5943889665781,88.5944573705295,88.5945256394157,88.5945937735034,88.5946617730589,88.5947296383478,88.5947973696351,88.5948649671855,88.5949324312631,88.5949997621313,88.5950669600532,88.5951340252913,88.5952009581076,88.5942677587635,88.5943364020424,88.5944049097836,88.5944732822547,88.5945415197229,88.5946096224546,88.594677590716,88.5947454247725,88.5948131248892,88.5948806913305,88.5949481243604,88.5950154242422,88.5950825912389,88.5951496256129,88.595216527626,88.5942832975396,88.5943519101368,88.5944203872569,88.5944887291675,88.5945569361353,88.594625008427,88.5946929463085,88.5947607500451,88.5948284199016,88.5948959561426,88.5949633590317</t>
  </si>
  <si>
    <t>9.2532,9.0478,8.8345,8.6159,8.401,8.1843,7.9676,7.7595,7.5462,7.3268,7.1055,6.9012,6.6825,6.4743,6.2633,6.0545,5.831,5.6071,5.3959,5.175,4.9584,4.7329,4.5245,4.3015,4.0776,3.8463,3.6234,3.4061,3.2301,3.0541,2.9411,2.728,2.5101,2.4351,2.2173,2.1433,1.921,1.6946,1.6196,7.8446,7.7696,7.4721,7.1151,6.7777,6.4405,6.1307,5.7803,5.4228,5.0662,4.7483,4.4319,4.1055,3.731,3.3652,3.0251,2.6674,2.3192,1.9779,1.6877,1.4111,2.5361,2.246,10.871,10.403,9.9398,9.8658,9.4948,9.5198,12.6448,12.2556,11.833,12.158,12.483,12.1223,11.678,11.2613,10.9005,10.5378,10.4628,10.5878,10.2746,9.9241,9.6092,9.3001,8.9985,8.6838,8.411,8.1445,7.8708,7.6062,7.3509,7.0776,6.8288,6.591,6.3501,6.1033,5.876,5.6429,5.4044,5.1854,8.0104,7.7881,7.5679,7.3575,7.1397,6.9647,6.7897,6.6147,6.4182,6.2108,5.9978,5.7926,5.5793,5.3732,5.1982,4.9924,4.7922,4.5923,4.3848,4.187</t>
  </si>
  <si>
    <t>4.3,3.1,2.7,2.7,1.4,0,7.3,0.1,0,0,4.1,0,1.3,0,0.1,0,0.1,0.8,0,0,0.3,1.1,0,0.7,0.1,0.1,0,0,0,0,0,0,0.1,0,1.2,0.3,0,0,0,2.5,0.2,0,0,0,0,0.1,2.3,0,0,0,0.1,0,0,0,0,0,0,0,0,0.3,0,0,0,0,0,4.6,0,0,0,0,0,0,0.1,0.1,0,0,0,0,0.4,0,0,0,0,0,0,0.1,0,0.2,0.3,0,0,0,0,0,0,0,0.1,0,0.3,0.7,0,0,0,0,0,0,0,0,0,0.1,0,0,1.9,0,0,0.4,0,0.9,0.6,0</t>
  </si>
  <si>
    <t>4.3,7.4,10.1,12.8,14.2,14.2,21.5,21.6,21.6,21.6,25.7,25.7,27,27,27.1,27.1,27.2,28,28,28,28.3,29.4,28.7,29.4,29.5,27.7,25.3,24.2,22.1,20.2,16.8,14,10.7,7.6,3.3,0.2,0,0,0,0,0,0,0,0,0,0,0,0,0,0,0,0,0,0,0,0,0,0,0,0,0,0,0,0,0,0,0,0,0,0,0,0,0,0,0,0,0,0,0,0,0,0,0,0,0,0,0,0,0,0,0,0,0,0,0,0,0,0,0.3,1,1,1,1,1,1,1,1,1,1,1.1,1.1,1.1,3,3,3,3.4,3.4,4.3,4.9,4.9</t>
  </si>
  <si>
    <t>17.7,12.9,15.6,19.6,19.6,21.8,19.2,24.5,23.9,21.8,18,18.2,21,27,23.8,26.1,26.4,21.9,27.9,24.1,29.5,27.9,35.1,29.2,31.2,40.8,42.9,37.6,41.5,41.2,47.9,45.4,47.1,46.6,52.5,46.2,46.9,53,52.4,50.2,49.5,53,58.3,57,55.7,59,57.9,59.6,67.4,66.9,65.2,69.2,71.4,62.3,71.9,66,67.5,64.6,69,63.2,74,72.4,64.7,69.5,67.2,62.8,66.1,62.7,67.8,58.8,66,57.9,56,59.9,59.8,63,56.9,58,56.6,47.5,45.3,50.4,44.8,49,39.2,40.6,44.4,39.8,37.7,34,33,37.6,32.3,29.7,33.7,33.7,33.4,32.2,23.4,21,22.2,29,25,20.5,20.8,23.9,18.2,21.8,18.9,15.1,14.3,13.3,18.2,22.9,23.5,20.5,20.6,11.9,21.1,17.2</t>
  </si>
  <si>
    <t>SN,SN,SN,SN,LS,S,B,LS,S,S,SN,C,LS,S,LS,S,LS,LS,S,S,LS,LS,C,LS,LS,LR,S,S,S,S,C,C,LR,S,LR,LR,S,S,S,R,LR,S,S,S,S,LR,R,S,S,S,LR,S,S,S,S,S,S,S,S,LR,S,S,S,S,S,R,S,S,C,S,S,S,LR,LR,S,S,S,S,LR,S,S,S,S,C,S,LR,S,LR,LR,S,S,S,S,S,S,S,LR,S,LS,LS,C,S,S,S,S,S,S,S,S,LS,S,S,LS,S,S,LS,C,LS,LS,S</t>
  </si>
  <si>
    <t>4.3,3.1,2.7,2.7,1.4,0,7.3,0.1,0,0,4.1,0,1.3,0,0.1,0,0.1,0.8,0,0,0.3,1.1,0,0.7,0.1,0,0,0,0,0,0,0,0,0,0,0,0,0,0,0,0,0,0,0,0,0,0,0,0,0,0,0,0,0,0,0,0,0,0,0,0,0,0,0,0,0,0,0,0,0,0,0,0,0,0,0,0,0,0,0,0,0,0,0,0,0,0,0,0,0,0,0,0,0,0,0,0,0,0.3,0.7,0,0,0,0,0,0,0,0,0,0.1,0,0,1.9,0,0,0.4,0,0.9,0.6,0</t>
  </si>
  <si>
    <t>72.1433,72.1430815120773,72.1428632246991,72.1436451376812,72.1434263329655,72.143207729085,72.1429893258554,72.1437711230925,72.143552202738,72.1433334833249,72.1431149646687,72.1428966465852,72.1436785288902,72.1434596935256,72.1432410590243,72.143022625202,72.1428043918745,72.1435863588578,72.1433676080936,72.1431490581152,72.1429307087382,72.1437125597785,72.1434936931777,72.143275027469,72.1430565624679,72.1428382979903,72.1436202338521,72.1434014519949,72.143182870952,72.1429644905391,72.1437463105719,72.1435274129922,72.1433087163329,72.1430902204097,72.1428719250383,72.1436538300347,72.1434350173405,72.1432164054888,72.1429979942953,72.1437797835759,72.1435608552722,72.1433421279171,72.1431236013263,72.1429052753154,72.1436871497004,72.1434683064229,72.143249664016,72.1430312222954,72.1428129810769,72.1435949401764,72.1433761815356,72.1431576236879,72.1429392664487,72.1437211096341,72.1435022351857,72.1432835616365,72.1430650888021,72.1428468164984,72.1436287445412,72.1434099548723,72.1431913660249,72.1429729778145,72.1437547900571,72.1435358846942,72.143317180259,72.143098676567,72.1428803734339,72.1436622706757,72.143443450234,72.143224830642,72.1430064117153,72.1427881932698,72.1435701751214,72.1433514392119,72.1431329040744,72.1429145695248,72.1436964353789,72.1434775835783,72.1432589326562,72.1430404824281,72.14282223271,72.1436041833176,72.1433854161929,72.1431668498688,72.1429484841612,72.1437303188859,72.1435114359845,72.1432927539901,72.1430742727183,72.1428559919849,72.1436379116058,72.1434191135227,72.1432005162687,72.1429821196596,72.1437639235111,72.1435450097649,72.143326296954,72.143107784894,72.1428894734007,72.1436713622898,72.1434525335032,72.1432339055739,72.1430154783176,72.14279725155,72.1435792250872,72.143360480871,72.1431419374344,72.1429235945933,72.1437054521635,72.1434865920866,72.1432679328958,72.1430494744067,72.142831216435,72.1436131587968,72.1433943834336,72.1431758088788,72.1429574349479,72.1437392614569,72.1435203703474,72.1433016801524</t>
  </si>
  <si>
    <t>21.9145,21.8485,21.7825,21.7155,21.6495,21.5294,21.4634,21.3964,21.2716,21.1519,21.0859,20.9916,20.9246,20.7923,20.7263,20.5968,20.5308,20.4638,20.3297,20.2059,20.1399,20.0729,20.6175,20.5515,20.4855,22.3888,24.513,25.5187,27.3441,29.0959,32.2895,34.9751,38.2263,41.0739,46.5699,49.8232,49.7799,49.4301,49.087,51.52,51.654,51.2986,50.8821,50.4827,50.0991,50.1331,52.3671,51.9296,51.3738,50.8289,50.8629,50.2806,49.659,49.1925,48.5677,48.0504,47.5122,47.0221,46.4629,46.6969,46.0468,45.4311,44.9487,44.3919,43.8768,48.4108,47.8933,47.4291,47.0684,46.6607,46.1534,45.7592,45.7922,45.8262,45.4106,44.9539,44.5749,44.1853,44.5193,44.2353,43.9693,43.6599,43.3986,43.1913,42.9693,43.0023,42.7456,42.8796,43.1136,42.921,42.7327,42.521,42.3377,42.1664,41.9759,41.7866,41.8206,41.6385,41.5725,41.5055,41.3923,41.225,41.0736,40.9369,40.7987,40.6514,40.5217,40.3817,40.2495,40.1835,40.0641,39.9471,39.8811,39.737,39.592,39.526,39.4171,39.3501,39.2841,39.1582</t>
  </si>
  <si>
    <t>0.1,0,0,0,0,0.2,0,0,0.1,0.8,0,0,0,0,0,0,0,0,0,0,0,0,0,0,0,0.1,0,0,0,0,0,0,0,0,0,0,0,0,0,0,0,0,0.1,0,0.1,0,0.8,0.3,0,0.2,0,0.5,0,0.4,0.3,0,0.8,0,0,0,0,0,0,0,0,0,0,0,0,0,2,0,1.4,0,0,0,0,0.3,0,5.4,0.1,0,0.2,0,0,1.6,0,0,0,0.2,0,0,0,0,0,0,0,0,0,0,1.3,0,0.1,0.3,0.5,0,0,0,0,0.1,0.2,0,2,3.8,0,0.1,0,0,3.7,2.3</t>
  </si>
  <si>
    <t>0.1,0.1,0.1,0.1,0.1,0.3,0.3,0.3,0.4,1.2,1.2,1.2,1.2,1.2,1.2,1.2,1.2,1.2,1.2,0.3,0,0,0,0,0,0,0,0,0,0,0,0,0,0,0,0,0,0,0,0,0,0,0,0,0,0,0,0,0,0,0,0,0,0,0,0,0,0,0,0,0,0,0,0,0,0,0,0,0,0,0,0,0,0,0,0,0,0,0,0,0,0,0,0,0,0,0,0,0,0,0,0,0,0,0,0,0,0,0,0,1.3,1.3,1.4,1.7,2.2,2.2,2.2,2.2,2.2,2.3,2.5,2.5,4.5,8.3,8.3,8.4,8.4,8.4,12.1,14.4</t>
  </si>
  <si>
    <t>16.9,20.9,16,14.1,19.5,25.1,19,17.8,13.7,27.6,24.4,23.4,17.1,19.1,25.3,30.1,29.6,27.6,28.1,36.3,34.3,31.9,40.8,33,44.4,34.4,45.5,38.5,38.3,37.6,45.9,44,43.9,52.2,48,45.8,44.9,53,53.2,55.4,53.7,53.6,49.8,64.1,63.2,61,60.4,59.7,54.8,57.7,63.1,58.6,63.5,65.2,63.6,66.4,63.5,66.3,58.9,63.2,64,69,69.4,65.9,64.9,66,62.8,55.3,65.1,65.2,53.4,59.9,50.5,58.9,51.5,56,53.7,45.3,46.1,50.8,49.8,44.2,48.1,48.3,44.9,43.5,39.4,33.6,35.4,33.1,32.1,31.8,32.6,29.7,31.3,20.9,22.4,25.3,26.8,26.6,23.6,16.3,23.3,19.7,21.5,17.1,19.7,24.1,23.5,20.3,16.6,21.5,14.1,10.8,12.2,14.6,16.6,10.1,18,20.2</t>
  </si>
  <si>
    <t>LS,S,S,S,S,LS,S,S,LS,LS,S,S,S,S,S,S,S,S,S,S,S,S,S,S,S,LR,S,S,S,S,S,S,S,S,S,S,S,S,S,S,S,S,LR,S,LR,S,LR,LR,S,LR,S,LR,S,LR,LR,S,LR,C,C,S,S,S,S,S,S,S,S,S,S,S,LR,S,LR,S,S,C,S,LR,C,R,LR,S,LR,S,S,LR,C,S,S,LR,S,S,S,S,S,S,S,S,S,S,LS,S,LS,LS,LS,S,C,S,S,LS,LS,S,LS,SN,C,LS,S,C,SN,SN</t>
  </si>
  <si>
    <t>0.1,0,0,0,0,0.2,0,0,0.1,0.8,0,0,0,0,0,0,0,0,0,0,0,0,0,0,0,0,0,0,0,0,0,0,0,0,0,0,0,0,0,0,0,0,0,0,0,0,0,0,0,0,0,0,0,0,0,0,0,0,0,0,0,0,0,0,0,0,0,0,0,0,0,0,0,0,0,0,0,0,0,0,0,0,0,0,0,0,0,0,0,0,0,0,0,0,0,0,0,0,0,0,1.3,0,0.1,0.3,0.5,0,0,0,0,0.1,0.2,0,2,3.8,0,0.1,0,0,3.7,2.3</t>
  </si>
  <si>
    <t>90.9664,90.8227688421053,90.6793644702493,90.5361865263489,90.3932346528863,90.250508492908,90.1080076900245,89.9657318884087,89.8236807327954,89.6818538684805,89.5402509413197,89.3988715977282,89.2577154846791,89.1167822497033,88.976071540888,88.8355830068761,88.6953162968652,88.555271060607,88.4154469484061,89.1988436111191,89.3350033317331,89.1949480633146,89.0541139347936,88.9135021759492,88.7731124356714,88.7329443634045,88.5928397144097,88.4529562832817,88.3132937207291,88.1738516780122,88.0346298069417,87.8956277598781,87.7568451897309,87.6182817499576,87.479937094563,87.3418108780979,87.2039027556588,87.0662123828867,86.9287394159664,86.7914835116254,86.6544443271333,86.517621520301,86.4810147494795,86.3444657788224,86.3081324118032,86.1718564132583,86.8357955873426,86.9986864364152,86.8613200894104,86.9241706366376,86.7869219461587,87.1498899641385,87.0122848747214,87.2748970564982,87.4370945874616,87.2990360170604,87.9611954338755,87.822309335822,87.6836425316076,87.5451946749787,87.4069654202288,87.2689544221969,87.1311613362671,86.9935858183677,86.8562275249703,86.7190861130888,86.5821612402786,86.4454525646361,86.3089597447972,86.172682439937,86.9716203097687,87.1862966987533,87.9836341250184,88.1967125974526,88.4094546301935,88.5958607544616,88.4559725532703,88.6163052281862,88.476384746247,89.2716851913845,89.582729898977,89.7932834833471,90.2035046146892,90.4130780284555,90.6223205368316,91.4142326622998,91.6218944002014,91.8292282511485,92.0362347328572,92.4429143622264,92.648951865865,92.8546640471294,93.0600514196866,93.2651144963923,93.3078537892928,93.1605255990992,93.0134300323637,92.8665667217863,92.7199353006467,92.5735354028035,92.4273666626939,92.2814287153317,92.1357211963075,91.990243741787,91.8449959885105,91.6999775737918,91.5551881355174,91.4106273121456,91.2662947427053,91.1221900667958,90.9783129245851,90.8346629568094,90.6912398047724,90.5480431103438,90.405072515959,90.2623276646181,90.1198081998844,89.9775137658846,89.8354440073069,89.6935985694007</t>
  </si>
  <si>
    <t>0,0,0,0,0,0,0,0,0,0,0,0,0,0,0,0,0,0,0,0,0.0005,0,0,0,0,0,0,0,0,0,0,0,0,0,0,0,0,0,0,0,0,0,0,0,0,0,0,0,0,0,0,0,0,0,0,0,0,0,0,0,0,0,0,0,0,0,0,0,0,0,1.065,0.6558,1.1208,0.712,0.3257,0,0,0,0,4.465,4.113,3.6985,3.3465,2.9283,2.5221,3.1871,2.7997,2.4138,2.0278,1.6758,1.2991,0.9256,0.5549,0.19,0,0,0,0,0,0,0,0,0,0,0,0,0,0,0,0,0,0,0,0,0,0,0,0,0,0</t>
  </si>
  <si>
    <t>2.3,5.3,0.8,0.4,1.7,2.6,3.3,0.7,2.5,4.7,0,0,0,4.6,0,3.2,0,0.1,0,0.1,0,2.2,0.4,0,0.2,0,0,0,0,0,4.2,0,0,0,0,0,0,0,0,0,0,0,0.9,0.6,0,0.9,0,0,0,0.4,0.1,0.2,0,0.1,0,0.1,0,0,0,0,0,0.1,0,0.5,0.1,0,0.1,0.2,0,0,0,0.8,0,0,0.4,0.1,0,0,0.4,0,0.1,0,0,0.1,0,0,0,0,0.1,0,0,0,0,0.1,0,0,0,0.3,0,0,0,0.7,0.1,0.1,0.3,0,0.1,0,0,0,0,0,0.1,0,0,0,0,0,0,0</t>
  </si>
  <si>
    <t>2.3,7.6,8.4,8.8,10.5,13.1,16.4,17.1,19.6,24.3,24.3,24.3,24.3,28.9,28.9,32.1,32.1,32.2,32.2,32.3,32.3,34.5,34.2,33.9,32.5,31.1,29.2,27.3,25.2,22.4,19.9,16.8,13.6,10.2,6.3,2.3,0,0,0,0,0,0,0,0,0,0,0,0,0,0,0,0,0,0,0,0,0,0,0,0,0,0,0,0,0,0,0,0,0,0,0,0,0,0,0,0,0,0,0,0,0,0,0,0,0,0,0,0,0,0,0,0,0,0,0,0,0,0.3,0.3,0.3,0.3,1,1.1,1.2,1.5,1.5,1.6,1.6,1.6,1.6,1.6,1.6,1.7,1.7,1.7,1.7,1.7,1.7,1.7,1.7</t>
  </si>
  <si>
    <t>14.4,15.6,14.7,15.3,15.3,15.4,18.5,15.9,19.7,17.8,21.1,20.8,22.1,24.4,23,25.8,25.8,27.3,27.9,30.4,30.9,31.4,33.2,33.7,38.3,38.5,41,41.2,41.7,45.3,43.6,46.8,46.9,47.9,50.5,50.7,54.6,55.2,55.1,55.5,56.4,59.6,60.4,59.8,61.2,60.6,61.9,63.6,64.1,64.6,63.9,66.8,68.4,68,65.4,67.6,68.1,67.1,70,68.1,69.4,66.2,65.8,69.5,67.6,66.6,67.6,65.2,63.4,64.9,64.9,63.3,60.8,63.3,58.9,58,59.4,58.7,57.1,56.9,52.6,52.6,51.6,51.4,47.7,47,44.6,44,41.8,40.7,39.7,40.2,36.3,34.8,34,32.8,32.2,29.8,29.2,29,25.8,26.7,24.7,22.8,23,23.5,19.6,18.9,20,19.6,18.5,15.6,14.7,17.2,14,16.2,14,16.1,15,13.9</t>
  </si>
  <si>
    <t>SN,SN,LS,LS,LS,SN,SN,LS,SN,SN,C,C,S,SN,S,SN,S,LS,S,LS,C,SN,LR,S,LR,S,S,S,S,C,R,C,S,S,C,S,C,S,C,S,S,C,LR,LR,C,LR,S,S,S,LR,LR,LR,S,LR,S,LR,S,S,S,S,S,LR,S,LR,LR,S,LR,LR,S,S,S,LR,S,S,LR,LR,S,S,LR,C,LR,S,S,LR,S,S,S,S,LR,S,S,S,C,LR,S,S,S,LS,S,S,S,LS,LS,LS,LS,S,LS,S,S,S,S,S,LS,S,S,S,S,S,S,S</t>
  </si>
  <si>
    <t>2.3,5.3,0.8,0.4,1.7,2.6,3.3,0.7,2.5,4.7,0,0,0,4.6,0,3.2,0,0.1,0,0.1,0,2.2,0,0,0,0,0,0,0,0,0,0,0,0,0,0,0,0,0,0,0,0,0,0,0,0,0,0,0,0,0,0,0,0,0,0,0,0,0,0,0,0,0,0,0,0,0,0,0,0,0,0,0,0,0,0,0,0,0,0,0,0,0,0,0,0,0,0,0,0,0,0,0,0,0,0,0,0.3,0,0,0,0.7,0.1,0.1,0.3,0,0.1,0,0,0,0,0,0.1,0,0,0,0,0,0,0</t>
  </si>
  <si>
    <t>131.523,131.45672872093,131.390490834365,131.32428632348,131.258115171456,131.191977361486,131.125872876769,131.059801700514,130.993763815936,130.927759206261,130.861787854723,130.795849744564,130.729944859033,130.664073181391,130.598234694905,130.532429382849,130.466657228509,130.400918215177,130.335212326153,130.269539544749,130.20389985428,130.138293238075,130.733719679466,131.035846099783,131.887820285857,132.739365182612,133.590481006357,134.441167973292,135.291426299507,136.141256200984,136.990657893596,137.839631593107,138.688177515172,139.536295875339,140.383986889045,141.231250771621,142.078087738286,142.362498004154,142.646764962524,142.930888685605,143.21486924557,143.498706714555,144.34440116466,145.189669489654,145.472511904253,146.317211801355,146.599486074478,146.881618116379,147.163607998723,147.845455793143,148.226960020844,148.708272017732,148.989341493072,149.370269344258,149.651005255053,150.03159970977,150.312002392087,150.59226378623,150.872383963392,151.152362994728,151.432200951359,151.811897904368,152.091403537207,152.870768333874,153.249740427349,153.528521565894,153.907162233322,154.385612112817,154.663820912915,154.941889530284,155.21981803556,156.05960649934,156.336971813895,156.614197370733,157.291283240275,157.668027942518,157.944582812159,158.220998332448,158.897274573598,159.173210055402,159.549006499948,159.824613589696,160.100081807654,160.475411223798,160.750551520468,161.025553180555,161.300416273913,161.575140870364,161.949727039693,161.975124464053,161.974509091261,161.974894028541,161.97427877186,161.974663825192,161.975048684504,161.974433349896,161.97481832534,161.974203106804,161.974588198262,161.974973095681,161.97435779916,161.974742812672,161.975127632185,161.974512257797,161.974897193481,161.974281935205,161.974666986943,161.975051844663,161.974436508462,161.958821482314,161.877214324203,161.795648285978,161.714123346919,161.632639486318,161.551196683476,161.469794917705,161.388434168328,161.307114414677,161.225835636096,161.144597811938</t>
  </si>
  <si>
    <t>0,0,0,0,0,0,0,0,0,0,0,0,0,0,0,0,0,0,0,0,0,0,0.0001,0,0.6295,1.0854,2.0452,3.0379,4.1264,6.0042,11.7509,13.918,16.0383,18.3766,21.2949,24.1904,25.4463,24.8691,24.3762,23.8011,23.2218,22.71,22.692,22.374,21.8555,21.8375,21.2195,20.5897,19.9584,19.6024,19.2464,18.8904,18.2277,17.8717,17.2471,16.8911,16.2478,15.6202,14.9693,14.343,13.7103,13.3543,12.7629,12.4069,12.0509,11.4646,11.1086,10.7526,10.2031,9.6476,9.0982,8.9802,8.4629,7.9353,7.5793,7.2233,6.7299,6.2445,5.8885,5.4614,5.1054,4.6594,4.2206,3.8646,3.4435,3.0276,2.6206,2.2181,1.8621,1.7207,1.6079,1.4945,1.3973,1.4153,1.3103,1.2082,1.1064,1.0254,0.9273,0.8301,0.7365,0.6545,0.5725,0.4915,0.4095,0.3205,0.2385,0.1515,0.0663,0,0,0,0,0,0,0,0,0,0,0</t>
  </si>
  <si>
    <t>0,0,0,0,0,0.1,0,0,0,0,1,0.1,0,0,0.8,0,0,0,0,0,0.1,0.3,0.7,0,0,0.1,0,0,0,0.7,0,0,0,0,0,0,0,0,0,0,0,0,0,0,0,0,0,0,0,0,0,0,0,0,0,0,0,0,0,0.1,0,0,0,0,0,0,0,0,0,0,0,0,0,0,0,0,0,0,0,0.2,0,0,0,0,0,0,0,0,0,0,0,3.8,0,3.2,4.1,0,0,0,0.3,0,0,0.1,0,0,0.1,0,0,0,0,0,0,0.1,0,0,0,0,0,0.3,0.1,0</t>
  </si>
  <si>
    <t>0,0,0,0,0,0.1,0.1,0.1,0.1,0.1,1.1,1.2,1.2,1.2,2,1.8,1.8,1.8,1.2,1.2,0.5,0.5,0.3,0,0,0,0,0,0,0,0,0,0,0,0,0,0,0,0,0,0,0,0,0,0,0,0,0,0,0,0,0,0,0,0,0,0,0,0,0,0,0,0,0,0,0,0,0,0,0,0,0,0,0,0,0,0,0,0,0,0,0,0,0,0,0,0,0,0,0,0,3.8,3.8,7,11.1,11.1,11.1,11.1,11.4,11.4,11.4,11.5,11.5,11.5,11.6,11.6,11.6,11.6,11.6,11.6,11.6,11.7,11.7,11.7,11.7,11.7,11.7,12,12.1,12.1</t>
  </si>
  <si>
    <t>18.6,17.8,22.6,17,16.2,22.2,20.8,24.7,18.8,21,21.9,28.1,22.5,27.1,25,32.7,29,30.9,35.2,29.9,35.1,32.3,32.9,36.7,37,42.3,39.3,40.3,44.7,43,47.7,39.1,49.4,48.7,46.7,46.4,46.9,45.9,46.1,48.5,55,51.3,54.8,54.5,55.2,55.5,54.6,57.3,57.3,65.9,65.7,65.9,67.8,65.6,69.1,71.7,63,64.1,70.5,72.1,71.8,70.2,63.2,67.4,66.1,67.8,61.6,66.2,62.2,61.9,59.4,53,52.9,58.4,56.1,52.1,52.8,50.6,47.6,46,41.4,43.2,37.1,32.5,34.7,31.8,33.7,34.1,24,27.1,27.7,24.6,20.7,28.5,22.4,25.3,19.9,24,20.7,25.1,16.3,19.2,19.1,23.2,22.6,19.5,15.1,15.1,14.9,21.9,19.4,22.9,15.5,14.8,16.9,24.1,21.5,16.4,21.4,17.7</t>
  </si>
  <si>
    <t>S,S,S,S,S,LS,S,S,S,S,LS,LS,S,S,LS,S,S,S,C,C,LR,LR,LR,S,S,LR,S,S,S,LR,S,S,S,S,S,S,S,S,S,S,S,S,S,S,S,S,S,S,S,S,S,S,S,S,S,S,S,S,S,LR,S,S,S,S,S,S,S,S,S,S,S,S,S,S,S,S,S,S,S,LR,S,S,S,S,S,S,S,S,S,S,C,SN,S,SN,SN,C,S,S,LS,S,S,LS,S,S,LS,S,S,S,S,S,S,LS,S,S,S,S,S,LS,LS,S</t>
  </si>
  <si>
    <t>0,0,0,0,0,0.1,0,0,0,0,1,0.1,0,0,0.8,0,0,0,0,0,0,0,0,0,0,0,0,0,0,0,0,0,0,0,0,0,0,0,0,0,0,0,0,0,0,0,0,0,0,0,0,0,0,0,0,0,0,0,0,0,0,0,0,0,0,0,0,0,0,0,0,0,0,0,0,0,0,0,0,0,0,0,0,0,0,0,0,0,0,0,0,3.8,0,3.2,4.1,0,0,0,0.3,0,0,0.1,0,0,0.1,0,0,0,0,0,0,0.1,0,0,0,0,0,0.3,0.1,0</t>
  </si>
  <si>
    <t>37.357,37.3028434023669,37.2487653157776,37.1947656264145,37.1408442206248,37.0870009849203,37.0332358059777,36.9795485706376,36.925939165905,36.8724074789486,36.8189533971004,36.7655768078561,36.7122775988743,36.6590556579765,36.6059108731469,36.7058431325319,36.6526305197067,36.5994950494266,36.8904366098579,36.887956391104,37.1784797679335,37.4685819718202,37.7582636133403,38.0265253021849,38.022398090948,38.1182768629463,38.1140166390918,38.1097625913014,38.1055147106217,38.3942729881122,38.3896126515318,38.3849590710606,38.3803122369044,38.3756721392828,38.37103876843,38.3664121145941,38.3617921680375,38.3571789190365,38.3525723578817,38.3479724748776,38.3433792603431,38.3387927046106,38.334212798027,38.3296395309529,38.3160728937631,38.2605259241834,38.2050594812755,38.1496734482997,38.0943677086853,38.0391421460307,37.9839966441031,37.9289310868379,37.8739453583393,37.819039342879,37.7642129248967,37.7094659889996,37.6547984199623,37.6002101027263,37.5457009223998,37.5912707642579,37.5367745433275,37.4823573257942,37.4280189971267,37.3737594429592,37.3195785490922,37.2654762014915,37.2114522862881,37.1575066897784,37.1036392984234,37.0498499988488,36.9961386778445,36.9425052223648,36.8889495195277,36.8354714566147,36.7820709210711,36.7287478005051,36.6755019826878,36.6223333555531,36.5692418071974,36.7162272258793,36.6629995591909,36.6098490568714,36.5567756070552,36.503779098039,36.4508594182815,36.3980164564029,36.3452501011851,36.2925602415709,36.2399467666645,36.1874095657306,36.1349485281945,36.0825635436418,36.0302545018181,35.9780212926291,35.9258638061398,35.8737819325747,35.8217755623174,35.7698445859105,35.7179888940552,35.6662083776111,35.6145029275962,35.5628724351864,35.5113167917153,35.4598358886741,35.4084296177112,35.3570978706322,35.3058405393997,35.2546575161325,35.2035486931061,35.1525139627522,35.1015532176583,35.0506663505676,34.9998532543789,34.9491138221462,34.8984479470786,34.84785552254,34.7973364420487,34.7468905992777,34.6965178880539,34.6462182023582</t>
  </si>
  <si>
    <t>0,0,0,0,0,0,0,0,0,0,0,0,0,0,0,0.0003,0,0,0.3307,0.2703,0.6801,0.6951,1.2379,1.1604,1.0831,1.0321,0.9539,0.8756,0.7936,1.1496,1.0588,0.9804,0.8902,0.8028,0.7198,0.6388,0.559,0.4821,0.4069,0.3315,0.2524,0.1801,0.1085,0.0417,0,0,0,0,0,0,0,0,0,0,0,0,0,0,0,0,0,0,0,0,0,0,0,0,0,0,0,0,0,0,0,0,0,0,0,0,0,0,0,0,0,0,0,0,0,0,0,0,0,0,0,0,0,0,0,0,0,0,0,0,0,0,0,0,0,0,0,0,0,0,0,0,0,0,0,0</t>
  </si>
  <si>
    <t>0,0,0,0.1,0,0,0.3,2.6,0,0,0,0,0.1,0,0,0,0,0,0.1,0,0,0,0,0,0,0.5,0,0,0,0,0,0,0,0.1,0.5,2.2,0.2,0,7.2,0,0,0,0.1,0.1,0.1,0.2,0,1.2,0,0,0,0.1,0,0.3,0,0,0,0,0,0,0,0.3,0,0,0,0,0,0,0.1,0,2.3,0,0,0,0,0,0,0.3,0.1,0.3,0,0.5,0,0,0,0,0,0.1,0,1.3,0,0,0,0,0,0,0,0,0,0,0,0,0,0,0,0,0,0,0,0,0,0.1,2.8,0.6,0,0,0.9,0,0,0</t>
  </si>
  <si>
    <t>0,0,0,0.1,0.1,0.1,0.4,3,3,3,3,3,3.1,3.1,2.7,2.2,2.2,1.8,1.2,0.1,0,0,0,0,0,0,0,0,0,0,0,0,0,0,0,0,0,0,0,0,0,0,0,0,0,0,0,0,0,0,0,0,0,0,0,0,0,0,0,0,0,0,0,0,0,0,0,0,0,0,0,0,0,0,0,0,0,0,0,0,0,0,0,0,0,0,0,0,0,1.3,0,0,0,0,0,0,0,0,0,0,0,0,0,0,0,0,0,0,0,0,0,0.1,2.9,3.5,3.5,3.5,4.4,4.4,4.4,4.4</t>
  </si>
  <si>
    <t>30,23.5,21.4,20.6,23.3,24.8,28,26.4,23.7,31.9,24.3,31.6,27.7,28.2,33.7,34.8,32,33.6,34.9,37.3,36,32.4,40.7,45.3,44.4,38.8,41,46.1,39.2,45.7,49.2,45,43.5,51.6,55.3,50.8,53.1,53.7,57.9,51.7,54,57.9,57.1,55.6,54.9,62.4,66.3,66.3,67,62.3,65.6,70.6,66.3,70.1,68.3,70.2,66.1,65.1,72,72.8,70.5,66.7,65.2,73.3,67.6,63.2,63.7,68.2,60.3,67.2,61.3,62,54.2,56.6,54.5,55.4,53.4,49.8,43,52,40.8,48.5,37.8,38.2,35.2,35.7,36.5,32.1,36.5,28.5,38.1,36.1,37.2,30.6,32.7,31.4,31.9,30.7,27.8,27.4,30.5,32.1,30.2,24,26.1,30.8,26.2,26.1,32.1,23.3,29.9,30.5,27.5,28.6,31.4,31.6,23.1,27.7,22.5,28.6</t>
  </si>
  <si>
    <t>S,S,C,LS,S,C,LS,SN,C,S,S,S,LS,S,S,S,S,S,LR,S,S,S,C,S,S,LR,S,S,S,S,C,C,C,LR,LR,R,LR,S,ST,S,S,S,LR,LR,LR,LR,S,LR,S,S,S,LR,C,LR,S,S,S,S,S,S,S,LR,S,S,S,S,S,S,LR,S,R,C,S,S,C,S,S,LR,LR,LR,S,LR,S,S,S,S,S,LR,C,LS,S,S,S,S,S,S,S,S,S,S,S,S,S,S,S,S,S,S,S,S,S,LS,SN,LS,S,S,LS,S,S,C</t>
  </si>
  <si>
    <t>0,0,0,0.1,0,0,0.3,2.6,0,0,0,0,0.1,0,0,0,0,0,0,0,0,0,0,0,0,0,0,0,0,0,0,0,0,0,0,0,0,0,0,0,0,0,0,0,0,0,0,0,0,0,0,0,0,0,0,0,0,0,0,0,0,0,0,0,0,0,0,0,0,0,0,0,0,0,0,0,0,0,0,0,0,0,0,0,0,0,0,0,0,1.3,0,0,0,0,0,0,0,0,0,0,0,0,0,0,0,0,0,0,0,0,0,0.1,2.8,0.6,0,0,0.9,0,0,0</t>
  </si>
  <si>
    <t>54.5148,54.4982775963303,54.4817802036386,54.4653077840643,54.448860299804,54.4324377131116,54.4160399862982,54.3996670817318,54.3833189618374,54.366995589097,54.3506969260493,54.3344229352897,54.3181735794702,54.3019488212995,54.6457486235424,54.9960279948921,54.9787771268265,55.2985523724602,55.6478435546486,55.9966059933044,56.0378404888192,56.0190125651434,56.0002131424531,55.9814421776044,55.962699627519,56.3109854491838,56.2917440491919,56.2725317760899,56.2533485857867,56.2341944342577,56.2150692775453,56.1959730717582,56.1769057730716,56.257867337727,56.6057063458855,56.9530188087564,57.1328055234037,57.1123200838499,57.4588656543652,57.437886637549,57.41693937796,57.3960238275255,57.4751399382453,57.5541362860452,57.6330130522177,57.8117704177808,57.7902571873319,58.1357765227823,58.1137728243762,58.091802434321,58.0698653021956,58.1479613776556,58.1259392342858,58.403950427188,58.3815407774588,58.3591650505938,58.336823195242,58.3145151601299,58.2922408940618,58.2700003459194,58.2477934646619,58.5256201993255,58.5030263705834,58.4804667435086,58.4579412663281,58.4354498873469,58.4129925549487,58.3905692175948,58.4681798238251,58.4456729461101,58.7902001384394,58.7672057987803,58.7442462670665,58.7213214906072,58.6984314167912,58.6755759930868,58.6527551670423,58.9299688862848,59.0067629700808,59.2834408059518,59.2596998175758,59.6029947673932,59.5787700505435,59.5545820041367,59.5304305726626,59.5063157006948,59.482237332891,59.5581954139926,59.5340385126778,59.5099181791494,59.8528343580525,59.8412314436573,59.8166460933068,59.7920979593124,59.7675869853373,59.7431131151301,59.7186762925246,59.6942764614396,59.6699135658787,59.6455875499304,59.6212983577676,59.5970459336481,59.5728302219137,59.5486511669906,59.5245087133892,59.5004028057038,59.4763333886126,59.4523004068775,59.4283038053442,59.4043435289416,59.3804195226822,59.3565317316616,59.3326801010586,59.308864576135,59.2850851022353,59.261341624787,59.2376340892999,59.2139624413666,59.1903266266618,59.1667265909425</t>
  </si>
  <si>
    <t>1.9418,1.8568,1.777,1.711,1.6273,1.5464,1.4804,1.4144,1.3351,1.2468,1.1651,1.0785,1.0125,0.9298,0.8432,0.9795,0.8944,0.8087,1.0944,1.7728,1.6758,1.5843,1.4902,1.3843,1.281,1.348,1.2499,1.1462,1.0525,0.9523,0.8561,0.7658,0.6781,0.6121,0.6791,2.4461,2.3801,2.2448,9.0118,8.8206,8.6196,8.3995,8.3335,8.2675,8.2015,8.1355,7.8666,8.6336,8.3532,8.1089,7.8455,7.7795,7.5521,7.4861,7.2112,6.9259,6.6739,6.4317,6.1452,5.8579,5.5922,5.5262,5.2996,5.0244,4.7916,4.5861,4.3812,4.1561,4.0901,3.8758,5.7428,5.5576,5.3836,5.2015,5.0494,4.8757,4.7115,4.6455,4.5795,4.5135,4.389,4.456,4.3384,4.2208,4.1096,3.9981,3.8856,3.8196,3.7167,3.6507,4.4579,4.3433,4.2276,4.1239,4.0175,3.9136,3.8095,3.7077,3.6104,3.514,3.4138,3.3119,3.2131,3.1222,3.0293,2.9312,2.8391,2.7475,2.6493,2.5613,2.4668,2.4008,2.3348,2.2688,2.1744,2.0803,2.0143,1.9253,1.8412,1.7566</t>
  </si>
  <si>
    <t>0,0,0,0,0,0,0,0,0,0,0,0,0,0,0,0,0,0,0,0,0,0,0,0,0,0,0,0,0,0,0,0,0,0,0,0,0,0,0,0,0,0,0,0,0,0,0,0,0,0.1,0,0,0,0.1,0,0,0,0,0,0,0,0,0,0,0,0,0,0,0,0,0,0,0,0,0,0.1,0,0,0,0.1,0,0,0,0,0,0,0,0,0,0.1,0,0,0,0.1,0,0,0.1,6.4,0,0.5,0.1,0,0,0,0,0,0,0,0,0,0.4,0.1,2.8,0.5,2.3,0.5,0.1,0.1,4,4</t>
  </si>
  <si>
    <t>0,0,0,0,0,0,0,0,0,0,0,0,0,0,0,0,0,0,0,0,0,0,0,0,0,0,0,0,0,0,0,0,0,0,0,0,0,0,0,0,0,0,0,0,0,0,0,0,0,0,0,0,0,0,0,0,0,0,0,0,0,0,0,0,0,0,0,0,0,0,0,0,0,0,0,0,0,0,0,0,0,0,0,0,0,0,0,0,0,0,0,0,0,0,0,0,0.1,6.5,6.5,7,7.1,7.1,7,7,7,7,7,7,7,7,7.4,7.5,10.3,10.8,13.1,13.6,13.7,13.8,17.8,21.8</t>
  </si>
  <si>
    <t>29.9,28.7,29.6,24.6,28.3,30,27.1,25.7,23.1,30.8,23.2,29.3,27.4,25.8,29.4,30.1,28.5,34,34,35.2,37.2,36.3,36,37.8,39.1,36.9,40.2,40.3,41.6,44.1,38,46.1,48.6,48.7,51.3,43.5,54.2,51.6,48,54.2,53.1,55.5,52.4,56.5,61.6,63.6,63,57,63.3,66.4,64.6,65.8,67.4,65.3,64,67.9,67.4,69.6,72.5,66.4,73.6,66.2,67.9,69.9,64.1,65.6,66.5,66.4,62,67.1,62.9,56.7,59.7,60.4,50.9,52.4,52.6,46.6,51.4,47.3,43.3,48.2,45,43,38.1,37.1,36.3,39.2,31.8,36.2,32.4,35.9,28,32,32,32.1,30.3,26.8,31.9,29.2,25,23.3,32.5,28.9,26.6,29.8,26.4,30.4,24.4,23.1,26.2,23.8,23.9,27.5,24.5,24.8,27.8,20.2,20.9,25.5</t>
  </si>
  <si>
    <t>S,S,S,S,S,S,S,S,S,S,S,S,S,S,S,S,S,S,S,S,S,S,S,S,S,S,S,S,S,S,S,S,S,S,S,S,S,S,S,S,S,S,S,S,S,S,S,S,S,LR,S,S,S,LR,S,S,S,S,S,S,S,S,S,S,S,S,S,S,S,S,S,S,S,S,S,LR,S,S,S,LR,S,S,S,S,S,S,S,S,S,LR,S,S,S,LR,S,C,LS,B,S,LS,LS,S,S,S,S,S,S,S,S,S,LS,LS,SN,LS,SN,LS,LS,LS,SN,SN</t>
  </si>
  <si>
    <t>0,0,0,0,0,0,0,0,0,0,0,0,0,0,0,0,0,0,0,0,0,0,0,0,0,0,0,0,0,0,0,0,0,0,0,0,0,0,0,0,0,0,0,0,0,0,0,0,0,0,0,0,0,0,0,0,0,0,0,0,0,0,0,0,0,0,0,0,0,0,0,0,0,0,0,0,0,0,0,0,0,0,0,0,0,0,0,0,0,0,0,0,0,0,0,0,0.1,6.4,0,0.5,0.1,0,0,0,0,0,0,0,0,0,0.4,0.1,2.8,0.5,2.3,0.5,0.1,0.1,4,4</t>
  </si>
  <si>
    <t>30.0346,30.0348203105077,30.0340405052678,30.0342611097249,30.03448159828,30.034701970994,30.0349222279278,30.0341423691421,30.0343629200816,30.0345833551472,30.0348036743998,30.0340238779003,30.0342444910931,30.0344649883794,30.03468536982,30.0349056354757,30.0341257854075,30.0343463450598,30.0345667888336,30.0347871167899,30.0350073289895,30.0342274254931,30.0344479317454,30.0346683221472,30.0348885967596,30.0341087556432,30.0343293242426,30.0345497769589,30.034770113853,30.0349903349856,30.0342104404176,30.0344309555936,30.0346513549144,30.0348716384411,30.0340918062343,30.0343123837387,30.0345328453553,30.0347531911449,30.0349734211685,30.0341935354867,30.0344140595442,30.034634467742,30.0348547601409,30.0340749368017,30.0342955231691,30.0345159936439,30.0347363482871,30.0349565871596,30.0341767103222,30.0343972432194,30.0346176602522,30.0348379614814,30.034058146968,30.0342787421565,30.0344992214478,30.0347195849029,30.0349398325826,30.0341599645477,30.0343805062429,30.034600932069,30.034821242087,30.0230414363577,30.0072678195463,29.9915024899363,29.9757454431736,29.9599966749065,29.9442561807857,29.928523956464,29.9127999975967,29.8970842998412,29.8813768588572,29.8656776703068,29.8499867298543,29.8343040331662,29.8186295759115,29.9029633537612,29.8872528240181,29.8715505483313,29.8558565223644,29.940170741783,29.9244406638844,29.9087188503125,29.8930052967252,29.877299998783,29.8616029521485,29.8459141524865,29.8302335954642,29.8145612767511,29.798897192019,29.8832413369417,29.8675411688249,29.8518492493206,29.8361655740952,29.9204901388172,29.9047704007867,29.8890589216505,29.8733556970695,29.8576607227068,29.841973994228,29.8262955073006,29.8106252575949,29.7949632407831,29.8833094525397,29.8676092486361,29.8519172933637,29.8362335823891,29.8205581113806,29.8048908760092,29.7892318719481,29.7735810948725,29.7579385404602,29.7423042043911,29.7266780823475,29.7110601700138,29.6954504630767,29.6798489572254,29.6642556481511,29.6486705315473,29.6330936031098,29.6175248585367</t>
  </si>
  <si>
    <t>2.7147,2.6705,2.6265,2.5871,2.544,2.4992,2.4579,2.4192,2.3822,2.3374,2.3006,2.2589,2.2185,2.1799,2.1379,2.0954,2.0559,2.0094,1.9632,1.916,1.8666,1.8198,1.7727,1.7237,1.6736,1.6277,1.5771,1.5268,1.4754,1.421,1.3762,1.3201,1.2609,1.2026,1.142,1.093,1.0286,0.97,0.9178,0.8584,0.8012,0.7416,0.6883,0.6314,0.567,0.5019,0.4407,0.3906,0.3352,0.4192,0.3593,0.301,0.245,0.329,0.275,0.2191,0.1681,0.12,0.073,0.0375,0.0035,0,0,0,0,0,0,0,0,0,0,0,0,0,0,0,0,0,0,0,0,0,0,0,0,0,0,0,0,0,0,0,0,0,0,0,0,0,0,0,0,0,0,0,0,0,0,0,0,0,0,0,0,0,0,0,0,0,0,0</t>
  </si>
  <si>
    <t>0,0,0,0,0,0,0,0,0.1,0,0.9,0,0.6,0.1,1.7,0,0,1,0,0,0,0,0,0,0,0,0,0,0,0,0,0,0,0,0,0,0,0,0,0,0,0,0,0,0,0.1,0,0,0,0,0,0,0,0,0,0,0,0.3,0,0,0,0.2,0,0,0.3,1,0,0,0,0.4,0,0,0,0,0,0,0,0,0,0,0,0,0,0,0,0,0,0,0,0,0,0,0,0,0,0,0,0,0,0,0,0,0.1,0,0,0,0.1,0,0,0,0,1.2,0.2,0.2,0.4,1,4,11.9,0.1,0.1</t>
  </si>
  <si>
    <t>0,0,0,0,0,0,0,0,0.1,0.1,1,1,1.6,1.7,3.4,3.4,3.4,4.4,4.4,4.4,4.4,4.4,4.4,4.4,3.1,2.6,2.6,1.6,1.1,0.6,0,0,0,0,0,0,0,0,0,0,0,0,0,0,0,0,0,0,0,0,0,0,0,0,0,0,0,0,0,0,0,0,0,0,0,0,0,0,0,0,0,0,0,0,0,0,0,0,0,0,0,0,0,0,0,0,0,0,0,0,0,0,0,0,0,0,0,0,0,0,0,0,0.1,0.1,0.1,0.1,0.2,0.2,0.2,0.2,0.2,1.4,1.6,1.8,2.2,3.2,7.2,19.1,19.2,19.3</t>
  </si>
  <si>
    <t>17.7,15.9,24.7,20.5,20,16,22.8,18.6,19.9,16.5,20,23,17.6,21.2,24.9,23.1,30.5,30.1,30.4,24.8,25,24.6,32.2,31.2,37.9,34.3,29.8,36.7,34.4,34.4,40.7,33.8,45.2,42.8,45.5,43.6,46,51.2,46.9,49.2,46.8,51.3,54.6,59.8,51.8,51.7,64.1,62.5,64.3,64.3,62.3,63.6,68.5,68,66.1,67.7,65,65.5,65.4,63.6,70.1,68.1,63.8,72.4,70.5,64.3,59.2,61.3,67.9,61.8,61,57.2,55.1,52,55.2,46.8,42.5,40.8,43.1,47.3,39.7,35.1,40.4,40.2,34.9,36.3,33.6,24.6,25.9,24.9,27,22.2,22.2,22.7,26.7,20.7,27,22.4,21.3,17.8,18.6,16.9,18.7,16.5,16.6,25.8,23,21.6,16.7,23,14,20.8,23.1,20.4,18,20.1,14.6,18.1,16.1,23.5</t>
  </si>
  <si>
    <t>S,S,S,S,S,S,S,S,LS,S,LS,S,LS,LS,LS,S,S,LS,S,S,S,S,S,S,S,S,S,S,S,S,S,S,S,S,S,S,S,S,S,S,S,S,S,S,S,LR,S,S,S,S,S,S,S,S,S,S,S,LR,S,S,S,LR,S,S,LR,LR,S,S,S,LR,S,S,S,S,S,S,S,S,S,S,S,S,S,S,S,S,S,S,S,S,S,S,S,S,S,S,S,S,S,S,S,S,LS,S,S,S,LS,S,S,S,C,LS,LS,LS,LS,LS,SN,B,LS,LS</t>
  </si>
  <si>
    <t>0,0,0,0,0,0,0,0,0.1,0,0.9,0,0.6,0.1,1.7,0,0,1,0,0,0,0,0,0,0,0,0,0,0,0,0,0,0,0,0,0,0,0,0,0,0,0,0,0,0,0,0,0,0,0,0,0,0,0,0,0,0,0,0,0,0,0,0,0,0,0,0,0,0,0,0,0,0,0,0,0,0,0,0,0,0,0,0,0,0,0,0,0,0,0,0,0,0,0,0,0,0,0,0,0,0,0,0.1,0,0,0,0.1,0,0,0,0,1.2,0.2,0.2,0.4,1,4,11.9,0.1,0.1</t>
  </si>
  <si>
    <t>4.4003,4.3797,4.3498,4.3248,4.3004,4.2799,4.2526,4.2299,4.2299,4.2092,4.2092,4.1818,4.1818,4.1818,4.1818,4.1544,4.1173,4.1173,4.0806,4.0516,4.0224,3.9938,3.9963,3.9588,5.1557,5.6033,5.5614,6.4991,6.9626,7.4242,7.9382,7.8795,7.7879,7.705,7.6136,7.5291,7.4368,7.3252,7.231,7.1291,7.0366,6.9277,6.8055,6.659,6.5512,6.6512,6.4819,6.3239,6.1575,5.9937,5.8428,5.6867,5.504,5.3274,5.1649,4.9951,4.8437,5.1437,4.9877,4.8437,4.665,4.865,4.7216,4.5302,4.8302,5.8302,5.6976,5.5558,5.379,5.779,5.638,5.5168,5.4057,5.3078,5.1985,5.1196,5.0533,4.9916,4.9245,4.846,4.788,4.74,4.681,4.623,4.5763,4.5272,4.4832,4.453,4.4213,4.391,4.358,4.3311,4.3043,4.277,4.2448,4.2199,4.1875,4.161,4.1357,4.114,4.0916,4.0709,4.0709,4.0505,4.0301,4.0001,4.0001,3.975,3.9547,3.9282,3.9137,3.9137,3.9137,3.9137,3.9137,3.9137,3.9137,3.9137,3.9137,3.9137</t>
  </si>
  <si>
    <t>0,0,0,0.6,0,0.4,0,0,0,0,0,0.6,0,10.3,0.1,0,0,0,0.5,0,0.1,0,0,0,0,0,0.1,0,0,0,0,0.2,0,0,0,0,0,0,0.1,0.4,0,0,0,0,0.3,0,0.1,0,0,0,0,0,0.3,0,0,0.1,0.1,0,0,0,0,0,0,0.7,0,0,0,0.1,0,0,0,0,0,0,0.6,0,0.5,0,0,0,0,0,0,0.8,0,0.1,0,0.1,0.2,0,0,0,0,0,0,0,0,0.4,0,0,0,5.1,0,0,0.2,0,0,0,0.1,0,0,3,4.7,0,7.4,0,0,0,0,0</t>
  </si>
  <si>
    <t>0,0,0,0.6,0.6,1,1,1,1,1,1,1.6,1.6,11.9,12,12,12,12,12.5,12.5,12.6,12.6,12.6,12.2,12.2,12.1,11.6,10.3,10.3,9.8,8.9,8,5.9,2.9,0.5,0,0,0,0,0,0,0,0,0,0,0,0,0,0,0,0,0,0,0,0,0,0,0,0,0,0,0,0,0,0,0,0,0,0,0,0,0,0,0,0,0,0,0,0,0,0,0,0,0,0,0,0,0,0,0,0,0,0,0,0,0,0,0.4,0.4,0.4,0.4,5.5,5.5,5.5,5.7,5.7,5.7,5.7,5.8,5.8,5.8,8.8,13.5,13.5,20.9,20.9,20.9,20.9,20.9,20.9</t>
  </si>
  <si>
    <t>9.8,22.9,12.8,21.8,14.3,18.9,13.5,12.6,21.7,14.3,25.9,17.4,15,25.1,26.9,15.6,24.1,15.3,24.9,17.2,31.2,23.1,27.6,33.7,21.9,32.5,34.4,38.2,31.7,34.4,36.3,35.9,41.9,46.4,43.4,47.7,36.7,40.5,39.8,48.9,49.8,49,56.4,61.4,54.4,52.8,63.7,61,62.9,61.4,61.7,56.5,60.2,70.5,62.8,61.8,69.9,63.6,64.8,75.1,73.9,65.9,67.1,68.6,71,61.4,57.7,61.3,69.6,55.2,56.3,53.6,58.6,64.4,54.3,55.1,55.3,43.8,49.6,48.8,53.7,50,37.5,36.5,36.7,43.6,45.6,44.6,37.9,42.4,41.3,38.1,28.5,32,28.9,31.7,22.3,20.4,20.6,18.1,18.5,28.4,16.4,24.1,16,19,14.2,24.8,17.1,26.3,18.2,26.3,18.9,12.3,19.5,21.5,13.6,10,19.5,15.5</t>
  </si>
  <si>
    <t>S,S,S,LS,S,LS,S,S,S,S,C,LS,S,B,LS,S,C,S,LS,S,LS,S,S,S,S,S,LR,S,S,S,S,LR,S,S,S,S,S,S,LR,LR,S,S,S,S,LR,S,LR,S,S,S,S,S,LR,S,S,LR,LR,S,S,S,S,S,S,LR,S,S,S,LR,S,S,S,S,S,S,LR,S,LR,S,C,S,S,S,S,LR,S,LR,C,LR,LR,S,S,S,S,S,S,S,S,LS,S,S,C,SN,C,C,LS,C,S,C,LS,S,C,SN,SN,S,B,S,S,C,C,S</t>
  </si>
  <si>
    <t>0,0,0,0.6,0,0.4,0,0,0,0,0,0.6,0,10.3,0.1,0,0,0,0.5,0,0.1,0,0,0,0,0,0,0,0,0,0,0,0,0,0,0,0,0,0,0,0,0,0,0,0,0,0,0,0,0,0,0,0,0,0,0,0,0,0,0,0,0,0,0,0,0,0,0,0,0,0,0,0,0,0,0,0,0,0,0,0,0,0,0,0,0,0,0,0,0,0,0,0,0,0,0,0,0.4,0,0,0,5.1,0,0,0.2,0,0,0,0.1,0,0,3,4.7,0,7.4,0,0,0,0,0</t>
  </si>
  <si>
    <t>89.7716,89.7253761409214,89.6791760827459,89.6329998132182,89.5868473200894,89.540718591117,89.4946136140647,89.4485323767024,89.4024748668065,89.3564410721597,89.3104309805507,89.2644445797748,89.2184818576335,89.1725428019344,89.1266274004917,89.0807356411256,89.0348675116627,88.9890229999358,88.9432020937841,88.8974047810528,88.8516310495937,88.8058808872647,88.7601542819298,89.0704512214594,89.0245883874971,89.0827491685442,89.6418800023057,90.3537229367218,90.5121993395457,91.1915941420538,91.9026391206799,92.6133179785852,93.3236309042873,94.0335780862065,94.7431597126661,95.3503759718927,95.5062795723408,95.6621028972222,95.9178459878713,96.4734573950863,96.6287827151267,96.7840280573601,96.9391934629675,97.0942789731085,97.5492846289218,97.70405599998,97.9587476784624,98.1133082148882,98.2677891672978,98.4221905766697,98.5765124839608,98.7307549301073,99.184917956024,99.3388471310602,99.4926970471716,99.746467745169,100.000107775327,100.029617204928,99.9781114399716,99.9266321955987,99.8751794581539,99.8237532139884,99.7723534494609,100.420980150937,100.369272871184,100.317592215776,100.265938171004,100.314310723165,100.26265836805,100.211032608999,100.159433432317,100.107860824316,100.056314771318,100.004795259647,100.553302275638,100.501526862542,100.949778108873,100.897798548329,100.845845752328,100.79391970709,100.74202039884,100.690147813811,100.638301938242,101.344482758383,101.334299962382,101.382122409556,101.329920232706,101.377744935025,101.525545012159,101.473268986272,101.42101987758,101.368797672222,101.316602356348,101.26443391611,101.212292337671,101.160177607199,101.10808971087,101.056028634867,101.00399436538,100.951986888607,100.900006190751,100.848052258024,100.796125076645,100.744224632838,100.692350912838,100.640503902882,100.58868358922,100.536889958103,100.485122995794,100.433382688561,100.381669022678,100.329981984427,100.278321560099,100.22668773599,100.175080498402,100.123499833647,100.071945728042,100.020418167911,99.9689171395857,99.9174426294054</t>
  </si>
  <si>
    <t>0,0,0,0,0,0,0,0,0,0,0,0,0,0,0,0,0,0,0,0,0,0,0,0,0,0.0002,0.0002,0.5628,0.3441,0.1264,0.2837,0.5523,1.8751,4.1391,5.7477,5.4602,5.203,4.9389,4.7339,4.5289,4.245,3.9658,3.6662,3.3523,3.1473,2.8686,2.6636,2.3671,2.0697,1.7828,1.5009,1.2376,1.0326,0.7475,0.4906,0.2856,0.0806,0,0,0,0,0,0,0,0,0,0,0,0,0,0,0,0,0,0,0,0,0,0,0,0,0,0,0.042,0,0,0,0,0,0,0,0,0,0,0,0,0,0,0,0,0,0,0,0,0,0,0,0,0,0,0,0,0,0,0,0,0,0,0,0</t>
  </si>
  <si>
    <t>0,0,0,0,0,0,0,0,0,0,0,0.1,0,0,0,0,0.6,0.1,0.1,0,0,0,0.2,0,0.2,0,0,0,0,0,0,0,0,0,0,0,0,0,0,0,0,0,3.4,0.1,0.4,0,0,0.1,0.2,0,0,0,0,0,0,0,0,0,0,0,0,0,0,0.6,11,0,0,0,0,0,0,0.3,0,0,0,0,0,0.1,0.1,0,0,0,0,0,0,0.3,0,0,0,0,0.1,0,0,0,0,0.2,0,0.1,0,0,11,0,1.6,0,0.1,0.2,0.1,0,0,0,0,0,0,0,0,0,0.1,0.1,0,0</t>
  </si>
  <si>
    <t>0,0,0,0,0,0,0,0,0,0,0,0.1,0.1,0.1,0.1,0.1,0.7,0.8,0.9,0.9,0.9,0.9,0.8,0.7,0,0,0,0,0,0,0,0,0,0,0,0,0,0,0,0,0,0,0,0,0,0,0,0,0,0,0,0,0,0,0,0,0,0,0,0,0,0,0,0,0,0,0,0,0,0,0,0,0,0,0,0,0,0,0,0,0,0,0,0,0,0,0,0,0,0,0,0,0,0,0,0.2,0.2,0.3,0.3,0.3,11.3,11.3,12.9,12.9,13,13.2,13.3,13.3,13.3,13.3,13.3,13.3,13.3,13.3,13.3,13.3,13.4,13.5,13.5,13.5</t>
  </si>
  <si>
    <t>14.3,11.5,9.4,8.9,9.5,12.2,10,16.2,17.1,14.7,17.1,20.1,16.1,22,16.7,18.5,19.4,20.6,23.8,28.1,24.8,25.7,32.3,32.7,35.4,31.5,31.9,36.8,35.8,40.6,38.7,44.7,47.9,45.6,50.5,51,51.6,52.9,54.9,54.6,52.4,52.7,58.7,55.3,57.2,56.2,62.1,58.1,61.7,62.2,63.6,62.2,62.6,67.5,68.8,65.4,63.4,67.7,66.3,69.9,66.3,66.3,62.6,68.8,61.6,65.6,64,62.1,65.1,63.8,62.8,59,62.4,57.7,54.7,58.8,53.7,55.4,50.7,46.9,48.2,49.1,47.7,45.5,46.8,39.4,39.2,37.4,36.2,36.3,33.3,33.7,28.5,29.9,25.1,26.9,24.7,27.6,24.1,19.6,21.5,23.8,20.9,16,16.3,17.4,20.3,18.1,17.8,10.2,15.9,15.6,12,9.6,9.4,9.3,8.6,11.3,11.9,8.7</t>
  </si>
  <si>
    <t>S,S,S,S,S,S,S,S,S,S,S,LS,S,S,S,S,LS,LS,LS,S,S,S,LR,S,LR,S,S,S,S,S,S,S,S,S,S,S,S,S,S,S,S,S,R,LR,LR,S,C,LR,LR,S,S,S,S,S,S,S,S,S,S,S,C,C,S,LR,ST,S,C,S,S,S,S,LR,S,S,S,S,S,LR,LR,S,S,S,C,S,S,LR,S,S,S,S,LR,S,S,S,S,LS,S,LS,S,S,B,S,LS,C,LS,LS,LS,C,C,C,S,S,S,S,S,S,LS,LS,S,S</t>
  </si>
  <si>
    <t>0,0,0,0,0,0,0,0,0,0,0,0.1,0,0,0,0,0.6,0.1,0.1,0,0,0,0,0,0,0,0,0,0,0,0,0,0,0,0,0,0,0,0,0,0,0,0,0,0,0,0,0,0,0,0,0,0,0,0,0,0,0,0,0,0,0,0,0,0,0,0,0,0,0,0,0,0,0,0,0,0,0,0,0,0,0,0,0,0,0,0,0,0,0,0,0,0,0,0,0.2,0,0.1,0,0,11,0,1.6,0,0.1,0.2,0.1,0,0,0,0,0,0,0,0,0,0.1,0.1,0,0</t>
  </si>
  <si>
    <t>63.0478,62.9405127773109,62.8334081232151,62.726485727039,62.619745278638,62.5131864683949,62.4068089872197,62.3006125265481,62.1945967783412,62.0887614350839,61.9831061897847,61.8776307359744,61.7723347677052,61.6672179795501,61.5622800666017,61.4575207244715,61.3529396492891,61.248536537701,61.1443110868701,61.0402629944743,60.9363919587064,60.8326976782725,60.9881798523914,61.0243974454997,61.6805534078299,61.7165928022409,61.611570869111,61.5067276497749,61.4020628401188,61.2975761365463,61.1932672359778,61.0891358358494,60.9851816341119,60.8814043292303,60.7778036201827,60.6743792064593,60.5711307880617,60.4680580655022,60.3651607398025,60.2624385124932,60.1598910856127,60.0575181617065,60.7153194438262,60.872001358218,61.3284166500244,61.3840552687502,61.4395992083139,61.5950486298292,61.8502335260683,61.9049841791017,61.959641664007,62.0142061393266,62.0686777633332,62.1230566940301,62.1773430891516,62.2315371061637,62.1426389022646,62.0368919747208,61.9313249946798,61.8259376559283,61.7207296527743,61.6157006800459,61.5108504330903,62.0061786077735,62.6606638920754,62.7140354514187,62.7673161894111,62.8205062606013,62.8736058192755,62.926615019457,62.9795340149071,63.3323629591254,63.3845915011487,63.4367311668716,63.488782107533,63.5407444741147,63.5926184173415,63.7444040876817,63.8959314672804,63.9472009956659,63.9983832796859,64.0494784678024,64.1004867082248,64.1514081489104,64.2022429375646,64.5529912216414,64.6031426441424,64.653208724937,64.7031896092496,64.7530854420574,64.9028963680909,64.952452363767,65.0019240309631,65.0513115131793,65.1006149536716,65.1498344954521,65.1989702812897,65.2480224537102,65.2969911549969,65.3458765271912,65.3946787120924,65.4433978512588,65.4920340860076,65.5405875574159,65.5890584063203,65.6374467733179,65.6857527987667,65.7339766227856,65.7821183852552,65.8301782258181,65.8781562838792,65.9240526986062,65.8118710122914,65.6998802233839,65.5880800070374,65.4764700389582,65.3650499954045,65.2538195531854,65.14277838966,65.0319261827365</t>
  </si>
  <si>
    <t>0,0,0,0,0,0,0,0,0,0,0,0,0,0,0,0,0,0,0,0,0,0,0,0,0.141,0,0,0,0,0,0,0,0,0,0,0,0,0,0,0,0,0,2.64,2.48,2.32,2.0865,1.8601,1.7001,1.5401,1.3054,1.0732,0.8509,0.6347,0.4168,0.2076,0.0169,0,0,0,0,0,0,0,0,10.24,9.8631,9.5482,9.203,8.8404,8.4912,8.1519,7.9919,7.6609,7.3595,7.0754,6.7743,6.4995,6.3395,6.1795,5.9348,5.6875,5.4392,5.2163,4.9826,4.7469,4.5869,4.3728,4.1636,3.9578,3.7529,3.5929,3.3944,3.2041,3.0129,2.8282,2.6682,2.4853,2.3253,2.1445,1.968,1.808,1.6299,1.4699,1.3009,1.1409,0.9809,0.8209,0.6535,0.487,0.323,0.1575,0,0,0,0,0,0,0,0,0</t>
  </si>
  <si>
    <t>0,0,0,0,0.1,0,0,0,0,0,0,0,0,0,0.1,0.1,0,0,0,0,0,0,0,0,0,0,0,0,0,0.1,0,0,0,0,0,0,0,0,0,0,10.8,0,0.2,0.9,0,0,0,0.2,0.7,0,0.6,1.9,0,5.1,2.6,0.5,2.7,0,0.6,0.2,0,0,0,0.2,0,0,0,0,0.3,0,0,0,0,0,0,0,0,0,0,0,0.1,0.1,0,0,0,0,0,0,0.2,0,0,0,0,0,0,0,0,0.1,0,0.1,0,0,0,0,0,0.7,0.2,0,0,0.2,0,0.3,0,0,0.1,0,0.2,0.2,0.1,0</t>
  </si>
  <si>
    <t>0,0,0,0,0.1,0.1,0.1,0.1,0.1,0.1,0.1,0.1,0.1,0.1,0.2,0.3,0.3,0.3,0,0,0,0,0,0,0,0,0,0,0,0,0,0,0,0,0,0,0,0,0,0,0,0,0,0,0,0,0,0,0,0,0,0,0,0,0,0,0,0,0,0,0,0,0,0,0,0,0,0,0,0,0,0,0,0,0,0,0,0,0,0,0,0,0,0,0,0,0,0,0.2,0.2,0.2,0.2,0.2,0.2,0.2,0.2,0.2,0.3,0.3,0.4,0.4,0.4,0.4,0.4,0.4,1.1,1.3,1.3,1.3,1.5,1.5,1.8,1.8,1.8,1.9,1.9,2.1,2.3,2.4,2.4</t>
  </si>
  <si>
    <t>13.1,16,15.3,14.1,16,18.1,15.8,17.4,21.1,18.6,20.5,22.8,24.8,25.3,28,27,27.5,29.9,34.2,31.9,36,37.8,39.4,39.5,40.3,40.3,44.8,42.6,43.5,48.4,49,48.7,49.2,50.1,52.2,53.5,55.5,53.6,55.5,57.3,57.6,60.1,57.9,60.4,59.7,61,60.9,65.4,62.7,65.9,65.9,64.6,65.6,68.3,67.2,68.3,68.8,70.2,68.1,70.8,68.2,68.8,68.8,68.3,68.9,68.7,65.1,65,65.7,63.8,62.9,61.3,59.4,55.6,56.6,53.6,50.5,48.8,46.9,45.6,44.2,41.2,39,37.8,35.5,35.5,33.1,33.6,29.7,28.7,28.4,26.3,25.1,22.4,22.5,24.2,22.1,20.8,20.6,20.7,17.1,19.2,18.2,15.8,17.4,17.3,16.6,17.2,15,16.4,15.3,17.4,16.9,17,13.6,14.4,15.3,14,16.8,14.1</t>
  </si>
  <si>
    <t>S,S,S,S,LS,S,S,S,S,S,S,S,S,S,LS,LS,S,S,S,S,S,S,S,S,S,S,S,S,S,LR,S,S,S,S,S,S,S,S,S,S,ST,C,LR,LR,C,C,C,LR,LR,C,LR,LR,S,R,R,LR,R,S,LR,LR,S,S,S,LR,S,S,S,S,LR,S,S,S,S,S,S,S,S,S,S,S,LR,LR,S,S,S,S,S,S,LS,S,S,S,S,S,S,S,S,LS,S,LS,S,S,S,C,S,LS,LS,S,S,LS,S,LS,S,C,LS,S,LS,LS,LS,S</t>
  </si>
  <si>
    <t>0,0,0,0,0.1,0,0,0,0,0,0,0,0,0,0.1,0.1,0,0,0,0,0,0,0,0,0,0,0,0,0,0,0,0,0,0,0,0,0,0,0,0,0,0,0,0,0,0,0,0,0,0,0,0,0,0,0,0,0,0,0,0,0,0,0,0,0,0,0,0,0,0,0,0,0,0,0,0,0,0,0,0,0,0,0,0,0,0,0,0,0.2,0,0,0,0,0,0,0,0,0.1,0,0.1,0,0,0,0,0,0.7,0.2,0,0,0.2,0,0.3,0,0,0.1,0,0.2,0.2,0.1,0</t>
  </si>
  <si>
    <t>20.5849,20.5409,20.4983,20.4578,20.4578,20.4098,20.3664,20.3199,20.2654,20.2164,20.1635,20.105,20.0416,19.9769,19.9769,19.9769,19.9061,19.828,20.0355,19.9506,19.8507,19.7436,19.63,19.516,19.3991,19.2822,19.1436,19.0166,18.8856,18.9856,18.8242,18.6653,18.5042,18.338,18.1589,17.9718,17.7715,17.5855,17.3874,17.1768,27.9768,27.7471,27.9471,28.8471,28.6175,28.3775,28.1394,28.3394,29.0394,28.7507,29.3507,31.2507,30.8694,35.9694,38.5694,39.0694,41.7694,41.2514,41.8514,42.0514,41.5661,41.0745,40.5855,40.7855,40.2972,39.8146,39.3923,38.9741,39.2741,38.8731,38.4869,38.1243,37.7877,37.4964,37.1954,36.9268,36.6888,36.4662,36.2599,36.0636,36.1636,36.2636,36.112,35.968,35.8368,35.7055,35.5868,35.4658,35.4658,35.367,35.2692,35.1798,35.095,35.0192,34.9433,34.8617,34.7871,34.7871,34.7173,34.7173,34.6572,34.5916,34.5288,34.485,34.4244,34.4244,34.4244,34.3645,34.3102,34.3102,34.2551,34.2551,34.196,34.1502,34.1502,34.0974,34.0974,34.0974,34.0974,34.0453</t>
  </si>
  <si>
    <t>0,0.1,0.4,0,0,0.1,0,0,0,0,0,0,0,0,0.1,0,0,0,0,0,0,0,0,0.4,0.2,0.9,0,0.4,0.1,0,0,0,0,0,0,0,0,0,0.1,0,5.4,0.3,10,1,0.9,1.7,0.8,1.8,0,2,0.3,0.1,0,0,0,0,0,0,0,0.8,0.2,0,0,0,0,0.1,0,0.2,0,0.1,0,0,0,0,0,0,0,0,0,0,0,0.1,0,0,0,0,0,0,0,0,0.5,0.1,0,0,0,0.6,0,0,0,0,0,0.1,0,0,0.1,0.3,0.8,0,0,0,0,0,0,0,0.1,0,0,0,0,0</t>
  </si>
  <si>
    <t>0,0.1,0.5,0.5,0.5,0.6,0.6,0.6,0.6,0.6,0.6,0.6,0.6,0.6,0.7,0.7,0.7,0.7,0.7,0.4,0.2,0,0,0,0,0,0,0,0,0,0,0,0,0,0,0,0,0,0,0,0,0,0,0,0,0,0,0,0,0,0,0,0,0,0,0,0,0,0,0,0,0,0,0,0,0,0,0,0,0,0,0,0,0,0,0,0,0,0,0,0,0,0,0,0,0,0,0,0,0,0.5,0.6,0.6,0.6,0.6,1.2,1.2,1.2,1.2,1.2,1.2,1.3,1.3,1.3,1.4,1.7,2.5,2.5,2.5,2.5,2.5,2.5,2.5,2.5,2.6,2.6,2.6,2.6,2.6,2.6</t>
  </si>
  <si>
    <t>12.8,12.8,12.4,12.9,13.3,14.6,13.7,15.6,16,17,18.1,20.5,22.3,23.3,25.7,26.4,27.9,29,30.4,33.2,33.2,35.8,36.5,38,39,40.6,43,44.3,44.6,45.8,46.9,47.6,49.9,50,51,52.7,52,54.2,54.3,56.1,55.5,58.2,58.9,58.6,59.7,60.1,61.7,62.9,62.8,64.5,63.9,65.6,66.1,65.8,67.7,66.4,67.2,67.9,66.9,68.4,67.8,68.3,66.4,67.4,67.1,66.4,65.5,64.1,62.1,61.1,60.6,57.9,57.1,54.4,52.8,51.2,49.2,47.2,43.5,40.9,40.3,36.9,34.7,34.1,32.1,29,28.3,25.5,24,24.3,21.5,21.2,19.1,19.4,17.9,18.3,15.8,16.7,16.3,15.9,14.9,14.8,14.4,13.3,12.9,13.1,14.3,14.1,13.4,12.3,12.5,13.7,12.9,12.6,12.6,13.3,11.2,12.5,11.6,12.7</t>
  </si>
  <si>
    <t>S,LS,LS,S,S,LS,S,S,S,S,C,S,S,S,LS,S,S,S,C,S,S,S,S,LR,LR,LR,S,LR,LR,S,S,S,S,S,S,S,S,S,LR,S,R,LR,ST,LR,LR,LR,LR,LR,C,LR,LR,LR,S,S,S,S,S,S,S,LR,LR,S,S,S,S,LR,S,LR,S,LR,S,S,S,S,S,S,S,S,S,S,S,LR,S,S,S,S,S,S,S,S,LS,LS,S,S,S,LS,S,S,S,S,S,LS,C,S,LS,LS,LS,S,S,S,S,S,S,S,LS,S,S,S,S,S</t>
  </si>
  <si>
    <t>0,0.1,0.4,0,0,0.1,0,0,0,0,0,0,0,0,0.1,0,0,0,0,0,0,0,0,0,0,0,0,0,0,0,0,0,0,0,0,0,0,0,0,0,0,0,0,0,0,0,0,0,0,0,0,0,0,0,0,0,0,0,0,0,0,0,0,0,0,0,0,0,0,0,0,0,0,0,0,0,0,0,0,0,0,0,0,0,0,0,0,0,0,0,0.5,0.1,0,0,0,0.6,0,0,0,0,0,0.1,0,0,0.1,0.3,0.8,0,0,0,0,0,0,0,0.1,0,0,0,0,0</t>
  </si>
  <si>
    <t>19.6391,19.6391,19.6391,19.6017,19.5636,19.5636,19.5248,19.4828,19.4401,19.3956,19.3597,19.3081,19.2524,19.1942,19.1942,19.1282,19.0579,18.9846,18.9252,19.0895,19.2543,19.3547,19.2547,19.6547,19.8547,20.7547,20.6209,21.0209,21.1209,20.9703,20.8138,20.6539,20.4799,20.306,20.1264,19.9362,19.7515,19.5519,19.6519,19.4385,24.8385,25.1385,35.1385,36.1385,37.0385,38.7385,39.5385,41.3385,41.0341,43.0341,43.3341,43.4341,42.9787,42.5295,42.0515,41.5987,41.1345,40.662,40.2075,41.0075,41.2075,40.7282,40.2814,39.822,39.3701,39.4701,39.0445,39.2445,38.8683,38.9683,38.6138,38.2942,37.9845,37.7058,37.4436,37.1977,36.9702,36.7602,36.5789,36.4151,36.2557,36.3557,36.2279,36.1033,35.9887,35.888,35.7904,35.7034,35.6219,35.5394,35.5394,35.5394,35.4735,35.4067,35.3443,35.3443,35.2872,35.2278,35.1696,35.1125,35.0579,35.0579,35.0169,34.966,34.966,34.966,34.966,34.9134,34.8625,34.8139,34.7649,34.7133,34.6636,34.6146,34.6146,34.564,34.5179,34.4691,34.4222,34.3731</t>
  </si>
  <si>
    <t>0,0,0,0,0,0,0.1,0,0,0,0,0,0,0,0,0,0,0,0,0,0,0,0,0,0,0,0,0,0,0,0,0,0,0.1,0,0,0,0,0,0.1,0,0,0,0.1,0,0,0,0,0,0,0,0,0.1,0,0,0,0,0,0,0.1,2.2,1.3,1.5,0,0.2,8.8,0.1,0,4,0,0,5.1,0,0,0.2,0.1,0.4,0,0.1,0,0.7,0.1,0.4,0,0,0,0,0,0.1,0.4,0,0.4,0.4,0,1.1,0,0.3,0,0,0.2,0,0,0.3,0,0,0,0,0,0,0.2,0,0,0,0,0,0.1,0,0,0,0</t>
  </si>
  <si>
    <t>0,0,0,0,0,0,0.1,0.1,0.1,0.1,0.1,0.1,0.1,0.1,0.1,0.1,0.1,0.1,0.1,0.1,0,0,0,0,0,0,0,0,0,0,0,0,0,0,0,0,0,0,0,0,0,0,0,0,0,0,0,0,0,0,0,0,0,0,0,0,0,0,0,0,0,0,0,0,0,0,0,0,0,0,0,0,0,0,0,0,0,0,0,0,0,0,0.4,0.4,0.4,0.4,0.4,0.4,0.5,0.9,0.9,1.3,1.7,1.7,2.8,2.8,3.1,3.1,3.1,3.3,3.3,3.3,3.6,3.6,3.6,3.6,3.6,3.6,3.6,3.8,3.8,3.8,3.8,3.8,3.8,3.9,3.9,3.9,3.9,3.9</t>
  </si>
  <si>
    <t>11.9,11.4,11.8,12.6,13.1,13.4,14.1,15.8,15.7,18.4,19,21.4,21.9,23.4,25.2,27.1,28,30.1,31.1,31.3,34.4,34.4,37.1,38.7,39.5,39.8,41,42.7,43,44.4,45.1,46.5,46.8,48.9,48.6,50.7,51.3,50.9,52.5,53.5,54.7,55.3,55.6,55.7,56.5,57.7,59.9,59.4,60.4,62.3,63.1,62.4,63.2,65,65.1,64.6,66.4,65,66.8,65.6,66.6,65.1,65.4,64.9,63.8,63.2,63.2,61.7,59.7,58.7,56,55.5,53.2,51.4,49.1,46.3,44,41.5,38.6,37.8,34.4,33.6,31.3,29.5,26.9,26.2,24.6,21.8,20.7,20.6,18.2,17.9,15.8,16,15.3,14.7,13.8,14.4,13.8,14.4,13.3,13.9,13.5,12,11.8,13.1,12.8,12.6,12.9,12.2,11.8,12.8,12.4,11.8,12.9,13.3,12.9,12.6,11.6,11.4</t>
  </si>
  <si>
    <t>S,S,S,S,S,S,LS,S,S,S,S,S,S,S,S,S,S,S,S,S,S,S,S,S,S,S,S,S,S,S,S,S,S,LR,S,S,S,S,S,LR,S,S,S,LR,S,S,S,S,S,S,S,S,LR,S,S,S,S,S,S,LR,R,LR,LR,C,LR,ST,LR,C,R,S,S,R,S,S,LR,LR,LR,S,LR,S,LR,LR,LS,S,S,C,S,S,LS,LS,S,LS,LS,S,LS,S,LS,S,S,LS,S,S,LS,S,S,S,S,S,S,LS,S,S,S,S,S,LS,S,S,S,S</t>
  </si>
  <si>
    <t>0,0,0,0,0,0,0.1,0,0,0,0,0,0,0,0,0,0,0,0,0,0,0,0,0,0,0,0,0,0,0,0,0,0,0,0,0,0,0,0,0,0,0,0,0,0,0,0,0,0,0,0,0,0,0,0,0,0,0,0,0,0,0,0,0,0,0,0,0,0,0,0,0,0,0,0,0,0,0,0,0,0,0,0.4,0,0,0,0,0,0.1,0.4,0,0.4,0.4,0,1.1,0,0.3,0,0,0.2,0,0,0.3,0,0,0,0,0,0,0.2,0,0,0,0,0,0.1,0,0,0,0</t>
  </si>
  <si>
    <t>22.9667,22.9669985491379,22.9662969721646,22.966595691547,22.9668942847463,22.9671927518157,22.9664910928084,22.9667897301916,22.9670882414263,22.9663866265657,22.9666853080769,22.9669838634209,22.966282292651,22.9665810182343,22.9668796176318,22.9671780908967,22.9664764380825,22.966775081656,22.9670735990784,22.966371990403,22.9666706780967,22.9669692396206,22.966267675028,22.9665664067859,22.9668650123555,22.9671634917899,22.9664618451425,22.9667604948804,22.9670590184644,22.966357415948,22.9666561097982,22.9669546774759,22.9662531190346,22.9665518569412,22.9668504686568,22.9671489542347,22.9664473137282,22.9667459696043,22.967044499324,22.9663429029407,22.9666416029213,22.966940176727,22.9662386244109,22.9665373684403,22.966835986276,22.9671344779715,22.9664328435799,22.9667315055684,22.967030041398,22.9663284511219,22.9666271572072,22.9669257371149,22.9662241908983,22.9665229410246,22.9668215649547,22.9671200627419,22.9664184344395,22.9667171025147,22.9670156444282,22.9663140602336,22.9666127723978,22.9669113583819,22.9662098182391,22.9665085744366,22.9668072044353,22.9671057082886,22.9664040860498,22.9667027601859,22.9670013081578,22.9662997300191,22.9665984482366,22.9668970402713,22.9671955061768,22.966493846006,22.9667924822263,22.9670909922984,22.9663893762758,22.9666880566255,22.9669866108085,22.966285038878,22.9665837633013,22.9668823615392,22.9671808336451,22.9664791796723,22.9667778220877,22.9670763383526,22.96637472852,22.9666734150571,22.9669719754248,22.9662704096766,22.9665691402794,22.9668677446943,22.9671662229746,22.9664645751735,22.9667632237581,22.9670617461894,22.9663601425208,22.9666588352192,22.9669574017457,22.9662558421536,22.9665545789099,22.9668531894757,22.9671516739043,22.966450032249,22.9667486869767,22.9670472155486,22.9663456180179,22.9666443168517,22.9669428895109,22.966241336049,22.9665400789329,22.9668386956237,22.9671371861747,22.9664355506391,22.9667342114841,22.9670327461707,22.966331154752,22.9666298596953,22.9669284384614,22.9662268911038</t>
  </si>
  <si>
    <t>20.5576,20.5116,20.4659,20.4179,20.3691,20.3199,20.3109,20.2574,20.204,20.1464,20.0865,20.0214,19.9562,19.8865,19.812,19.7326,19.6516,19.5633,19.472,19.381,19.3781,19.2753,19.1635,19.0443,18.9217,18.7982,18.6704,18.5343,18.3969,18.2538,18.1067,17.9529,17.7989,17.8889,17.7241,17.5469,17.3681,17.1915,17.0053,17.0963,16.896,16.6925,16.4889,16.5789,16.3683,16.1499,15.9166,15.688,15.4532,15.2056,14.9517,14.7058,14.7968,14.5296,14.2634,14.0043,13.7322,13.4744,13.2019,13.2929,15.4829,16.7729,18.2639,18.0292,18.2192,27.0092,27.1002,26.8462,30.8362,30.5304,30.2538,35.3438,35.075,34.8246,35.0146,35.1046,35.4956,35.3192,35.4092,35.2566,35.9466,36.0366,36.0266,35.9138,35.8109,35.7303,35.6372,35.5525,35.5425,35.5335,35.4596,35.4496,35.4396,35.3726,35.3626,35.298,35.289,35.225,35.1624,35.1534,35.092,35.0294,35.0194,34.962,34.904,34.8434,34.7844,34.725,34.6648,34.6558,34.5982,34.5384,34.4796,34.423,34.363,34.353,34.2942,34.2351,34.1781,34.1226</t>
  </si>
  <si>
    <t>0,0,0,0,0,0,0,0,0,0,0,0,0,2.1,0,10.1,0,0,0,0,0,0,0,0,0,0,0,0,0,0,0,0.8,0.1,0,0,0,0.1,0.3,0,0,0.2,0,0,0,0,0,0.1,0,0,0.4,0,0.1,0,0,0,0,0,0,0,0,0,0.1,0,0,0,0,0,0,0,0,0,1.4,0,0,0.1,0,0,3.3,0,0,0,0,0,0,0,0,0,0.2,0.2,0.1,0.2,0,0.1,0,0,0.1,0,0,0,0,2.2,0,0.1,0.1,0,0,0,0,0,4.6,0,0.4,0,0,0.6,0,0,0,0.1,0.3</t>
  </si>
  <si>
    <t>0,0,0,0,0,0,0,0,0,0,0,0,0,2.1,2.1,12.2,12.2,12.2,12.2,12.2,12,11.5,10.5,9.5,8.2,6.5,4.4,2,0,0,0,0,0,0,0,0,0,0,0,0,0,0,0,0,0,0,0,0,0,0,0,0,0,0,0,0,0,0,0,0,0,0,0,0,0,0,0,0,0,0,0,0,0,0,0,0,0,0,0,0,0,0,0,0,0,0,0,0.2,0.4,0.5,0.7,0.7,0.8,0.8,0.8,0.9,0.9,0.9,0.9,0.9,3.1,3.1,3.2,3.3,3.3,3.3,3.3,3.3,3.3,7.9,7.9,8.3,8.3,8.3,8.9,8.9,8.9,8.9,9,9.3</t>
  </si>
  <si>
    <t>14.9,13.4,14.2,15,15.6,15.4,16.3,17.2,18.2,18.2,20.6,20.5,23.6,23,26.2,26.6,28.4,29.2,29.9,31.8,32.8,34.7,36.5,36.9,38.2,39.9,41.8,43.1,44.3,45.3,47.2,47.4,47.7,48.9,51.5,52.6,53.9,54.8,54.6,56.1,57,58.1,60.7,60.2,61.3,62.3,64.2,65.7,66.9,66.9,67.2,67.9,68.8,69.5,71.2,71.4,72,71.6,72.9,72.5,71.5,71.8,71.7,70.8,69.6,69.1,67.5,66.8,65.7,63.5,63,60.6,60.5,58.2,54.9,53.4,51.4,50.2,46.4,44.5,42.6,40.4,37.9,36.4,34.9,32.9,31.5,29.6,28,26.4,24.6,23.8,22.3,21.8,20.4,20.7,19.4,18.9,18.4,18.2,18.5,16.1,16.2,16.6,16.7,16.5,16.2,16,16.2,16,14.6,14.3,14.2,14.4,13.6,13.4,15.1,14,13.1,13.6</t>
  </si>
  <si>
    <t>S,S,S,S,S,S,S,S,S,S,S,S,S,SN,C,B,C,C,S,S,S,S,S,S,S,S,S,S,S,S,S,LR,LR,S,S,C,LR,LR,S,S,LR,S,S,S,S,S,LR,S,S,LR,S,LR,S,S,S,S,S,S,S,S,S,LR,S,S,S,S,S,S,S,S,C,LR,S,S,LR,S,S,R,S,C,S,S,S,S,S,S,S,LS,LS,LS,LS,S,LS,S,S,LS,S,S,S,S,SN,C,LS,LS,S,S,C,S,C,SN,C,LS,S,S,LS,S,S,S,LS,LS</t>
  </si>
  <si>
    <t>0,0,0,0,0,0,0,0,0,0,0,0,0,2.1,0,10.1,0,0,0,0,0,0,0,0,0,0,0,0,0,0,0,0,0,0,0,0,0,0,0,0,0,0,0,0,0,0,0,0,0,0,0,0,0,0,0,0,0,0,0,0,0,0,0,0,0,0,0,0,0,0,0,0,0,0,0,0,0,0,0,0,0,0,0,0,0,0,0,0.2,0.2,0.1,0.2,0,0.1,0,0,0.1,0,0,0,0,2.2,0,0.1,0.1,0,0,0,0,0,4.6,0,0.4,0,0,0.6,0,0,0,0.1,0.3</t>
  </si>
  <si>
    <t>68.1326,68.0342820708861,67.9361060182774,67.8380716374409,67.7401787239388,67.6424270736283,67.5448164826613,67.4473467474838,67.3500176648355,67.2528290317495,67.1557806455518,67.0588723038608,66.9621038045868,66.8654749459321,66.7689855263899,66.6726353447442,66.5764242000695,66.4803518917302,66.3844182193801,66.2886229829622,66.3599659827083,66.7482060317966,67.1358858357507,67.5230062030257,67.9095679409099,68.2955718555268,68.6810187518366,69.0659094336377,69.4502447035689,69.4730253631106,69.4957731492955,69.879488109561,70.0016493545675,70.0236343162584,70.0455875528146,70.0675091100169,70.1893990335797,70.511113065354,70.5323628515635,70.5535819735245,70.7747704754868,70.7956397940411,70.8164789973763,70.8372881289497,70.858067232156,70.8788163503274,70.9995355267332,71.0200805007832,71.0405958276555,71.4220815501321,71.4420167742243,71.5619232310311,71.5816566582673,71.6013616094187,71.6210381255773,71.6406862477758,71.6603060169879,71.6798974741279,71.6994606600513,71.7189956155545,71.7385023813751,71.8579809981919,71.8772872028274,71.8965655478765,71.9158160735416,71.9350388199671,71.9542338272396,71.9734011353876,71.9745407843821,71.8706787888198,71.7669666700613,72.1474042118285,72.166292767776,72.18515406682,72.3039881482932,72.3226507476741,72.3412864162155,72.7208951927794,72.7389561794632,72.7569911034574,72.7750000023714,72.7929829137604,72.8109398751254,72.8288709239132,72.8467760975167,72.8646554332747,72.8825089684722,72.9003367403405,72.918138786057,72.9359151427454,72.9536658474762,72.9713909372659,72.9890904490779,73.0067644198223,73.0244128863557,73.0420358854817,73.0596334539508,73.0772056284603,73.0907524456547,72.9852797142774,72.8799591840568,72.7747906353608,72.6697738488743,72.5649086055987,72.4601946868514,72.3556318742653,72.2512199497885,72.1469586956838,72.042847894528,71.9388873292118,71.8350767829393,71.7314160392272,71.6279048819047,71.5245430951131,71.421330463305,71.318266771244,71.2153518040045,71.1125853469709,71.0099671858373,70.9074971066071</t>
  </si>
  <si>
    <t>0,0,0,0,0,0,0,0,0,0,0,0,0,0,0,0,0,0,0,0,0.0002,0.0808,0.5501,1.0811,1.885,3.0404,4.5828,6.4002,7.8834,7.6694,7.4499,7.7659,7.6429,7.417,7.1825,6.9688,6.8458,6.7228,6.4802,6.2335,6.1105,5.8579,5.5956,5.339,5.08,4.8193,4.6963,4.4239,4.1498,4.0658,3.7966,3.6736,3.4032,3.1349,2.8639,2.5983,2.3366,2.0838,1.8326,1.5912,1.3615,1.2385,1.0209,0.8147,0.6204,0.4363,0.2648,0.1049,0,0,0,0.916,0.7384,0.5702,0.4472,0.2948,0.1496,2.9656,2.7844,2.6198,2.4496,2.2847,2.1249,1.9685,1.8152,1.6654,1.5182,1.3952,1.2722,1.1492,1.0262,0.8894,0.7664,0.6324,0.5,0.377,0.247,0.1185,0,0,0,0,0,0,0,0,0,0,0,0,0,0,0,0,0,0,0,0,0,0</t>
  </si>
  <si>
    <t>0,0.2,0,0,0.2,0,0.1,0,0,0,0,0,0,0,0,0,0,0,0,0,0,0,0.1,0,0,0.1,0,0,0.6,0,0.1,3.3,0,0,0.2,2.6,0.5,10.8,3.4,2,0,0,0,0,0,0,0,0,0,0,0,0,0,0.7,0.1,0.3,0,1.3,0.4,0.1,0,0,0.1,0,0,0,0,0.4,0.1,0,0,0.2,0,0,0.2,0,0,3.7,0,0,0,0,0,0,0,0,0,0,0.1,0,0,0,0,0,0.2,0,0,0,0,0,0.1,0,0,0,0,0,0.4,0,0,0.1,0,0,0,0,0,0,0,0,0,0</t>
  </si>
  <si>
    <t>0,0.2,0.2,0.2,0.4,0.4,0.5,0.5,0.5,0.5,0.5,0.5,0.5,0.5,0.5,0.5,0.2,0,0,0,0,0,0,0,0,0,0,0,0,0,0,0,0,0,0,0,0,0,0,0,0,0,0,0,0,0,0,0,0,0,0,0,0,0,0,0,0,0,0,0,0,0,0,0,0,0,0,0,0,0,0,0,0,0,0,0,0,0,0,0,0,0,0,0,0,0,0,0,0,0,0,0,0,0,0.2,0.2,0.2,0.2,0.2,0.2,0.3,0.3,0.3,0.3,0.3,0.3,0.7,0.7,0.7,0.8,0.8,0.8,0.8,0.8,0.8,0.8,0.8,0.8,0.8,0.8</t>
  </si>
  <si>
    <t>20.9,17.9,17.6,18.9,19.7,20.7,23.2,20.6,22.3,22.7,25.2,26.8,25.5,27.2,28.5,29.9,33.3,35.5,36,36.5,39.4,37.7,39.9,40.6,44.6,46.4,44.4,49,49.7,51.6,52.3,51.3,52.8,52.1,53.9,54.3,56.3,58.6,60.9,61,60.5,60.1,61.9,65.1,65.1,62.8,63.7,65.1,67.9,68.4,66.7,70.2,70.4,67.9,70,70.8,72,71.6,70.5,71.5,72.3,71.5,70.7,69.8,70.8,70.4,66.9,67.4,67.9,65.2,66.8,63.4,62,61.4,59.5,56.7,56.8,54.2,52.3,52.5,50.7,48.3,46.6,45,41.7,40.3,42.3,38.1,37.7,37.4,36.1,34.6,31.3,30.8,31.6,26.9,26.2,28.2,25.3,23.8,26.1,22.5,25.6,22.4,21.5,23.2,22.7,20.7,22.3,22.5,22.3,20.2,20.6,21.4,19.1,20.7,20.8,17.5,18.3,17.7</t>
  </si>
  <si>
    <t>S,LS,C,S,LS,S,LS,S,S,S,S,S,S,S,S,S,S,S,S,S,S,S,LR,S,S,LR,S,S,LR,S,LR,R,S,C,LR,R,LR,ST,R,LR,S,S,S,S,S,S,S,S,S,S,S,S,C,LR,LR,LR,S,LR,LR,LR,S,S,LR,S,S,S,S,LR,LR,S,S,LR,S,S,LR,C,S,R,S,S,S,S,S,S,S,S,S,S,LR,S,S,S,S,S,LS,S,S,S,S,S,LS,S,S,S,S,S,LS,S,S,LS,S,S,S,S,S,S,S,S,S,S</t>
  </si>
  <si>
    <t>0,0.2,0,0,0.2,0,0.1,0,0,0,0,0,0,0,0,0,0,0,0,0,0,0,0,0,0,0,0,0,0,0,0,0,0,0,0,0,0,0,0,0,0,0,0,0,0,0,0,0,0,0,0,0,0,0,0,0,0,0,0,0,0,0,0,0,0,0,0,0,0,0,0,0,0,0,0,0,0,0,0,0,0,0,0,0,0,0,0,0,0,0,0,0,0,0,0.2,0,0,0,0,0,0.1,0,0,0,0,0,0.4,0,0,0.1,0,0,0,0,0,0,0,0,0,0</t>
  </si>
  <si>
    <t>83.4534,83.3955967792208,83.3378335953044,83.2801104205198,83.2224272271549,83.1647839875171,83.1071806739326,83.0496172587472,82.9920937143256,82.9346100130516,82.8771661273283,82.8197620295777,82.7623976922412,82.7050730877791,82.6477881886706,82.5905429674144,82.8063373965279,82.9759823576385,82.9185098157458,82.8610770816743,82.8036841278515,82.7463309267239,82.7890174507574,82.7316744083672,82.6743710841017,82.7171074504503,82.6598142158526,82.6025606648806,83.1453467700478,83.0877569194711,83.1302069579684,83.8576275938417,84.1395443885819,84.4212659162781,84.9027923121802,85.628985183306,86.3546750636985,87.0798623017496,87.8045472456099,88.5287302431887,88.8074116421544,89.085900015043,89.364195495552,89.6422982172867,89.9202083137596,90.1979259183908,90.4754511645079,90.7527841853463,91.0299251140491,91.3068740836671,91.5836312271589,91.8601966773912,92.1365705671385,92.8577530290833,93.2334359707082,93.8088586990401,94.083882866175,94.8037165403802,95.4780516284908,95.8519196446788,96.1255287046652,96.3989482518828,96.7721784175957,97.0451500689082,97.3179326489471,97.5905262886707,97.862931118947,98.5351472705529,98.9068978178979,99.1783908756864,99.4496958863353,99.9208129800937,100.191603758982,100.462206977157,100.932622764533,101.202712722791,101.472615605754,102.187331542996,102.456552438897,102.72558686145,102.994434939815,103.26309680306,103.531572580166,103.799862400024,104.067966391435,104.335884683112,104.365617403678,104.293329530151,104.321091726148,104.248834692918,104.176627707849,104.104470736276,104.032363743559,103.960306695078,103.888299556242,103.81634229248,103.744434869247,103.672577252022,103.600769406306,103.529011297626,103.457302891533,103.385644153599,103.314035049423,103.242475544627,103.170965604856,103.099505195779,103.028094283089,102.956732832504,102.885420809763,102.81415818063,102.742944910895,102.671780966368,102.600666312884,102.529600916304,102.458584742509,102.387617757406,102.316699926925,102.245831217019,102.175011593665,102.104241022864</t>
  </si>
  <si>
    <t>0,0,0,0,0,0,0,0,0,0,0,0,0,0,0,0,0,0.0004,0,0,0,0,0,0,0,0,0,0,0,0,0,2.515,2.1078,1.7223,1.3823,3.1973,2.9123,12.9273,15.5423,16.7573,16.1868,15.6239,15.0498,14.452,13.8595,13.2921,12.7218,12.1449,11.5496,10.9559,10.3832,9.7874,9.2574,9.1724,8.8324,8.4924,7.9054,8.4204,8.0804,7.7404,7.1627,6.5999,6.2599,5.724,5.1896,4.6673,4.1741,3.8341,3.4941,3.0296,2.5667,2.2267,1.798,1.3801,1.0401,0.6622,0.2821,3.1971,2.7827,2.3727,1.9722,1.5818,1.1997,0.8252,0.46,0.1022,0,0,0,0,0,0,0,0,0,0,0,0,0,0,0,0,0,0,0,0,0,0,0,0,0,0,0,0,0,0,0,0,0,0</t>
  </si>
  <si>
    <t>0,0,0,0,0.4,0,0,0,0.2,0,0,0,0,0.2,0,2,0,0,0,2.4,0,0,0,0,0,0,0,0,0,0,0,0,0,0.2,0,0,0,0,0,0,0,0,0.1,0,0,0,0,0,0,0.1,0,0,0.1,0,0,0.2,0.2,0,0,0,0,0.2,0,0.2,0,0.1,0.3,7,0,0.1,0,0.7,0,0.8,0,1.5,0.1,0,11.3,0,0.2,0,0.7,0,0,0,0,0,0,0,0,0.2,0.8,0,0,0,0,0.2,0,0.1,0,0,0,0,0,0,0,0,0,0,0.2,0,0,0,0,0,0,0,0,0</t>
  </si>
  <si>
    <t>0,0,0,0,0.4,0.4,0.4,0.4,0.6,0.6,0.6,0.6,0.6,0.8,0.8,2.8,2.8,2.8,2.6,2.4,1.7,0.9,0.1,0,0,0,0,0,0,0,0,0,0,0,0,0,0,0,0,0,0,0,0,0,0,0,0,0,0,0,0,0,0,0,0,0,0,0,0,0,0,0,0,0,0,0,0,0,0,0,0,0,0,0,0,0,0,0,0,0,0,0,0,0,0,0,0,0,0,0,0,0,0,0,0,0,0,0,0,0.1,0.1,0,0,0,0,0,0,0,0,0,0.2,0.2,0.2,0.2,0.2,0.2,0.2,0.2,0.2,0.2</t>
  </si>
  <si>
    <t>20.1,18.4,16.3,20.9,19.6,19.1,18.7,20.3,24,23.5,25.5,21.6,26.1,28.3,26.3,26.2,31.2,29.8,33.1,32.7,35.5,35.8,35.6,35.4,36.5,37.8,42.9,43.4,43.4,45.1,47.9,50.4,46.5,49.7,50,52.5,54.6,55.8,59.1,55.5,58.7,59.1,64.5,61.9,65.9,62.9,65.3,64.6,69.1,65.7,67,70.3,72.3,69.9,70.1,72.6,71,70.7,68.9,72.7,72,69.2,69.1,68,70.9,67.4,69.6,68.8,67.1,67.9,64.8,69,67.4,62.4,65.3,62.4,61.1,63.2,59.5,57.1,57.6,58.3,52.7,53.1,49.8,53,51.3,45.4,45.6,45.5,46.9,44.4,43.6,43.1,39.8,37.2,36.3,37.8,32.5,31.2,29.5,32.8,30.2,30.5,29,27.6,27.6,21.5,24.7,20.4,19.9,20.8,21.9,18.9,17.6,17.7,17.9,16.5,16,21.3</t>
  </si>
  <si>
    <t>S,C,S,S,LS,S,S,S,LS,S,S,S,S,LS,S,LS,C,C,C,R,S,S,S,S,S,S,S,S,S,S,S,S,S,LR,S,S,S,S,S,S,S,S,LR,S,S,S,S,S,S,LR,S,S,LR,S,S,LR,LR,S,S,S,C,LR,S,LR,C,LR,LR,ST,S,LR,S,LR,C,LR,S,LR,LR,S,ST,S,LR,S,LR,S,S,S,S,S,S,S,S,LR,LR,S,S,S,S,LR,S,LS,S,S,S,S,S,S,S,S,S,S,LS,S,S,S,S,S,S,S,S,S</t>
  </si>
  <si>
    <t>0,0,0,0,0.4,0,0,0,0.2,0,0,0,0,0.2,0,2,0,0,0,0,0,0,0,0,0,0,0,0,0,0,0,0,0,0,0,0,0,0,0,0,0,0,0,0,0,0,0,0,0,0,0,0,0,0,0,0,0,0,0,0,0,0,0,0,0,0,0,0,0,0,0,0,0,0,0,0,0,0,0,0,0,0,0,0,0,0,0,0,0,0,0,0,0,0,0,0,0,0,0,0.1,0,0,0,0,0,0,0,0,0,0,0.2,0,0,0,0,0,0,0,0,0</t>
  </si>
  <si>
    <t>14.4162,14.4159790168067,14.4157580676585,14.41653715255,14.4163161174145,14.416095116332,14.4158741492972,14.416653216305,14.4164321632885,14.4162111443278,14.4159901594176,14.4157692085527,14.4165482917279,14.4163272548762,14.4161062520778,14.4158852833275,14.41666434862,14.4164432938884,14.4162222732129,14.4160012865882,14.415780334009,14.4165594154702,14.4163383769047,14.4161173723929,14.4158964019294,14.4166754655089,14.4164544090646,14.4162333866767,14.4160123983398,14.4157914440487,14.4165705237983,14.4163494835215,14.4161284772985,14.4159075051242,14.4156865669931,14.4164656629002,14.4162446387784,14.416023648708,14.4158026926837,14.4165817707003,14.4163607286908,14.4161397207354,14.4159187468288,14.4156978069659,14.4164769011413,14.4162558752881,14.4160348834866,14.4158139257315,14.4165930020174,14.4163719582776,14.4161509485922,14.4159299729558,14.4157090313634,14.4164881238095,14.4162670962274,14.4160461026972,14.4158251432136,14.4166042177714,14.4163831723036,14.4161621608905,14.4159411835268,14.4157202402072,14.4164993309265,14.4162783016178,14.4160573063613,14.4158363451516,14.4166154179836,14.4163943707904,14.416173357652,14.4159523785633,14.415731433519,14.4165105225138,14.4162894914809,14.4160684945005,14.4158475315671,14.4166266026757,14.4164055537593,14.4161845388981,14.4159635580868,14.4157426113201,14.4165216985929,14.4163006658382,14.4160796671362,14.4158587024816,14.4166377718692,14.4164167212321,14.4161957046504,14.4159747221188,14.4157537736322,14.4165328591853,14.4163118247112,14.41609082429,14.4158698579166,14.4166489255855,14.41642787323,14.4162068549302,14.4159858706809,14.4157649204767,14.4165440043125,14.4163229681213,14.4161019659834,14.4158809978934,14.4166600638461,14.4164390097747,14.4162179897591,14.4159970037943,14.415776051875,14.4165551339958,14.41633409609,14.4161130922377,14.4158921224336,14.4166711866724,14.4164501308874,14.4162291091585,14.4160081214806,14.4157871678485,14.4165662482568,14.4163452086387,14.4161242030744,14.4159032315585</t>
  </si>
  <si>
    <t>20.8201,20.7802,20.7334,20.676,20.674,20.6216,20.57,20.5142,20.5122,20.4496,20.3818,20.3241,20.2538,20.2518,20.1822,20.1802,20.1133,20.0511,20.2078,22.7642,23.3928,24.0906,24.7405,24.742,24.6267,24.5045,24.3576,24.2079,24.0589,23.9006,23.7238,23.5317,23.3667,23.5647,23.376,23.1687,22.9469,22.7167,22.4583,22.232,21.9797,21.725,21.823,21.5425,21.2205,20.9339,20.6243,20.3243,19.9737,20.0717,19.7498,19.3905,19.4885,19.1361,18.7846,18.9826,19.1806,18.8212,18.4878,18.1102,17.8272,18.0252,17.6953,17.8933,17.6218,17.7198,18.0168,25.0148,24.6542,24.7522,24.4216,25.1186,24.8348,25.6328,25.2893,26.7863,26.8843,26.558,37.856,37.5459,37.7429,37.4192,38.1172,37.8483,37.6102,37.3441,37.0954,36.8972,36.6976,36.498,36.2897,36.4877,37.2857,37.1023,36.9424,36.7978,36.6585,36.8565,36.7357,36.7337,36.6277,36.6067,36.4967,36.3869,36.2833,36.1858,36.0885,36.0117,35.9253,35.8531,35.8511,35.7767,35.7001,35.6324,35.5684,35.5042,35.4384,35.3773,35.3176,35.2432</t>
  </si>
  <si>
    <t>0,0,0,0,0,0,0,0,0,0,0,0,0,5,0,0.1,0.7,0,0,0.4,0,0,0,0,0,0,0,0,0.1,0,0,0,0,0,0,0,0,0,0,0,0,0,0,0,0,0,0,0,0,0,0,0,0,0,0,0.1,0,0.4,1.3,0.1,0,0,0,0,0,0,0,0,0,0,0,0,0,0.5,0.2,0,0.8,0,0,0.1,0,0.4,10.9,0.6,0.1,0,0,0,7.8,0,0,0,0,0,0,0,0,0,0,0,0.1,0.1,0,0,0,0,0,0,0,0,0,0.4,0.2,0,0.2,0,0,0,0,0</t>
  </si>
  <si>
    <t>0,0,0,0,0,0,0,0,0,0,0,0,0,5,5,5.1,5.8,5.8,5.8,5.3,4.9,4.1,3.3,2.9,1.9,0.3,0,0,0,0,0,0,0,0,0,0,0,0,0,0,0,0,0,0,0,0,0,0,0,0,0,0,0,0,0,0,0,0,0,0,0,0,0,0,0,0,0,0,0,0,0,0,0,0,0,0,0,0,0,0,0,0,0,0,0,0,0,0,0,0,0,0,0,0,0,0,0,0,0,0,0.1,0.2,0.2,0.2,0.2,0.2,0.2,0.2,0.2,0.2,0.2,0.6,0.8,0.8,1,1,1,1,1,1</t>
  </si>
  <si>
    <t>15.7,16.8,19.2,19.7,18.7,19.5,20.2,20.2,18.9,18.7,22.1,25.2,20.9,26.2,23.9,25.9,28.8,27.2,32,34.1,34.2,35.5,35.7,33.9,36.9,39.4,38,42,42.3,41.5,47.2,46.5,51.4,52.7,53,49.3,54.4,52.7,54.7,58.1,60.3,60.4,60,61.1,60.6,60.7,62.9,66.9,67.7,67.1,66.7,65.6,70,71.5,66.3,70.3,72.2,71,70.2,67.3,73,71.7,71.3,66.7,68,69.7,69.1,66.8,68.6,64.8,63.9,64.3,60.9,64.5,63.6,61.5,61.6,55.3,54.1,52.9,53.4,54.4,52.3,48.8,49.4,45.8,43.6,47.4,42.6,39.7,37.7,41.1,36.7,35.9,34.3,32.8,35.4,31.2,29.5,27.9,27.4,25.3,25.5,27.1,23.9,20.8,20,19.4,21.4,18.6,19.9,19.6,20.7,17.6,15.8,17.9,17,17,18.2,16.3</t>
  </si>
  <si>
    <t>S,S,S,S,S,S,S,S,S,S,S,S,S,SN,S,LS,LS,S,S,LR,S,S,S,S,S,S,S,S,LR,S,S,S,S,S,S,S,S,S,S,S,S,S,S,S,S,S,S,S,S,S,S,S,S,S,S,LR,S,LR,LR,LR,S,S,S,S,S,S,S,S,S,S,S,S,S,LR,LR,S,LR,S,S,LR,C,LR,ST,LR,LR,C,S,C,ST,C,S,S,S,S,S,S,S,S,S,S,LS,LS,S,S,S,S,S,S,S,S,S,LS,LS,S,LS,S,S,S,S,S</t>
  </si>
  <si>
    <t>0,0,0,0,0,0,0,0,0,0,0,0,0,5,0,0.1,0.7,0,0,0,0,0,0,0,0,0,0,0,0,0,0,0,0,0,0,0,0,0,0,0,0,0,0,0,0,0,0,0,0,0,0,0,0,0,0,0,0,0,0,0,0,0,0,0,0,0,0,0,0,0,0,0,0,0,0,0,0,0,0,0,0,0,0,0,0,0,0,0,0,0,0,0,0,0,0,0,0,0,0,0,0.1,0.1,0,0,0,0,0,0,0,0,0,0.4,0.2,0,0.2,0,0,0,0,0</t>
  </si>
  <si>
    <t>38.1583,38.1582391205937,38.1581783066977,38.1581175582415,38.1580568751547,38.157996257367,38.157935704808,38.1578752174077,38.1588147950958,38.1587533617356,38.1586919944818,38.1586306932632,38.1585694580088,38.1585082886477,38.1584471851089,38.1583861473216,38.158325175215,38.1582642687185,38.1582034277614,38.1581426522733,38.1580819421836,38.1580212974221,38.1579607179184,38.1579002036022,38.1578397544035,38.1587793702522,38.1587179750115,38.1586566458362,38.1585953826551,38.1585341853973,38.1584730539919,38.1584119883679,38.1583509884547,38.1582900541814,38.1582291854774,38.1581683822723,38.1581076444954,38.1580469720765,38.1579863649451,38.1579258230311,38.1578653462642,38.1588049345743,38.1587435118247,38.15868215517,38.1586208645392,38.1585596398612,38.1584984810651,38.1584373880799,38.1583763608348,38.1583153992591,38.1582545032822,38.1581936728334,38.1581329078422,38.1580722082382,38.158011573951,38.1579510049104,38.1578905010461,38.158830062288,38.1587686124993,38.1587072288347,38.1586459112229,38.158584659593,38.158523473874,38.1584623539948,38.1584012998848,38.158340311473,38.1582793886889,38.1582185314617,38.158157739721,38.1580970133962,38.1580363524171,38.1579757567132,38.1579152262143,38.1578547608503,38.158794360551,38.1587329491797,38.1586716038912,38.1586103246143,38.1585491112779,38.1584879638112,38.1584268821433,38.1583658662033,38.1583049159206,38.1582440312244,38.1581832120443,38.1581224583096,38.15806176995,38.1580011468951,38.1579405890747,38.1578800964186,38.1588196688566,38.1587582302518,38.1586968577592,38.1586355513074,38.1585743108255,38.1585131362424,38.1584520274872,38.1583909844892,38.1583300071775,38.1582690954815,38.1582082493305,38.158147468654,38.1580867533816,38.1580261034429,38.1579655187676,38.1579049992854,38.1578445449262,38.15878415562,38.1587227552299,38.1586614209107,38.1586001525914,38.1585389502009,38.1584778136682,38.1584167429225,38.158355737893,38.158294798509,38.1582339246998,38.1581731163949,38.1581123735239,38.1580516960162</t>
  </si>
  <si>
    <t>18.3625,18.2784,18.1897,18.1001,18.0126,17.9238,17.8336,17.7434,17.6551,17.5683,17.4745,17.3733,17.2824,17.2414,17.144,17.103,17.062,16.9565,16.8387,17.6528,17.9927,18.6009,19.2512,19.5294,20.4207,21.8398,22.0116,21.8376,21.8966,21.7254,21.5232,21.3257,21.0977,20.8613,20.6239,20.4125,20.1667,19.9345,19.6888,19.4175,19.1285,18.8396,18.5567,18.2657,17.9815,17.6981,17.3971,17.0586,16.715,16.3806,16.0528,15.7389,15.3819,15.0122,14.7008,14.7598,14.3891,14.7471,16.0061,16.0651,15.6705,15.2947,14.9285,14.6139,14.2899,13.9509,13.6216,13.3185,13.0008,12.721,12.4511,12.1808,11.9392,12.3982,12.5562,12.3071,13.0661,12.8554,12.6536,12.7126,12.5508,12.9098,23.7688,24.3278,24.3868,24.2205,24.0314,23.8578,31.6168,31.4632,31.2871,31.0931,30.9237,30.7589,30.6022,30.4525,30.2909,30.1484,30.0133,29.8842,29.8432,29.8022,29.6818,29.556,29.4409,29.3352,29.2318,29.129,29.0218,28.9223,28.8195,28.7785,28.7375,28.6408,28.5998,28.5024,28.4073,28.3122,28.2143,28.1211</t>
  </si>
  <si>
    <t>0,0,0.4,0,0,1.8,0.3,0.1,0,0.2,0,0.3,0,0,0,0,0,0,0,0,0,0.1,0,0,0,0,0,0,0.6,0.1,0,0,0,0,0,0,0,0,0,0,0,0,0,0,0.2,0.7,0,0,0,0.1,0,0,0.1,0,0,0,0.1,0.2,2.8,0,0.1,0.6,0,0,1.8,0.1,2.4,2.7,0.5,0.1,0,0,0,0,2.8,0.1,0,0.1,0,0,7,0,0,0.2,0.7,0.4,0,1,0,0,0,0.1,0,0,0,0,0.9,0,0,0,1.4,0,0,1.4,0.1,0.1,0.1,1.6,0,0,0,0,0,0,0,0,0,0,0,0</t>
  </si>
  <si>
    <t>0,0,0.4,0.4,0.4,2.2,2.5,2.6,2.6,2.8,2.8,3.1,3.1,3.1,3,3,3,3,3,3,2.2,2.3,2.1,0.2,0,0,0,0,0,0,0,0,0,0,0,0,0,0,0,0,0,0,0,0,0,0,0,0,0,0,0,0,0,0,0,0,0,0,0,0,0,0,0,0,0,0,0,0,0,0,0,0,0,0,0,0,0,0,0,0,0,0,0,0,0,0,0,0,0,0,0,0,0,0,0,0,0,0,0,0,0,0,0,0,0.1,0,0,1.6,1.6,1.6,1.6,1.6,1.6,1.6,1.6,1.6,1.6,1.6,1.6,1.6</t>
  </si>
  <si>
    <t>27.5,20.3,25.3,22.6,28.3,19.9,20.5,24.8,20.7,25.1,27.4,30.8,32.2,23.5,32.4,29.9,26.6,27.5,31.8,31,35.8,31.1,32.9,40.9,39.3,38.7,43.6,43,43.2,47,46.6,44.9,49.6,51.2,52.2,52.3,55.2,52.7,52.6,55.3,55,62.8,61,59.4,66.2,61.4,67.4,67.8,66.8,67.8,66.6,67.8,71.5,66.3,71.4,70.6,65,71.3,73.2,71,69.8,65.1,73.7,63.7,71,72,66.7,71.1,64.3,69.2,68.1,67,69.5,64.8,62.5,64.9,68.3,60.5,59.7,60.6,59.2,62.2,58.8,58.6,53.8,53.6,55.4,55.6,52.6,50.2,47.5,47.1,52.8,45.5,42,48.6,45.2,42.2,43.1,37.4,34.4,38,36.4,37.6,29.3,33.1,32.3,28.6,29.2,26,23.2,25.5,22.1,27.3,28.2,25,22.8,26.3,24.9,18.3</t>
  </si>
  <si>
    <t>S,C,LS,S,S,LS,LS,LS,S,LS,S,LS,S,S,S,S,S,S,S,S,S,LS,S,S,S,S,S,S,LR,LR,S,S,S,S,S,S,S,S,S,S,C,S,S,S,LR,LR,S,C,S,LR,S,S,LR,C,S,S,LR,LR,R,S,LR,LR,S,S,LR,LR,R,R,LR,LR,S,S,C,S,R,LR,S,LR,S,S,ST,C,C,LR,LR,LR,C,LR,S,S,S,LR,S,S,S,S,LR,S,S,S,LR,C,S,LR,LS,LR,LR,LS,S,S,S,S,S,S,S,S,S,S,S,S</t>
  </si>
  <si>
    <t>0,0,0.4,0,0,1.8,0.3,0.1,0,0.2,0,0.3,0,0,0,0,0,0,0,0,0,0.1,0,0,0,0,0,0,0,0,0,0,0,0,0,0,0,0,0,0,0,0,0,0,0,0,0,0,0,0,0,0,0,0,0,0,0,0,0,0,0,0,0,0,0,0,0,0,0,0,0,0,0,0,0,0,0,0,0,0,0,0,0,0,0,0,0,0,0,0,0,0,0,0,0,0,0,0,0,0,0,0,0,0,0.1,0,0,1.6,0,0,0,0,0,0,0,0,0,0,0,0</t>
  </si>
  <si>
    <t>80.4947,80.4949494954683,80.4951989080227,80.4944482376907,80.4946978168262,80.49494731302,80.4951967262997,80.4944460566927,80.494695636553,80.4949451334714,80.4951945474754,80.4944438785925,80.4946934591767,80.4949429568186,80.495192371546,80.4944417033862,80.4946912846933,80.4949407830579,80.4951901985076,80.49443953107,80.494689113099,80.4949386121853,80.4951880283564,80.4944373616401,80.49468694439,80.494936444197,80.4951858610886,80.4944351950925,80.4946847785624,80.4949342790892,80.4951836967003,80.4944330314235,80.4946826156124,80.494932116858,80.4951815351877,80.4944308706292,80.4946804555363,80.4949299574997,80.495179376547,80.4944287127059,80.49467829833,80.4949278010103,80.4951772207744,80.4944265576496,80.49467614399,80.4949256473863,80.495175067866,80.4944244054567,80.4946739925123,80.4949234966236,80.495172917818,80.4944222561233,80.4946718438931,80.4949213487184,80.4951707706267,80.4944201096455,80.4946696981287,80.4949192036671,80.4951686262883,80.4944179660197,80.4946675552153,80.4949170614658,80.4951664847988,80.494415825242,80.494665415149,80.4949149221107,80.4951643461547,80.4944136873086,80.4946632779261,80.4949127855981,80.4951622103521,80.4944115522157,80.4946611435428,80.4949106519241,80.4951600773872,80.4944094199597,80.4946590119953,80.494908521085,80.4951579472562,80.4944072905366,80.4946568832799,80.494906393077,80.4951558199554,80.4944051639428,80.4946547573928,80.4949042678964,80.4951536954811,80.4944030401744,80.4946526343303,80.4949021455394,80.4951515738294,80.4944009192278,80.4946505140885,80.4949000260022,80.4951494549966,80.4943988010992,80.4946483966638,80.4948979092812,80.495147338979,80.4943966857848,80.4946462820523,80.4948957953725,80.4951452257728,80.4943945732809,80.4946441702505,80.4948936842724,80.4951431153743,80.4943924635837,80.4946420612545,80.4948915759773,80.4951410077798,80.4943903566896,80.4946399550605,80.4948894704833,80.4951389029856,80.4943882525948,80.494637851665,80.4948873677868,80.4951368009878,80.4943861512956</t>
  </si>
  <si>
    <t>17.2951,17.2326,17.2056,17.127,17.0333,17.0063,16.9793,16.9533,16.8781,16.8511,16.7603,16.7343,16.6647,16.5839,16.5644,16.4684,16.3803,16.2901,16.1881,16.0897,16.7859,16.7589,16.8481,18.6011,18.6506,18.5176,18.3629,18.2123,18.7853,18.8583,18.6868,18.5259,18.3382,18.1413,17.939,17.7376,17.5167,17.3141,17.1133,16.8961,16.7294,16.4536,16.1954,15.9535,16.1265,16.7995,16.4787,16.2328,15.9236,15.9966,15.6914,15.3773,15.4503,15.2218,14.8736,14.5385,14.6115,14.7845,17.5575,17.191,17.264,17.837,17.4331,17.1446,18.9176,18.9906,21.3636,24.0376,24.5106,24.5836,24.1925,23.8196,23.5122,23.1687,25.9417,26.0157,25.612,25.685,25.3831,25.0748,32.0478,31.7701,31.5227,31.6967,32.3697,32.7427,32.518,33.492,33.2233,32.9763,32.751,32.825,32.5562,32.3468,32.1608,31.9305,32.8035,32.6156,32.4221,32.2637,33.6367,33.5068,33.3501,34.7241,34.6971,34.8701,34.9431,34.9171,34.7912,34.6779,34.5742,34.4638,34.3637,34.2462,34.1253,34.0172,33.9154,33.8019,33.6934,33.6061</t>
  </si>
  <si>
    <t>0,0,0,0.1,0,0.1,0,0.4,3.7,0,0,0,0,0,0,0,0,0,0,0,0.1,0,0.1,1.3,0,0,0.1,0,0.2,0,0,0,0,0.1,0,0.4,0.1,0,0,0,0,0,0,0,0,0,0,0,0,0,0.7,0.1,0,0,0.7,0,0.2,0.3,0.1,0.2,0,0,0,0,0,0,0,0,0,0,0,0.1,0,0,0,2.2,0,0,0,1.1,0,0,2.1,0,0.7,0,0,3.7,7.1,0.8,0,0,0,0,0,0,0,0,0,0,0,0,0,0,0,0,0,0,0,0,2.9,0,7.6,0,0,0.1,0.8,0,0,0</t>
  </si>
  <si>
    <t>0,0,0,0.1,0.1,0.2,0.2,0,3.7,3.5,3.5,2.8,1.9,0,0,0,0,0,0,0,0,0,0,0,0,0,0,0,0,0,0,0,0,0,0,0,0,0,0,0,0,0,0,0,0,0,0,0,0,0,0,0,0,0,0,0,0,0,0,0,0,0,0,0,0,0,0,0,0,0,0,0,0,0,0,0,0,0,0,0,0,0,0,0,0,0,0,0,0,0,0,0,0,0,0,0,0,0,0,0,0,0,0,0,0,0,0,0,0,0,2.9,2.9,10.5,10.5,10.5,10.6,11.4,11.4,11.4,11.4</t>
  </si>
  <si>
    <t>30.3,34,23,25.3,25.6,31.9,31,34,25.8,33.1,30.5,35.2,36.2,41.9,38.4,40,37.7,38,45.8,49.9,51.5,52.3,49.9,55.3,50.1,49.4,60.4,55.1,59.4,59,63.4,57.5,60.7,61.6,63.5,61.9,63.6,64.6,68.6,68.6,69.9,73,71.5,67.9,77.5,74.3,69.2,67,72.7,70.9,73,69,69.3,75.2,71.1,73.9,78.4,76.1,69.1,80.1,76.9,75.3,71.3,74.7,80.4,69.2,80,73.5,75,75.8,74.4,77.6,68.2,73.7,70.4,71,67.8,64.6,71.4,63.3,67.8,70.4,68.2,60.4,59.9,62.4,61.7,54.3,59.7,51.3,49,54.8,49.6,48.2,53.7,48.7,43,48,49.4,37.8,43.9,40.3,43.3,37.2,39.3,31.2,36.8,32.1,35.4,32.2,25.5,30.8,27.5,25.5,28.4,24.9,31.9,22.6,28.3,22.5</t>
  </si>
  <si>
    <t>S,S,S,LS,C,LS,S,LR,SN,S,S,S,S,S,S,S,S,S,S,S,LR,S,LR,LR,S,S,LR,S,LR,S,S,S,S,LR,S,LR,LR,S,S,S,S,S,S,S,S,S,S,S,S,S,LR,LR,S,S,LR,S,LR,LR,LR,LR,S,S,S,S,S,S,S,S,S,S,S,LR,C,S,S,R,C,S,S,LR,C,C,R,C,LR,S,C,R,ST,LR,S,S,S,S,S,S,S,S,S,S,S,S,S,S,S,S,S,S,S,S,SN,S,B,S,C,LS,LS,C,S,C</t>
  </si>
  <si>
    <t>0,0,0,0.1,0,0.1,0,0,3.7,0,0,0,0,0,0,0,0,0,0,0,0,0,0,0,0,0,0,0,0,0,0,0,0,0,0,0,0,0,0,0,0,0,0,0,0,0,0,0,0,0,0,0,0,0,0,0,0,0,0,0,0,0,0,0,0,0,0,0,0,0,0,0,0,0,0,0,0,0,0,0,0,0,0,0,0,0,0,0,0,0,0,0,0,0,0,0,0,0,0,0,0,0,0,0,0,0,0,0,0,0,2.9,0,7.6,0,0,0.1,0.8,0,0,0</t>
  </si>
  <si>
    <t>21.676,21.675823641791,21.6756473256975,21.6754710517093,21.6762948198163,21.6761183912026,21.6759420047211,21.6757656603618,21.6755893581145,21.6764130979693,21.6762366411101,21.6760602263898,21.6758838537985,21.6757075233259,21.6755312349621,21.6763549886971,21.6761785457147,21.676002144868,21.6758257861468,21.6756494695411,21.675473195041,21.6762969626362,21.6761205335108,21.6759441465177,21.6757678016469,21.6755914988883,21.6764152382318,21.6762387808615,21.6760623656302,21.675885992528,21.6757096615447,21.6755333726703,21.6763571258947,21.676180682402,21.676004281045,21.6758279218137,21.6756516046981,21.675475329688,21.6762990967734,21.6761226671384,21.6759462796358,21.6757699342556,21.6755936309877,21.6764173698221,21.6762409119427,21.6760644962025,21.6758881225915,21.6757117910995,21.6755355017166,21.6763592544326,21.6761828104315,21.6760064085664,21.675830048827,21.6756537312034,21.6754774556855,21.6763012222632,21.6761247921206,21.6759484041105,21.675772058223,21.6755957544479,21.6764194927752,21.6762430343889,21.6760666181418,21.6758902440241,21.6757139120255,21.6755376221361,21.6763613743457,21.6761849298384,21.6760085274671,21.6758321672217,21.6756558490922,21.6754795730686,21.6763033391407,21.6761269084925,21.6759505199771,21.6757741735842,21.675597869304,21.6764216071262,21.676245148235,21.6760687314832,21.6758923568607,21.6757160243576,21.6755397339637,21.676363485669,21.6761870406575,21.6760106377821,21.6758342770328,21.6756579583995,21.6754816818721,21.6763054474406,21.676129016289,21.6759526272702,21.6757762803741,21.6755999755907,21.67642371291,21.6762472535159,21.6760708362613,21.6758944611362,21.6757181281306,21.6755418372343,21.6763655884374,21.6761891429237,21.6760127395463,21.675836378295,21.6756600591599,21.6754837821309,21.6763075471978,21.6761311155448,21.6759547260246,21.6757783786274,21.6756020733429,21.6754258101612,21.6762495890722,21.6760731712599,21.6758967955772,21.6757204620141,21.6755441705605,21.6763679212063,21.6761914751356,21.6760150712012</t>
  </si>
  <si>
    <t>14.7349,14.6528,14.599,14.594,14.5495,14.5445,14.4718,15.0668,15.0618,15.2208,15.1479,15.7472,16.5488,18.3123,18.2052,18.0905,17.9865,17.8819,17.742,17.58,17.675,17.4979,17.5929,18.8879,18.7199,18.557,18.651,18.4506,18.6456,18.4154,18.1474,17.9316,17.6904,17.7854,17.5217,17.9167,18.0117,17.7353,17.4193,17.107,16.7836,16.4269,16.0919,15.7977,15.394,15.0369,14.7404,14.4684,14.1397,13.8339,14.5289,14.6239,14.3298,13.9734,14.6684,14.3224,14.5174,14.8124,14.9074,15.1024,14.7147,14.3525,14.0413,13.6945,13.28,13.001,12.6004,12.2854,11.9582,11.6259,11.3135,11.4085,11.2275,10.9276,10.6633,12.8583,12.6701,12.4367,12.1453,13.2403,13.0496,12.8423,14.9373,14.7804,15.4754,15.2381,15.0732,18.7682,25.8632,26.6572,26.4666,26.2314,26.0375,25.8545,25.6303,25.4451,25.2957,25.1166,24.9283,24.8068,24.6532,24.5205,24.3724,24.2549,24.1279,24.0351,23.9192,23.8235,23.7148,23.6191,23.6141,23.5237,23.5177,23.444,23.3843,23.3793,23.3743,23.3253,23.2435,23.1959</t>
  </si>
  <si>
    <t>0,0,0,0.6,0.7,0,0.1,0.1,0,0,0.1,0.4,0,0.2,0,0,0,0.2,0,0.8,0.1,0.2,0,0,0.1,0,0,0,0,0,0,0,0,0,0,0.1,0,0,0.1,0.1,0.1,0.7,0,0.8,0,1.6,0,0,0.1,0,0.2,0,0,0,0,0.5,0,0,0.4,0,0.2,0,0,0,1.5,0,0,0,0,0,0.1,0,0,2,7.6,0.1,0.3,0,0.6,0,0,0,0,0,0,0,0,0,0,0,0,0,0,0.1,0.3,0.7,0,2,4.1,0,0,0,0,0.6,0,1.2,0,0,0,0,0,0,0.1,0,0,0,2.1,0.1,0,0.3</t>
  </si>
  <si>
    <t>0,0,0,0.6,1.3,1.3,1.4,1.5,1.5,1.5,1.5,1.9,1.2,1.1,1.1,0,0,0,0,0,0,0,0,0,0,0,0,0,0,0,0,0,0,0,0,0,0,0,0,0,0,0,0,0,0,0,0,0,0,0,0,0,0,0,0,0,0,0,0,0,0,0,0,0,0,0,0,0,0,0,0,0,0,0,0,0,0,0,0,0,0,0,0,0,0,0,0,0,0,0,0,0,0,0,0,0,0,0,0,0,0,0,0,0.6,0.6,0,0,0,0,0,0,0,0.1,0.1,0.1,0.1,2.2,2.3,2.3,2.6</t>
  </si>
  <si>
    <t>24.2,23.7,22,26.8,24,17.2,24.3,25.1,29.3,28.7,32.1,26.2,35.3,32.6,29.7,44,44.2,41.7,44.8,40.7,53.4,42.9,57,50.5,57.5,49.2,57.6,54,61.1,65.8,65.4,66.2,58.6,63.5,64.4,74,63.8,64.5,72.8,73.2,65.9,66,72.7,76.5,68.3,68.5,79.1,80.9,79.5,75,76,79.2,79.2,75.5,78.9,83.1,79.6,82.6,76.3,76.1,74.8,79,75.3,76.8,79.1,77.6,81.5,78.6,79.2,71.9,74.5,77.8,72.4,71,78.6,70.1,73,67.9,70.5,69.8,66.8,61,59.5,60.9,59.8,57.7,57.7,57.3,58.3,45.7,50.8,44.5,40.9,42.8,36.9,47.5,35.3,36.2,44.1,33.7,30.9,32,29.9,24.8,25.8,35.1,33.6,21.8,23.3,31.4,29,26.1,20.7,25.5,22.9,26.4,22.9,15.2,21.3,24.4</t>
  </si>
  <si>
    <t>S,S,S,LS,LS,S,LS,LS,S,S,LR,LS,S,LR,S,S,S,LR,C,LR,LR,LR,S,S,LR,S,S,S,S,S,S,S,S,S,S,LR,S,S,LR,LR,LR,LR,C,LR,C,LR,S,S,LR,S,LR,S,S,S,S,LR,S,S,LR,S,LR,S,S,S,LR,S,S,S,S,S,LR,S,S,LR,ST,LR,LR,S,LR,S,S,S,S,S,S,S,S,S,S,S,S,C,C,LR,LR,LR,S,LR,R,S,S,S,S,LS,S,LR,S,S,S,C,S,S,LS,S,C,S,SN,LS,S,LS</t>
  </si>
  <si>
    <t>0,0,0,0.6,0.7,0,0.1,0.1,0,0,0,0.4,0,0,0,0,0,0,0,0,0,0,0,0,0,0,0,0,0,0,0,0,0,0,0,0,0,0,0,0,0,0,0,0,0,0,0,0,0,0,0,0,0,0,0,0,0,0,0,0,0,0,0,0,0,0,0,0,0,0,0,0,0,0,0,0,0,0,0,0,0,0,0,0,0,0,0,0,0,0,0,0,0,0,0,0,0,0,0,0,0,0,0,0.6,0,0,0,0,0,0,0,0,0.1,0,0,0,2.1,0.1,0,0.3</t>
  </si>
  <si>
    <t>82.9358,83.1017015942029,83.2674829698593,83.433144214084,83.5986854139289,83.7641066563826,83.9294080283707,84.0945896167559,84.259651508338,84.4245937898537,84.700416547977,84.8650394345365,85.5825430291491,86.0705266936207,86.2341567467413,86.9506682273596,87.1136604967601,87.4765346558204,87.5851458625915,88.3006783655897,88.357692366774,88.4936650534648,88.4295392092231,88.3654598329846,88.4014268910766,88.3373678860831,88.2733553006584,88.2093891011652,88.1454692539904,88.0815957255455,88.0177684822661,87.9539874906123,87.8902527170684,87.826564128143,87.762921690369,87.7993253703035,87.7357026707598,87.6721260746215,87.7085955484805,87.7450385951845,87.7814552338836,88.4178454837142,88.3537745811898,89.0687501068556,89.0252075343144,89.739696514362,89.9006677487719,90.0615223373597,90.2862603646515,90.2208355383003,90.3554581212436,90.2899831515905,90.2245556275676,90.159175514794,90.0938427789137,90.5285573855957,90.4629569816931,90.397404114315,90.7318987490148,90.6661509962981,90.8004508868805,90.7346534587016,90.6689037098185,90.603201605681,91.3165471117638,91.4763757008133,91.6360884720446,91.6766855093837,91.6102531285798,91.5438688871823,91.5775327503075,91.511172219329,91.4448597756918,92.15759538455,92.8698145183293,93.1285175512871,93.5870331182789,93.7452164276135,94.4562851113616,94.6138385279476,94.7602777753911,94.7596109074379,94.7599445227224,94.7592778962566,94.7596117528535,94.7599453675254,94.7592787404475,94.7596125964327,94.7599462104932,94.7592795828045,94.7596134381793,94.7599470516299,94.7592804233316,94.7596142780973,94.7599478909393,94.7592812620328,94.7596151161908,94.7599487284254,94.7592820989121,94.7596159524636,94.7599495640923,94.7592829339734,94.7596167869198,94.7599503979437,94.7592837672206,94.7596176195632,94.7599512299838,94.7592845986577,94.7596184503978,94.7599520602164,94.7592854282887,94.7596192794276,94.7599528886455,94.7592862561175,94.7596201066565,94.7599537152749,94.7592870821479,94.7596209320884,94.7599545401086,94.7592879063839</t>
  </si>
  <si>
    <t>3.5418,3.2906,3.0419,2.8159,2.5899,2.3476,2.1216,1.8956,1.6463,1.3991,1.1739,0.9479,0.8529,0.627,0.3874,0.6486,0.3979,0.1719,0,0.021,0,0,0,0,0,0,0,0,0,0,0,0,0,0,0,0,0,0,0,0,0,0,0,0.021,0,0.821,0.4967,0.1897,0,0,0,0,0,0,0,0,0,0,0,0,0,0,0,0,0.721,0.4078,0.1067,0,0,0,0,0,0,1.221,8.042,7.816,7.59,7.1619,6.9829,6.5495,6.1538,5.9432,5.7416,5.5368,5.3387,5.1521,4.9685,4.7877,4.605,4.4673,4.3151,4.1971,4.0872,4.1182,4.3492,4.9812,4.8641,6.7951,10.8271,10.6916,10.5634,10.4341,10.3092,10.2402,10.1254,11.8564,11.7179,11.6076,11.4937,11.3773,11.2529,11.1341,11.0651,10.9491,10.8475,10.7291,10.6611,10.5921,10.4836,10.4156</t>
  </si>
  <si>
    <t>0,0,0.3,3.1,0.2,0.7,1.7,3.5,0.5,0,0.6,0,0,0,0.1,0.2,0,0,1.6,0,0,0,0,0,0,0,0,0,0,0,0,0.1,0,0,0,0,0,0,0,0.6,0.1,0.3,0,0.6,0.2,0,0.2,0.1,0.4,2.4,0,0,0.1,0,0,0,0,0,0,0,0,0,0,0,0,0,0,0,0,0,0,0,0,0,0,0,0,0,0,0,0,0,0,0,0,0,0,0,0,0,0,0,0,0,0,0,0,0,0,0,0.6,0.3,0,9.5,0,6.8,3.6,1.3,1.1,0.2,0,0,0,0.6,0,0,0,0.1,0.6,0</t>
  </si>
  <si>
    <t>0,0,0.3,3.4,3.6,4.3,6,9.5,10,10,10.6,10.6,10.6,10.6,10.7,10.3,10.3,10.3,11.9,11.8,11.8,11.8,11.4,11.4,10.7,10.7,10.5,10,9.1,8,7,3.5,2,0,0,0,0,0,0,0,0,0,0,0,0,0,0,0,0,0,0,0,0,0,0,0,0,0,0,0,0,0,0,0,0,0,0,0,0,0,0,0,0,0,0,0,0,0,0,0,0,0,0,0,0,0,0,0,0,0,0,0,0,0,0,0,0,0,0,0,0,0.3,0.3,9.8,9.8,16.6,20.2,21.5,22.6,22.8,22.8,22.8,22.8,23.4,23.4,23.4,23.4,23.5,24.1,24.1</t>
  </si>
  <si>
    <t>19.3,23.4,19.4,23.1,24.3,18.2,29.2,14.2,22.6,30.9,29.5,26.2,25.3,27.2,31.8,33.7,19.8,22.6,22.9,32.5,32.1,26.5,33.8,31.1,35.3,30.2,32.7,34.7,36,37.1,36.7,48.5,39,51.5,42.2,49.2,48.8,60,52.8,59.7,56.9,59.9,57,62.3,59.8,65,65.2,65.2,61,62,72.5,64.7,69.6,77.1,79.6,75.8,77.6,79.9,70.9,71.7,78.4,73.8,68.5,79,72.7,73.4,67.9,64.7,71.8,71.5,65.1,59.7,59.1,67.1,63.4,63.9,61.8,63.3,58.7,58.3,53.1,59.5,54.2,44.2,53.9,54.7,50.6,43.1,50,44.9,40.8,31.7,40.6,40.4,43.8,38.3,36.5,30.6,33.7,34.8,32.2,22.9,29.7,27.2,31.6,25.1,31.1,29.5,17.1,21.6,14.8,27.4,21.2,17.4,14.3,16.1,20.3,14.1,22.9,20.7</t>
  </si>
  <si>
    <t>S,S,LS,SN,LS,LS,LS,SN,LS,S,LS,C,S,S,LS,LR,S,S,LS,S,S,S,S,S,S,S,S,S,S,S,S,LR,S,S,S,S,S,S,S,LR,LR,LR,S,LR,LR,S,LR,LR,LR,R,S,S,LR,S,S,S,S,S,S,S,S,S,S,S,S,S,S,S,S,S,S,S,S,S,S,S,S,S,S,S,S,S,S,S,S,S,S,S,S,S,S,S,S,S,S,S,S,S,S,S,LR,LS,S,B,C,B,SN,LS,LS,LS,S,S,C,LS,S,S,C,LS,LS,C</t>
  </si>
  <si>
    <t>0,0,0.3,3.1,0.2,0.7,1.7,3.5,0.5,0,0.6,0,0,0,0.1,0,0,0,1.6,0,0,0,0,0,0,0,0,0,0,0,0,0,0,0,0,0,0,0,0,0,0,0,0,0,0,0,0,0,0,0,0,0,0,0,0,0,0,0,0,0,0,0,0,0,0,0,0,0,0,0,0,0,0,0,0,0,0,0,0,0,0,0,0,0,0,0,0,0,0,0,0,0,0,0,0,0,0,0,0,0,0,0.3,0,9.5,0,6.8,3.6,1.3,1.1,0.2,0,0,0,0.6,0,0,0,0.1,0.6,0</t>
  </si>
  <si>
    <t>19.4827,19.4828828565976,19.4830656304411,19.482248321568,19.4824313825784,19.4826143607423,19.482797256097,19.4829800686801,19.4831627985291,19.4823454456813,19.482528462737,19.482711396966,19.4828942484057,19.4830770170937,19.4822597030675,19.482442758927,19.4826257319423,19.4828086221509,19.4829914295902,19.4831741542976,19.4823567963106,19.4825398082294,19.4827227373239,19.4829055836314,19.4830883471895,19.4822710280357,19.48245407877,19.4826370466623,19.4828199317503,19.4830027340712,19.4821854536627,19.4823685431248,19.4825515497274,19.482734473508,19.4829173145042,19.4831000727534,19.482282748293,19.4824657937231,19.4826487563138,19.4828316361024,19.4830144331264,19.4821971474233,19.4823802315932,19.482563232906,19.4827461513993,19.4829289871105,19.4831117400771,19.4822944103365,19.4824774504888,19.4826604078041,19.4828432823196,19.483026074073,19.4822087831016,19.4823918620057,19.482574858055,19.4827577712872,19.4829406017397,19.4831233494499,19.4823060144553,19.4824890493561,19.4826720014221,19.4828548706908,19.4830376571997,19.4822203609862,19.4824034346506,19.4825864254626,19.4827693334598,19.4829521586797,19.4831349011596,19.4823175609372,19.4825005906124,19.4826835374553,19.4828664015032,19.4830491827937,19.4822318813642,19.4824149498148,19.4825979354155,19.4827808382038,19.482963658217,19.4831463954927,19.4823290500684,19.4825120745441,19.4826950161897,19.4828778750428,19.4830606511408,19.4822433445212,19.482426407784,19.4826093881992,19.4827922858043,19.4829751006368,19.4831578327341,19.4823404821337,19.4825235014357,19.48270643791,19.482889291594,19.4830720625253,19.4822547507413,19.4824378088421,19.4826207840976,19.4828036765454,19.4829864862228,19.4831692131675,19.4823518574167,19.4825348715706,19.4827178028992,19.4829006514399,19.4830834172301,19.4822661003074,19.4824491532718,19.4826321233933,19.4828150107093,19.4829978152573,19.4831805370749,19.4823631761993,19.4825461852308,19.4827291114392,19.4829119548621,19.4830947155368,19.4822773935009,19.4824604413544</t>
  </si>
  <si>
    <t>2.4193,2.3904,2.3814,2.3734,2.3644,2.3554,2.3464,2.3374,2.3284,2.2938,2.2848,2.2612,2.2315,2.2001,2.1921,2.7541,2.727,2.6976,2.6886,2.7646,2.7522,2.7191,3.0614,3.0217,3.6885,3.648,3.7625,4.2892,5.0852,6.1136,7.0438,10.6526,12.0634,13.931,13.8201,13.6785,13.5403,13.3353,13.1768,13.7678,13.8588,14.1508,13.9621,14.5531,14.7441,14.4899,14.6809,14.7729,15.1639,17.5549,17.1975,16.927,17.019,16.6081,16.167,15.7827,15.3796,14.9503,14.6378,14.3195,13.9243,13.5909,13.3153,12.9272,12.6175,12.3038,12.0464,11.8185,11.5304,11.2499,11.0262,10.8421,10.6634,10.4301,10.2274,10.0221,9.8332,9.6359,9.4691,9.3061,9.1718,9.0043,8.8659,8.7691,8.6337,8.4967,8.3779,8.2871,8.172,8.0764,7.9941,7.9353,7.854,7.7737,7.6837,7.6099,7.5416,7.4854,7.4232,7.3588,7.9498,7.9408,7.8862,7.8772,7.8345,7.8255,7.8165,7.8085,7.7995,7.7905,7.757,7.7061,7.6754,7.6674,7.6345,7.5997,7.57,7.561,7.553,7.523</t>
  </si>
  <si>
    <t>0,0,0,0.1,0,0,0,0,0,0,0,0,0.1,0,0,0,0,1.9,0.7,0,0,1.3,0,0,0,0.1,0,0,0.2,0,0,0,0,0.1,0.1,0.1,0,0,2.7,0,0.8,0,0,0,0,0,0.1,0.7,0.1,0,0,0,0,0,0,0,0,0,0,0,0,0,0,0,0,0,0,0.1,0,0,0,0,0,0,0,0,0,0,0,0,0,0,0,0,0,0,0,0,0,0,0,0,0.4,0,0,0.2,0,0,0.9,0,0.7,6.8,0.1,2.1,4,4.5,0.4,2.4,0.4,9.4,0,0,0,0,0,0,0,0,0,0</t>
  </si>
  <si>
    <t>0,0,0,0.1,0.1,0.1,0.1,0.1,0.1,0.1,0.1,0.1,0.2,0,0,0,0,0,0,0,0,0,0,0,0,0,0,0,0,0,0,0,0,0,0,0,0,0,0,0,0,0,0,0,0,0,0,0,0,0,0,0,0,0,0,0,0,0,0,0,0,0,0,0,0,0,0,0,0,0,0,0,0,0,0,0,0,0,0,0,0,0,0,0,0,0,0,0,0,0,0,0,0.4,0.4,0,0.2,0.2,0.2,1.1,1.1,1.8,8.6,8.7,10.8,14.8,19.3,19.7,22.1,22.5,31.9,31.9,31.9,31.9,31.9,31.9,31.9,31.9,31.9,31.9,31.9</t>
  </si>
  <si>
    <t>12.7,17.2,24.1,24.8,18.2,14.4,26.2,26.6,20.5,24,25.8,20.3,27.2,32.9,31.8,29.1,27.5,36.5,33.8,36.7,37.7,35.6,33.2,46,40.3,47.8,44.8,40.4,51.2,54.6,53.9,50.8,55.6,48.3,61.4,51.2,54.3,65.5,60,66.3,68.2,68.3,62.8,69,67.4,67.6,73.9,63.5,78,66.2,77.1,68,71,78.2,69.3,72.3,74.1,72.7,80.7,77.1,83.4,81.1,73.2,77.8,81.9,72.9,69,71.4,77.3,77.9,76.5,72.7,64.8,67.7,66.3,56.9,54.2,53.6,58.4,62.1,50.6,52.6,53.5,52.3,47.1,41.5,38.6,37.5,42,44.5,31,35,28.8,26.8,38.3,28.8,27.4,31.4,29.6,30.1,19.8,28,20.2,25.5,18.8,18.5,20.5,18.4,28.2,22.3,15.5,20.1,14.8,14,20.5,16.6,22.2,20.2,15.1,12.4</t>
  </si>
  <si>
    <t>S,S,S,LS,S,S,S,S,S,S,C,S,LS,C,S,S,C,LR,LR,C,S,LR,C,S,S,LR,C,S,LR,S,C,S,S,LR,LR,LR,S,S,R,S,LR,S,S,S,S,S,LR,LR,LR,S,S,S,S,S,S,S,S,S,S,S,S,S,S,S,S,S,S,LR,S,S,S,S,S,S,S,S,S,S,S,S,S,S,S,S,S,S,S,S,S,S,S,S,LS,S,S,LS,S,S,LS,S,LS,B,LS,SN,SN,SN,LS,SN,LS,B,S,S,S,S,S,S,S,S,S,S</t>
  </si>
  <si>
    <t>0,0,0,0.1,0,0,0,0,0,0,0,0,0.1,0,0,0,0,0,0,0,0,0,0,0,0,0,0,0,0,0,0,0,0,0,0,0,0,0,0,0,0,0,0,0,0,0,0,0,0,0,0,0,0,0,0,0,0,0,0,0,0,0,0,0,0,0,0,0,0,0,0,0,0,0,0,0,0,0,0,0,0,0,0,0,0,0,0,0,0,0,0,0,0.4,0,0,0.2,0,0,0.9,0,0.7,6.8,0.1,2.1,4,4.5,0.4,2.4,0.4,9.4,0,0,0,0,0,0,0,0,0,0</t>
  </si>
  <si>
    <t>38.9056,38.9058099327217,38.9060197964288,38.9052295911441,38.9054396456363,38.9056496310739,38.9058595474796,38.906069394876,38.905279173286,38.9054892114782,38.9056991806213,38.9059090807377,38.9051189118503,38.9053290027279,38.905539024539,38.9057489773061,38.9059588610521,38.9051686757996,38.9053787503175,38.9055887557742,38.9057986921924,38.9060085595948,38.9052183580042,38.9054284161892,38.9056384053184,38.9058483254146,38.9060581765002,38.9052679585982,38.9054780004772,38.9056879733058,38.9058978771066,38.9061077119024,38.9053174777158,38.9055275033156,38.9057374598703,38.9059473474026,38.9051571659352,38.9053672442369,38.9055772534762,38.9057871936758,38.9059970648583,38.9052068670464,38.9054169290091,38.9056269219147,38.9058368457859,38.9060467006455,38.9052564865161,38.9054665321665,38.9056765087653,38.905886416335,38.9060962548985,38.9053060244783,38.9055160538433,38.905726014162,38.905935905457,38.9051457277511,38.9053558098131,38.9055658228114,38.9057757667687,38.9059856417078,38.9051954476513,38.905405513368,38.9056155100265,38.9058254376493,38.9060352962593,38.905245085879,38.9054551352774,38.9056651156228,38.905875026938,38.9060848692457,38.9052946425685,38.9055046756753,38.9057146397345,38.9059245347688,38.905134360801,38.9053444465998,38.9055544633337,38.9057644110254,38.9059742896976,38.9051840993731,38.9053941688205,38.9056041692084,38.9058141005595,38.9060239628965,38.905233756242,38.905443809365,38.9056537934338,38.9058637084711,38.9060735544997,38.9052833315421,38.9054933683674,38.9057033361439,38.9059132348942,38.9051230646411,38.9053331541535,38.9055431745998,38.9057531260026,38.9059630083848,38.9051728217689,38.9053828949238,38.905592899018,38.9058028340741,38.9060127001149,38.905222497163,38.9054325539873,38.9056425417563,38.9058524604926,38.9060623102189,38.9052720909578,38.9054821314784,38.9056921029489,38.9059020053922,38.9051118388308,38.9053219320336,38.9055319561691,38.9057419112599,38.9059517973289,38.9051616143986,38.9053716912379,38.9055816990152</t>
  </si>
  <si>
    <t>4.2273,4.1942,4.1542,4.1422,4.1084,4.0778,4.0358,3.9934,3.9588,3.9197,3.8877,3.8526,3.8406,4.0023,3.9531,3.9078,3.8744,5.7624,6.4494,6.3983,6.3271,7.6141,7.5662,7.4658,7.3833,7.4703,7.4008,7.3193,7.5063,7.3731,7.2809,7.1653,7.0315,7.1185,7.2055,7.2925,7.1636,6.9761,9.6631,9.4419,10.2289,9.9864,9.7865,9.5426,9.3142,9.0872,9.1752,9.8622,9.9492,9.7256,9.4078,9.1777,8.9254,8.6095,8.3777,8.1264,7.862,7.6137,7.2953,7.0183,6.685,6.3826,6.1539,5.8927,5.5999,5.3879,5.2035,5.2905,5.051,4.8122,4.5904,4.3973,4.2509,4.0926,3.9449,3.8372,3.7397,3.645,3.5357,3.4153,3.3326,3.2452,3.1563,3.0718,3.0018,2.9427,2.8889,2.8371,2.7784,2.7164,2.6745,2.6278,2.6148,2.5789,2.9282,2.9152,2.8764,2.8332,2.8212,2.7799,2.7669,2.7539,2.7409,2.7289,2.7159,2.7029,2.6899,2.6769,2.6649,2.6519,2.624,2.593,2.5668,2.5401,2.5091,2.481,2.4489,2.4194,2.3925,2.3672</t>
  </si>
  <si>
    <t>0,0.1,0,0,0,0,0,0,0,0,0,0,0,0,0,0,0,0,0,0,0,0,0.2,0.1,0,0,0,0.1,6.3,0.7,0,0,0,0,0,0,0,0,0.1,0,0.1,0,0,0,0,0,0,0,0,0,0,0,0,0,0,0,0,0,0,0,0.1,0.3,0,0,0,0,0,0,0,0,0,0,0.1,1.2,0.6,0.2,0,0.3,0.1,0,0,0,0,0,0,0,0,0,0,0,5.4,0,0,0,0,0.1,0.1,0.2,0,0.6,0,0,0,0,0,0,0,0,0,0,0.7,0.3,1.5,0,0.4,11.4,0,1.8,0,3.3</t>
  </si>
  <si>
    <t>0,0.1,0.1,0.1,0.1,0.1,0.1,0.1,0.1,0.1,0.1,0.1,0.1,0.1,0.1,0.1,0.1,0.1,0.1,0.1,0,0,0.2,0.3,0,0,0,0,0,0,0,0,0,0,0,0,0,0,0,0,0,0,0,0,0,0,0,0,0,0,0,0,0,0,0,0,0,0,0,0,0,0,0,0,0,0,0,0,0,0,0,0,0,0,0,0,0,0,0,0,0,0,0,0,0,0,0,0,0,0,0,0,0,0,0,0,0.1,0.3,0.3,0.9,0.9,0.9,0.9,0.9,0.9,0.9,0.9,0.9,0.9,0.9,1.6,1.9,3.4,3.4,3.8,15.2,15.2,17,17,20.3</t>
  </si>
  <si>
    <t>17.3,22.4,17.4,14.4,20,18.4,15.4,20.5,20.2,16.4,21.7,24.4,27.3,23.7,27.9,28.5,27,27.8,30.5,27.3,35.8,31,30.4,30.7,34.4,38,33.5,35.9,36.8,45.5,43,48,48.9,48.2,50.5,51.9,49.1,52,52.8,56.4,54.6,51.8,57.1,54.2,61.2,56.4,60.7,66,62.7,63.7,61.5,68.1,66.5,63.9,66.5,68.7,68.8,65.2,65.5,67,64.3,66.2,66.6,66.2,62.7,67.4,62.8,64,67.4,58.8,67.4,59.2,57.3,59,57.8,52.8,54.2,55.3,54.5,51.6,53.9,43.6,50.2,50.4,46.2,37.7,43.6,38.6,43.5,40.9,32.5,38.8,37.5,33.6,30,33,26,29.8,27.9,25.6,21.5,27.8,23.8,28.6,18.8,24,18.5,16.6,17.7,24.1,23,20.7,16,16.1,23.2,18.4,20.5,18.5,15.3,13.7</t>
  </si>
  <si>
    <t>S,LS,S,S,S,S,S,S,S,S,S,S,S,S,S,S,S,S,S,S,S,S,LS,LS,C,C,C,LR,ST,LR,S,S,S,S,S,S,S,S,LR,S,LR,S,S,S,S,S,S,S,S,S,S,S,S,S,S,S,S,S,S,S,LR,LR,S,S,S,S,S,S,S,S,S,S,LR,LR,LR,LR,S,LR,LR,S,S,S,S,S,S,S,S,S,S,S,R,C,C,S,S,LR,LS,LS,C,LS,S,S,S,S,S,S,S,S,S,S,LS,LS,LS,C,LS,B,C,LS,S,SN</t>
  </si>
  <si>
    <t>0,0.1,0,0,0,0,0,0,0,0,0,0,0,0,0,0,0,0,0,0,0,0,0.2,0.1,0,0,0,0,0,0,0,0,0,0,0,0,0,0,0,0,0,0,0,0,0,0,0,0,0,0,0,0,0,0,0,0,0,0,0,0,0,0,0,0,0,0,0,0,0,0,0,0,0,0,0,0,0,0,0,0,0,0,0,0,0,0,0,0,0,0,0,0,0,0,0,0,0.1,0.2,0,0.6,0,0,0,0,0,0,0,0,0,0,0.7,0.3,1.5,0,0.4,11.4,0,1.8,0,3.3</t>
  </si>
  <si>
    <t>53.1176,53.1171937787056,53.117787705822,53.1173814159503,53.1179752745145,53.1175689161156,53.1171627061776,53.1177566446461,53.1173503661225,53.1179442360305,53.1175378889714,53.1171316903689,53.1177256401689,53.1173193729726,53.1179132542038,53.1175069184637,53.1171007311762,53.1176946922869,53.1172884363973,53.1178823289309,53.1174760044893,53.118069828496,53.1176634355524,53.1172571910822,53.1178510950312,53.1174447820006,53.1180386174143,53.1176322358735,53.1172260028019,53.1178199181454,53.1174136165051,53.1180074633049,53.1176010931461,53.1171948714524,53.1177887981695,53.1173825078988,53.1179763660639,53.1175700072663,53.1171637969296,53.1177577349996,53.1173514560777,53.1179453255874,53.1175389781303,53.1171327791299,53.1177267285321,53.1173204609382,53.1179143417719,53.1175080056345,53.1171018179498,53.1176957786635,53.1172895223769,53.1178834145138,53.1174770896755,53.1180709132858,53.1176645199458,53.1172582750795,53.1178521786324,53.117445865206,53.1180397002239,53.1176333182875,53.1172270848205,53.1178209997686,53.1174146977332,53.118008544138,53.1176021735843,53.1171959514959,53.1177898778184,53.1173835871532,53.1179774449241,53.1175710857323,53.1171648750016,53.1177588126777,53.1173525333621,53.1179464024783,53.1175400546277,53.117133855234,53.1177278042431,53.1173215362561,53.117915416697,53.1175090801668,53.1171028920895,53.1176968524108,53.117290595732,53.1178844874767,53.1174781622464,53.1180719854648,53.1176655917332,53.1172593464752,53.1178532496368,53.117446935819,53.1180407704458,53.1176343881184,53.1172281542606,53.117822068818,53.117415766392,53.1180096124064,53.1176032414624,53.1171970189838,53.1177909449163,53.1173846538613,53.1179785112424,53.1175721516611,53.1171659405409,53.1177598778278,53.1173535981229,53.1179474668501,53.1175411186107,53.1171349188283,53.1177288674488,53.1173225990734,53.1179164791259,53.1175101422077,53.1171039537424,53.1176979136758,53.1172916566092,53.1178855479664,53.1174792223486,53.1180730451797,53.1176666510609,53.117260405416</t>
  </si>
  <si>
    <t>9.1511,9.1321,9.0816,9.0359,8.9819,8.9313,8.8846,8.8302,8.7774,8.7288,8.6739,8.6148,8.5498,8.4922,8.4263,8.3605,8.2977,8.2325,8.1632,8.0993,8.1186,8.0478,8.0288,8.0098,8.2477,8.1794,8.1183,8.1993,14.4803,15.1603,15.0292,14.8738,14.7157,14.5618,14.3952,14.2229,14.0656,13.8942,13.9752,13.7763,13.8573,13.6875,13.4871,13.3063,13.0789,12.8871,12.6666,12.4068,12.1761,11.9385,11.7207,11.4513,11.1991,10.9692,10.7225,10.4601,10.1987,9.9697,9.7403,9.5026,9.5836,9.8636,9.6278,9.3962,9.1929,8.9585,8.7581,8.5529,8.3252,8.1556,7.9339,7.7645,7.8455,9.0255,9.6065,9.7875,9.6296,9.9106,9.9906,9.8451,9.6894,9.5777,9.4415,9.3039,9.1854,9.0944,8.9863,8.8946,8.7871,8.6895,14.0695,13.984,13.902,13.808,13.7253,13.8053,13.7863,13.7673,13.705,13.686,13.6215,13.5446,13.4768,13.3973,13.3391,13.2703,13.2127,13.1583,13.1012,13.0337,13.0137,12.9947,12.9757,12.9309,12.9119,12.8919,12.843,12.823,12.771,12.752</t>
  </si>
  <si>
    <t>0,0,0,0,0,0,0,0,0,0,0,0,0,0,0,0,0,0,0,0,0.1,0,1.9,4.8,0.2,0.4,0.2,2.1,0.6,0.1,0,0,1.4,0.1,0,0,0,0,0,0.1,0,0,0,0,0,0.1,0.3,0.2,0,0,0,0,0,0,0,0.4,0,0,0,0,0,0,0,0,0,1.9,7,0.1,0,0,0.1,0,0.1,3.4,0.6,0.1,0,0,10.9,0.1,0,0,0,4.8,0.3,0,0,0.1,0,0,0,4.4,0,0,0,0,0,0.1,0,0,0,0,0,0,0,0,0,0,0,0,0,0,0,0,0,0,0,0,0,0</t>
  </si>
  <si>
    <t>0,0,0,0,0,0,0,0,0,0,0,0,0,0,0,0,0,0,0,0,0,0,0,0,0,0,0,0,0,0,0,0,0,0,0,0,0,0,0,0,0,0,0,0,0,0,0,0,0,0,0,0,0,0,0,0,0,0,0,0,0,0,0,0,0,0,0,0,0,0,0,0,0,0,0,0,0,0,0,0,0,0,0,0,0,0,0,0,0,0,0,0,0,0,0,0,0,0.1,0.1,0.1,0.1,0.1,0.1,0.1,0.1,0.1,0.1,0.1,0.1,0.1,0.1,0.1,0.1,0.1,0.1,0.1,0.1,0.1,0.1,0.1</t>
  </si>
  <si>
    <t>18.1,17.9,15.1,17,16,20.1,20.3,18.1,18.8,18.1,23.3,23,22.1,26.3,23.1,25,25.9,31.2,31.8,29.8,34.3,34.8,34.9,35.2,40.3,41.5,37.8,39.2,45.2,42.3,42.3,47.3,45.4,51.8,50.1,52.6,49.5,52.6,54.4,54.1,56.4,58.5,60.1,59.9,61.8,61.5,63,63.1,66.3,62.2,62.8,65.6,65.2,69.9,69.5,65.6,70,70.8,71.9,66.4,68.8,67.9,71.1,66.6,67.9,70,67.3,65.6,63.3,66.1,59.5,61.3,58.3,60.9,56.5,58.5,53.3,50.5,49.8,49.4,50.5,46.9,42.4,44.8,40.1,40.4,40.7,34,36.9,36.3,32.5,33,31.2,26.6,26.1,28,28.9,26.9,25.9,26,20.2,21,21.2,19.4,23.6,19.7,22.5,16.7,18.8,19.4,18.9,20,16,16.5,14.6,19,18.3,17.3,18.3,16.4</t>
  </si>
  <si>
    <t>S,S,S,S,S,S,S,S,S,S,S,S,S,S,S,S,S,S,S,S,LR,S,LR,R,LR,LR,LR,R,LR,LR,S,S,LR,LR,S,C,S,S,S,LR,C,S,S,S,S,LR,LR,LR,S,S,S,S,S,S,S,LR,S,S,S,S,C,S,S,S,C,LR,ST,LR,S,S,LR,C,LR,R,LR,LR,S,C,ST,LR,C,S,S,R,LR,C,S,LR,C,S,S,R,S,S,C,S,S,LS,S,S,S,S,S,S,S,S,S,S,S,S,S,S,S,S,S,S,S,S,S,S</t>
  </si>
  <si>
    <t>0,0,0,0,0,0,0,0,0,0,0,0,0,0,0,0,0,0,0,0,0,0,0,0,0,0,0,0,0,0,0,0,0,0,0,0,0,0,0,0,0,0,0,0,0,0,0,0,0,0,0,0,0,0,0,0,0,0,0,0,0,0,0,0,0,0,0,0,0,0,0,0,0,0,0,0,0,0,0,0,0,0,0,0,0,0,0,0,0,0,0,0,0,0,0,0,0,0.1,0,0,0,0,0,0,0,0,0,0,0,0,0,0,0,0,0,0,0,0,0,0</t>
  </si>
  <si>
    <t>56.3164,56.3161054127907,56.3168110782071,56.3165161384743,56.3162214516695,56.3159270175758,56.3166328359764,56.3163380490967,56.3160435150139,56.3167492335112,56.3164543468138,56.316159712999,56.3168653318498,56.3165703455913,56.3162756123008,56.3159811317612,56.3166869037557,56.3163920705098,56.3160974901005,56.316803162311,56.3165082293666,56.3162135493443,56.3159191220273,56.3166249471988,56.3163301670842,56.3160356397607,56.3167413650115,56.3164464850618,56.3161518579889,56.3168574835758,56.3165625040477,56.3162677774817,56.3159733036609,56.3166790823685,56.3163842558299,56.3160896821221,56.3167953610284,56.316500434774,56.3162057614361,56.3159113407976,56.316617172642,56.3163223991945,56.3160278785324,56.3167336104389,56.3164387371393,56.3161441167106,56.3168497489361,56.316554776041,56.3162600561022,56.3159655889029,56.3166713742264,56.3163765542979,56.3160819871947,56.3167876726998,56.3164927530387,56.3161980862882,56.3169036722317,56.3166086530941,56.3163138869527,56.3160193735903,56.3167251127903,56.3164302467779,56.3161356336302,56.3168412731304,56.3165463075038,56.3162515948273,56.315957134884,56.3166629274573,56.3163681147724,56.3160735549066,56.3167792476429,56.3164843352067,56.316189675675,56.3168952688311,56.3166002569,56.3163054979587,56.3160109917904,56.3167167381783,56.3164218793476,56.3161272733754,56.3168329200451,56.3165379615817,56.3162432560623,56.31594880327,56.3166546029881,56.316359797442,56.3160652447087,56.3167709445715,56.3164760392557,56.3161813868383,56.3168869871025,56.3165919822734,56.3162972304282,56.3160027313497,56.3167084848214,56.3164136330684,56.316119034168,56.3168246879032,56.3165297364993,56.3162350380334,56.3159405922886,56.3166463990481,56.3163516005373,56.3160570548334,56.3167627617195,56.3164678634209,56.3161732180148,56.3168788252842,56.3165838274544,56.3162890826024,56.3159945905112,56.3167003509641,56.3164055061863,56.3161109142552,56.3168165749537,56.3165216305072,56.3162269389926,56.3159325001932,56.3166383138921,56.3163435223148</t>
  </si>
  <si>
    <t>29.9857,29.8836,29.7868,29.6868,29.5891,29.482,29.3734,29.2712,29.1676,29.0646,28.9494,28.8351,28.7225,28.5986,28.4845,28.365,28.2421,28.102,27.9599,27.8244,27.8764,27.7228,29.5748,34.3258,34.4778,34.8298,34.9808,37.0328,37.5848,37.6358,37.4229,37.1756,38.5276,38.5786,38.305,38.1016,37.8338,37.5408,37.232,37.284,37.0581,36.708,36.3411,35.9773,35.5942,35.6462,35.8972,36.0492,35.6067,35.2204,34.8273,34.4014,33.9829,33.4998,33.0256,33.3776,32.8968,32.4074,31.905,31.4848,31.1805,30.7446,30.2649,29.8513,29.5631,31.4151,38.3671,38.4181,38.0049,37.5556,37.6066,37.3456,37.3976,40.7486,41.3006,41.3526,41.0418,40.8441,51.6961,51.7481,51.5317,51.2533,51.0118,55.7638,56.0148,55.849,55.6123,55.6633,55.5132,55.307,55.1225,59.4745,59.2933,59.1353,59.0184,58.8541,58.6856,58.6366,58.482,58.3272,58.1959,58.0605,57.9257,57.7975,57.6526,57.5233,57.3838,57.2638,57.1379,57.0101,56.8841,56.7533,56.6368,56.5186,56.4052,56.2792,56.1558,56.0355,55.911,55.7937</t>
  </si>
  <si>
    <t>0,0,0,0,0,0,0.1,0,0,0,2.1,0,0,0,0,3.8,0,0,0,0.1,0,0,0,0,0,0,0,0,0,0,0,0,0,0.1,0,0,0,0,0,0,0,0,0,0,0,0,0,0,0,0,0.1,0,0,0,0,0,0,0,0,0.1,0,0,0,0.1,0,0,0,0,0.3,0,0,0,0,0.6,0.7,0.2,0,0.1,0.9,0.2,0,0.1,0,0,0,0,0,0.2,0,0,0,0,0,0,0,0,0,0,0,0,0,0,2.9,0,0,0.5,0,0,0.1,5.4,0.8,0,0,0.2,0.5,0,0.1,0,0,0</t>
  </si>
  <si>
    <t>0,0,0,0,0,0,0.1,0.1,0.1,0.1,2.2,2.2,2.2,2.2,2.2,6,6,6,5.8,5.6,5.4,4.8,3.9,2.3,0.7,0,0,0,0,0,0,0,0,0,0,0,0,0,0,0,0,0,0,0,0,0,0,0,0,0,0,0,0,0,0,0,0,0,0,0,0,0,0,0,0,0,0,0,0,0,0,0,0,0,0,0,0,0,0,0,0,0,0,0,0,0,0,0.2,0.2,0.2,0.2,0.2,0.2,0.2,0.2,0.2,0.2,0.2,0.2,0.2,0.2,0.2,3.1,3.1,3.1,3.6,3.6,3.6,3.7,9.1,9.9,9.9,9.9,10.1,10.6,10.6,10.7,10.7,10.7,10.7</t>
  </si>
  <si>
    <t>18.2,17.4,16.9,20,18,20.2,16.6,17.8,19.5,20,23.2,23.1,25.8,23.5,25.3,27.2,28,31.3,33,32.7,32.9,35.2,36,39.6,39.8,41.5,38.5,41.6,40.6,41.6,45.2,44.2,43.3,47.6,47.8,48.1,50,50.1,49.8,52.7,50.5,54.8,57.3,53.8,58.3,58.4,59.7,57.8,62.1,58.3,61.9,61.8,63.3,64.9,60.8,63.3,66.2,64.8,65.3,67.4,67.6,67.4,63.7,64,62.9,64.1,60.6,61.7,61.7,55.3,59.2,57.5,53.2,53.7,50.1,44.9,44.5,41.1,39.8,38.3,37.7,37.5,33.9,30.9,31.1,28.5,28.7,28.8,25.3,27.2,22.1,21,24.5,22.8,21.1,18,17.8,17.8,17.8,21.5,18.1,19.2,18.9,18.4,18.3,14.9,16.2,19.6,15.2,15.6,18,17.7,15.7,19.6,18.1,19.6,19.5,20.1,17.9,15.2</t>
  </si>
  <si>
    <t>S,S,S,S,S,S,LS,S,S,S,SN,S,S,S,C,SN,S,S,S,LR,S,S,S,S,S,S,S,S,S,S,S,S,S,LR,S,S,S,S,S,S,S,S,S,S,S,S,S,S,S,S,LR,S,S,S,S,S,S,S,S,LR,S,S,S,LR,S,S,S,S,LR,S,S,S,S,LR,LR,LR,C,LR,LR,LR,S,LR,S,S,S,S,S,LS,S,S,S,S,S,S,S,S,S,S,S,S,S,C,SN,C,C,LS,S,C,LS,SN,LS,S,S,LS,LS,S,LS,S,S,S</t>
  </si>
  <si>
    <t>0,0,0,0,0,0,0.1,0,0,0,2.1,0,0,0,0,3.8,0,0,0,0,0,0,0,0,0,0,0,0,0,0,0,0,0,0,0,0,0,0,0,0,0,0,0,0,0,0,0,0,0,0,0,0,0,0,0,0,0,0,0,0,0,0,0,0,0,0,0,0,0,0,0,0,0,0,0,0,0,0,0,0,0,0,0,0,0,0,0,0.2,0,0,0,0,0,0,0,0,0,0,0,0,0,0,2.9,0,0,0.5,0,0,0.1,5.4,0.8,0,0,0.2,0.5,0,0.1,0,0,0</t>
  </si>
  <si>
    <t>38.1525,38.1323098083942,38.1121303013788,38.0919614732996,38.0718033185053,38.0516558313477,38.0315190061815,38.0113928373643,37.991277319257,37.9711724462231,37.9510782126292,37.9309946128452,37.9109216412435,37.8908592921998,37.8708075600926,37.8507664393035,37.830735924217,37.8107160092206,38.0097066887048,38.2395920629024,38.4023557824311,38.7190333678747,39.0355433684647,39.3518858728865,39.6680609697786,39.9840687477326,40.0249092952931,40.065728230155,40.1065255637559,40.1473013075269,40.1880554728933,40.2287880712745,40.2694991140835,40.4101886127275,40.4508036588996,40.4913972117078,40.5319692825264,40.5725198827236,40.6130490236616,40.6535567166965,40.6940429731785,40.7345078044519,40.7749512218546,40.815373236719,40.8557738603711,40.8961531041311,40.9365109793132,40.9768474972256,41.0171626691705,41.0574565064441,41.1977290203367,41.2379273024245,41.2781043116987,41.318260059417,41.3583945568308,41.3985078151857,41.4385998457215,41.4786706596718,41.4667202682643,41.544776200969,41.5227908267021,41.500817087031,41.4788549757988,41.5569044868518,41.5349126943314,41.5129325398033,41.4909640171089,41.4690071200926,41.747061842602,41.7249694193641,41.7028886873721,41.680819640439,41.6587622723811,41.973716577018,42.2885042087565,42.5281252557993,42.5676194960836,42.7070928361313,43.0214923672947,43.2607255191441,43.299832069508,43.4389179247997,43.4779301762629,43.5169217825565,43.5558927546058,43.5948431033306,43.6337728396445,43.6726819744556,43.7115705186662,43.7504384831728,43.789285878866,43.8281127166308,43.8569190073465,43.8337100538572,43.8105133824783,43.7873289867102,43.7641568600567,43.7409969960249,43.7178493881255,43.6947140298727,43.6715909147839,43.6484800363801,43.6253813881856,43.6022949637284,43.5792207565395,43.5561587601538,43.5331089681092,43.5100713739472,43.4870459712128,43.4640327534543,43.4410317142235,43.4180428470755,43.3950661455688,43.3721016032655,43.3491492137309,43.3262089705339,43.3032808672465,43.2803648974445,43.2574610547068,43.2345693326158</t>
  </si>
  <si>
    <t>0,0,0,0,0,0,0,0,0,0,0,0,0,0,0,0,0,0,0.0002,0,0,0.3426,0.8445,2.0982,3.3719,3.6332,3.5224,3.4061,3.2929,3.1784,3.0571,2.9391,2.8241,2.7621,2.639,2.5166,2.3914,2.2674,2.1456,2.0189,1.899,1.7712,1.6394,1.5185,1.3895,1.2633,1.1371,1.0182,0.8933,0.78,0.718,0.6037,0.4911,0.3808,0.282,0.1854,0.0923,0.0095,0,0,0,0,0,0,0,0,0,0,0,0,0,0,0,0.263,0.626,0.564,0.4812,0.4192,0.9822,0.9202,0.8344,0.7724,0.6917,0.614,0.5371,0.4626,0.3889,0.3269,0.2563,0.1861,0.1185,0.0522,0,0,0,0,0,0,0,0,0,0,0,0,0,0,0,0,0,0,0,0,0,0,0,0,0,0,0,0</t>
  </si>
  <si>
    <t>0,0,0,0,0,0,0,0,0,0,0,0,0,0,0,0,0,0,0,0,0.5,0.5,0.5,0.9,0.9,3.3,0.6,0.3,3.5,0.3,0,0,0,0,0,0,0,0,0,0,0,0,0,0,0,0,0.1,0,0,0,0,0.2,0,0,0,0,0.1,0,0,0,0,0,0,0,0,0,0.1,0,0,0,0.3,0,0,0,0.1,0,0,0,0.1,0,0,0,0,0,0,0.1,0,0,0,0,0,0,0,0,0,0,0.1,0,0,0,0,0,0,0,0,0.1,0,0,0,0,3,1,1.6,0.1,0.6,0,0,1,7.8,0.1</t>
  </si>
  <si>
    <t>0,0,0,0,0,0,0,0,0,0,0,0,0,0,0,0,0,0,0,0,0,0,0,0,0,0,0,0,0,0,0,0,0,0,0,0,0,0,0,0,0,0,0,0,0,0,0,0,0,0,0,0,0,0,0,0,0,0,0,0,0,0,0,0,0,0,0,0,0,0,0,0,0,0,0,0,0,0,0,0,0,0,0,0,0,0,0,0,0,0,0,0,0,0,0,0,0.1,0.1,0.1,0.1,0.1,0.1,0.1,0.1,0.1,0.2,0.2,0.2,0.2,0.2,3.2,4.2,5.8,5.9,6.5,6.5,6.5,7.5,15.3,15.4</t>
  </si>
  <si>
    <t>19.3,17.4,14.5,15.7,21.2,16.8,25.8,22.1,22.2,24.1,26.2,20.1,24.1,26.2,23.4,25.6,32.5,29.9,35,32.2,37.6,34.2,35.2,38,35.5,39.7,41.2,42.8,39.6,41.4,45.6,47.8,53.2,49.5,43.7,47.2,54.9,50.6,57.7,51.5,53.7,56.7,57.9,55.3,60.8,60.6,63.2,66.8,62.4,67.2,65.9,71.3,63.3,65.2,70.2,65.9,67.4,75,67.7,70,73.4,67.3,73.2,72.8,70.1,72.6,74.1,68.8,62.3,64.6,63.9,61.5,57.6,61.5,54.6,50.6,49.6,54.2,46.3,50.1,37.1,45,39.9,40.1,35.3,38.4,36.1,29.2,32.3,33.7,26.1,22.4,24.8,26.8,26.8,18.1,21.7,18.7,18.4,24.8,20.3,19.8,23.4,22.9,21.4,20.8,24.5,25.7,21.6,21.9,26,22.6,16.2,23.3,25.7,20.9,19.5,14.6,17,15.8</t>
  </si>
  <si>
    <t>S,S,S,S,S,S,S,S,S,S,S,S,S,S,S,S,S,S,S,S,LR,LR,LR,LR,LR,R,LR,LR,R,LR,S,S,S,S,S,S,S,S,S,S,S,S,S,S,S,S,LR,S,S,S,S,LR,S,S,S,S,LR,S,S,S,S,S,S,S,S,S,LR,S,S,S,LR,S,S,S,LR,S,S,S,LR,S,S,S,S,S,S,LR,S,S,S,S,S,S,S,S,S,S,LS,S,S,S,S,S,S,S,S,LS,S,S,S,S,SN,LS,LS,LS,LS,C,C,LS,B,LS</t>
  </si>
  <si>
    <t>0,0,0,0,0,0,0,0,0,0,0,0,0,0,0,0,0,0,0,0,0,0,0,0,0,0,0,0,0,0,0,0,0,0,0,0,0,0,0,0,0,0,0,0,0,0,0,0,0,0,0,0,0,0,0,0,0,0,0,0,0,0,0,0,0,0,0,0,0,0,0,0,0,0,0,0,0,0,0,0,0,0,0,0,0,0,0,0,0,0,0,0,0,0,0,0,0.1,0,0,0,0,0,0,0,0,0.1,0,0,0,0,3,1,1.6,0.1,0.6,0,0,1,7.8,0.1</t>
  </si>
  <si>
    <t>47.5575,47.5577719930417,47.5570438103425,47.557316098139,47.557588210004,47.5578601460512,47.5571319063942,47.5574041372698,47.5576761922507,47.5579480714505,47.5572197749829,47.5574919490846,47.5577639473282,47.5570357698274,47.5573080628191,47.5575801798759,47.5578521211116,47.5571238866397,47.557396122697,47.5576681828563,47.5579400672312,47.5572117759353,47.5574839552053,47.557755958614,47.5570277862749,47.557300084425,47.5575722066368,47.5578441530242,47.5571159237007,47.557388164903,47.557660230204,47.5579321197173,47.5572038335565,47.5574760179583,47.5577480264954,47.5570198592814,47.5572921625533,47.5575642898836,47.5578362413862,47.5571080171746,47.5573802634855,47.5576523338918,47.5579242285071,47.557195947445,47.5574681369421,47.5577401505713,47.5570119884462,47.5572842968036,47.5575564292162,47.5578283857977,47.5571001666618,47.5573724180451,47.5576444935206,47.5579163932017,47.5571881172021,47.5574603117586,47.5577323304438,47.5570041733715,47.5572764867783,47.5575486242372,47.5578205858617,47.5570923717655,47.5573646281853,47.5576367086939,47.557908613405,47.5571803424321,47.5574525420121,47.5577245657175,47.5569964136622,47.5572687320828,47.5575408745521,47.5578128411838,47.5570846320916,47.5573568935122,47.5576289790184,47.5579008887238,47.5571726227421,47.5574448273099,47.557716856,47.556988708926,47.5572610323248,47.5575331797691,47.5578051513727,47.557076947249,47.557349213635,47.5576213041033,47.5578932187677,47.5571649577416,47.557437167262,47.5577092009014,47.5569810587736,47.5572533871153,47.5575255394994,47.5577975160395,47.5570693168492,47.5573415881654,47.5576136835607,47.5578856031488,47.5571573470434,47.5574295614812,47.5577016000349,47.5569734628182,47.5572457960679,47.5575179533567,47.5577899347984,47.5570617405065,47.5573340167179,47.5576061170053,47.5578780414824,47.5571497902628,47.5574220095832,47.5576940530164,47.5579659206759,47.5572376126755,47.5575097752518,47.5577817619776,47.5570535729663,47.557325854455,47.5575979600162,47.5578698897637</t>
  </si>
  <si>
    <t>2.2669,2.2203,2.1767,2.1314,2.0825,2.0369,1.9856,1.9366,1.8878,1.8378,1.7873,1.7406,1.6913,1.6416,1.5934,1.5438,1.4884,1.4369,1.3799,1.3262,1.7952,2.2652,2.7342,3.6032,4.4732,7.7422,8.3112,8.5802,12.0502,12.3192,12.173,12.0171,11.8353,11.6733,11.5378,11.389,11.2004,11.0363,10.8333,10.6677,10.4911,10.2986,10.1001,9.9198,9.7064,9.4962,9.5662,9.3132,9.0947,8.8444,8.6074,8.7764,8.5578,8.3281,8.0644,7.8359,7.9049,7.6059,7.3703,7.1211,6.8485,6.6273,6.365,6.1101,5.8797,5.6362,5.7052,5.4899,5.3167,5.1327,5.4017,5.2327,5.0846,4.9196,4.9886,4.8688,4.7542,4.6242,4.6932,4.5787,4.4972,4.3981,4.3119,4.2268,4.1506,4.2196,4.142,4.0772,4.0069,3.9347,3.8748,3.8184,3.7594,3.6983,3.6385,3.587,3.556,3.5042,3.4538,3.3963,3.3435,3.2924,3.237,3.1822,3.1291,3.0991,3.0433,2.9865,2.934,2.8824,2.8514,2.8204,2.7894,2.7594,2.7284,2.6815,2.6366,2.6056,2.5746,2.5436</t>
  </si>
  <si>
    <t>0,0,0,0,0,0,0,0,0,0,0.1,0,0,0.2,0,0,0.1,0,0,0.1,0,0.1,0,0,0,0,0,0,0,0,0,0,0,0,0,0,0,0,0,0,0.2,0,0,0,0.8,0,0,0,0,0,0,0,0,0,0,0,0,0,1.8,0,0,0,0,0,0,0,0,0,0,0,0,0,0.3,0,0,0,0,0.1,0,0.1,0.1,0,0,0,0,0,0,0,0,0,0,0,0,0,0,0,0,0,0,0,0,0.1,1.7,7,3.2,0.1,0.3,0.4,0,0.4,0,0.6,6.7,0.1,0,0.1,0.3,0.9,0.4,0.3</t>
  </si>
  <si>
    <t>0,0,0,0,0,0,0,0,0,0,0.1,0.1,0.1,0.3,0.2,0,0,0,0,0,0,0,0,0,0,0,0,0,0,0,0,0,0,0,0,0,0,0,0,0,0,0,0,0,0,0,0,0,0,0,0,0,0,0,0,0,0,0,0,0,0,0,0,0,0,0,0,0,0,0,0,0,0,0,0,0,0,0,0,0,0,0,0,0,0,0,0,0,0,0,0,0,0,0,0,0,0,0,0,0,0,0.1,1.8,8.8,12,12.1,12.4,12.8,12.8,13.2,13.2,13.8,20.5,20.6,20.6,20.7,21,21.9,22.3,22.6</t>
  </si>
  <si>
    <t>25.5,29.2,22.1,24.9,29.8,29.8,31.3,25.5,26.7,31.3,23.9,29.4,24,25.3,32.5,35.7,37.9,37.7,30.7,34.4,41.3,32.1,35,37.7,40.1,42.8,38.1,46.3,39.8,42.1,50.1,42.1,44.9,46.6,48.3,44.1,52.8,52.9,53.9,53.3,61.7,56.2,57.9,59,65.9,60.6,63.5,66.2,62.2,70,70.2,62.1,66.4,71,73.6,72.1,65.6,76.9,74.3,67.6,73.2,75.6,69.9,66.3,70.8,68.2,71.6,72.9,67.2,62.4,58.1,66.2,61.7,61.8,54.8,56.2,47.4,45.2,52.7,42.6,47.9,40.5,44.4,41.6,35.4,35.7,41.4,31.9,28.1,31.8,33.9,33.5,32.7,26,28.5,31,29,24.9,26.9,30,21.6,31,24.2,21.2,28.7,22.4,22.2,29.7,23.8,29.9,27.2,21,24.6,23.1,24.1,19.7,22.1,25.8,28.7,23.6</t>
  </si>
  <si>
    <t>S,S,S,S,S,S,S,S,S,S,LS,S,S,LS,S,C,LR,S,C,LR,S,LR,S,S,S,S,S,S,S,S,S,S,S,S,S,S,S,S,S,S,LR,S,S,C,LR,S,S,S,S,S,S,S,S,S,S,S,S,S,LR,S,S,S,S,S,S,S,S,S,S,S,S,S,LR,S,S,S,S,LR,S,LR,LR,S,C,S,S,S,S,S,S,S,S,S,S,S,S,S,S,S,S,S,C,LS,LS,B,SN,LS,LS,LS,C,LS,S,LS,B,LS,S,LS,LS,LS,LS,LS</t>
  </si>
  <si>
    <t>0,0,0,0,0,0,0,0,0,0,0.1,0,0,0.2,0,0,0,0,0,0,0,0,0,0,0,0,0,0,0,0,0,0,0,0,0,0,0,0,0,0,0,0,0,0,0,0,0,0,0,0,0,0,0,0,0,0,0,0,0,0,0,0,0,0,0,0,0,0,0,0,0,0,0,0,0,0,0,0,0,0,0,0,0,0,0,0,0,0,0,0,0,0,0,0,0,0,0,0,0,0,0,0.1,1.7,7,3.2,0.1,0.3,0.4,0,0.4,0,0.6,6.7,0.1,0,0.1,0.3,0.9,0.4,0.3</t>
  </si>
  <si>
    <t>0.2445,0.236,0.2298,0.2229,0.2146,0.2064,0.1979,0.1913,0.1845,0.1764,0.1764,0.1691,0.1634,0.1634,0.2598,0.4463,0.5463,0.5284,0.5177,0.6177,0.5957,0.6957,0.6775,0.6575,0.6358,0.6121,0.5928,0.5667,0.5469,0.5255,0.4971,0.4767,0.4545,0.4314,0.4074,0.3875,0.3605,0.3344,0.3083,0.2837,0.4837,0.4495,0.4145,0.3861,1.1861,1.1232,1.0552,0.9828,0.9222,0.8447,0.77,0.7166,0.6564,0.5887,0.5185,0.456,0.4094,0.3438,2.1438,2.0352,1.9064,1.7711,1.664,1.5727,1.4687,1.3769,1.2768,1.1758,1.0964,1.0318,0.9782,0.9085,1.2085,1.1423,1.0923,1.0409,1.0048,1.1048,1.0594,1.1594,1.2594,1.2289,1.2007,1.1697,1.1457,1.1217,1.092,1.0719,1.0549,1.0352,1.014,0.9933,0.9735,0.9586,0.9422,0.9242,0.9078,0.8941,0.8793,0.8626,0.8532,0.8532,0.8532,0.8532,0.8532,0.8532,0.8532,0.8532,0.843,0.843,0.8284,0.8284,0.8284,0.8284,0.8157,0.8157,0.8157,0.8157,0.8157,0.8157</t>
  </si>
  <si>
    <t>0.1,0,0,0,0,0.1,0.3,0,0,0,0,0,0,0,0,0,0,0,0,0,0,0.2,0,0,0,0,0,0.5,0.5,0,0,0,0,0,0,0,0,0,0.1,0,0,0,0,0,0,0,0,0,0,0,9.5,1.6,0.1,5.1,1,4.7,0,0,0.9,0,0,0,0,0,0,0,0,0,0,0,0,0.1,0,0,0,0,0,0.3,0,0,0,0,0,0,0,0,0,0,0,0,0,0,0,5.7,0,0,0.1,0,0,0,0,0.1,0.1,0,0,0,0,0,0,0,0,0,0,0,0,0,0,0,0,0</t>
  </si>
  <si>
    <t>0.1,0.1,0.1,0.1,0.1,0.2,0.5,0.5,0.5,0.5,0.5,0.5,0.5,0.5,0.5,0.5,0.5,0.5,0.5,0,0,0,0,0,0,0,0,0,0,0,0,0,0,0,0,0,0,0,0,0,0,0,0,0,0,0,0,0,0,0,0,0,0,0,0,0,0,0,0,0,0,0,0,0,0,0,0,0,0,0,0,0,0,0,0,0,0,0,0,0,0,0,0,0,0,0,0,0,0,0,0,0,0,5.7,5.7,5.7,5.8,5.8,5.5,5.5,5.5,5.6,5.7,5.7,5.7,5.7,5.7,5.7,5.7,5.7,5.7,5.7,5.7,5.7,5.7,5.7,5.7,5.7,5.7,5.7</t>
  </si>
  <si>
    <t>25.3,17.2,26.6,25.1,27.2,27.6,23.6,29.6,29.3,21.7,29.7,26.5,31.3,22.1,24.3,32.1,30.1,24.8,28,34.6,36.4,35.9,38,27.3,32.6,37.8,29.2,38,37.5,40.8,32.8,43.3,34.6,47.6,47.4,49.6,46.2,42.4,48.3,52.8,56.9,58.2,61.3,50.5,53,63.2,55.8,60.9,57.7,67.6,71.9,61.5,72.3,65.7,70,69.6,79.1,73.9,73.4,70.2,74.7,77.4,77.1,66.3,74.9,67.4,65.1,65.5,71.3,64.1,58.5,58.4,60.5,55.5,62,57.7,57.8,49,50.4,44.8,46.2,41.8,36.3,33.9,39.8,30.8,33.5,38.9,28.3,29,32.6,30.4,33.9,24.6,28.8,27.2,26.7,20.6,33.3,23.3,26.7,19.8,27.6,28.1,18.4,23.6,28.2,21.3,24.2,21.8,30.8,17.5,20.2,19.7,23,26.3,21.7,16.6,30,29.2</t>
  </si>
  <si>
    <t>LS,S,S,S,S,LS,LS,S,C,S,S,S,S,S,S,S,S,S,S,S,S,LR,S,S,S,S,S,LR,LR,S,S,S,S,S,S,S,S,S,LR,S,S,S,S,S,S,S,S,S,S,S,ST,LR,LR,R,LR,R,C,S,LR,S,S,S,S,S,S,S,S,S,S,S,S,LR,S,S,S,S,S,LR,S,S,S,S,S,S,S,S,S,S,S,S,S,S,S,SN,S,S,LS,S,C,C,S,LS,LS,S,S,S,S,S,S,S,S,S,S,S,S,S,S,S,S,S</t>
  </si>
  <si>
    <t>0.1,0,0,0,0,0.1,0.3,0,0,0,0,0,0,0,0,0,0,0,0,0,0,0,0,0,0,0,0,0,0,0,0,0,0,0,0,0,0,0,0,0,0,0,0,0,0,0,0,0,0,0,0,0,0,0,0,0,0,0,0,0,0,0,0,0,0,0,0,0,0,0,0,0,0,0,0,0,0,0,0,0,0,0,0,0,0,0,0,0,0,0,0,0,0,5.7,0,0,0.1,0,0,0,0,0.1,0.1,0,0,0,0,0,0,0,0,0,0,0,0,0,0,0,0,0</t>
  </si>
  <si>
    <t>79.1407,79.1808254171123,79.2209057735958,79.2609411200532,79.3009315070307,79.3408769850175,79.3807776044461,79.4206334156924,79.4604444690759,79.5002108148593,79.539932503249,79.5796095843951,79.6192421083913,79.6588301252749,79.6983736850273,79.7688728375735,79.8082928199484,79.8476685338939,79.8870000291232,80.2782873552937,80.3171352678894,80.555939554487,80.5944756651477,80.6329684999623,80.6714181075291,80.7098245363924,80.7481878350413,81.1385080519111,81.5283899412645,81.5658339953412,81.6032359999454,81.6405960022984,81.6779140495685,81.7151901888712,81.7524244672687,81.7896169317707,81.826767629334,81.8638766068625,82.0009439112078,82.0378572897032,82.074729214672,82.1115597326662,82.1483488901857,82.185096733678,82.2218033095386,82.2584686641108,82.2950928436858,82.3316758945031,82.3682178627499,82.4047187945618,82.7931787360224,83.1812024390462,83.3167903935264,83.7042260834588,84.0912266851832,84.4777926873015,84.5119245778665,84.546018138501,84.9320734122492,84.9656951479895,84.9992791267003,85.0328253907826,85.0663339825898,85.0998049444275,85.1332383185541,85.1666341471803,85.1999924724696,85.2333133365379,85.2665967814541,85.2998428492397,85.3330515818689,85.4662230212689,85.4992449098547,85.5322297150361,85.5651774784578,85.5980882417173,85.6309620463656,85.9637989339071,85.9962620474038,86.0286887049976,86.0610789476284,86.0934328161899,86.12575035153,86.1580315944507,86.1902765857083,86.2224853660131,86.2546579760299,86.2867944563777,86.3188948476299,86.3509591903144,86.3829875249135,86.4149798918642,86.4469363315578,86.4788568843405,86.5107415905132,86.5425904903314,86.5744036240053,86.6061810317003,86.9119227535364,86.9433211290538,86.9746842443634,87.0060121390623,87.0373048527029,87.0685624247935,87.0997848947977,87.1309723021351,87.1621246861809,87.1932420862659,87.2243245416771,87.255372091657,87.2863847754044,87.3173626320737,87.3483057007757,87.3792140205769,87.4100876305003,87.4409265695249,87.4717308765859,87.5025005905748,87.5332357503394,87.5639363946839</t>
  </si>
  <si>
    <t>12.8085,12.5892,12.3534,12.1222,11.8881,11.7092,11.531,11.2953,11.075,10.8584,10.6268,10.4039,10.1716,9.9597,9.7453,9.5165,9.2933,9.0824,8.8668,8.7541,8.5211,8.3563,8.1225,7.9147,7.6977,7.4699,7.2632,7.2517,7.2402,7.0081,6.7978,6.5628,6.3521,6.1079,5.8672,5.6218,5.3903,5.1721,5.0214,4.7756,4.5179,4.2594,3.9923,3.7684,3.5401,3.2789,3.0498,2.8077,2.5814,2.3242,11.3334,12.4048,12.2237,16.7914,17.2399,21.3865,20.7787,20.1473,20.4817,19.9048,19.2749,18.614,17.9693,17.4693,16.8737,16.3764,15.9081,15.4419,14.9215,14.4805,14.0905,13.9023,13.5041,13.145,12.7438,12.3791,12.0178,11.8383,11.5257,11.2415,10.9537,10.6861,10.4383,10.1992,9.9447,9.7169,9.4841,9.2381,9.0206,8.8032,8.5795,8.3623,8.139,7.9758,7.7663,7.5612,7.4004,7.2082,7.0076,6.8222,6.6247,6.4679,6.3117,6.1155,5.9343,5.7477,5.5556,5.3746,5.191,5.0119,4.8214,4.6495,4.4759,4.3041,4.1299,3.9531,3.7829,3.6187,3.4412,3.2663</t>
  </si>
  <si>
    <t>0.0546,0.0538,0.0529,0.0519,0.0509,0.0499,0.0492,0.0484,0.0474,0.0465,0.0456,0.0446,0.0437,0.0427,0.0418,0.0409,0.04,0.039,0.0381,0.0372,0.0368,0.0358,0.0351,0.0341,0.0332,0.0323,0.0314,0.0305,0.0305,0.0304,0.0294,0.0286,0.0276,0.0267,0.0257,0.0246,0.0236,0.0226,0.0217,0.0211,0.0201,0.019,0.0179,0.0168,0.0158,0.0149,0.0138,0.0128,0.0118,0.0108,0.0098,0.0476,0.0521,0.0513,0.0705,0.0724,0.0898,0.0873,0.0846,0.086,0.0836,0.081,0.0782,0.0755,0.0734,0.0709,0.0688,0.0668,0.0649,0.0627,0.0608,0.0592,0.0584,0.0567,0.0552,0.0535,0.052,0.0505,0.0497,0.0484,0.0472,0.046,0.0449,0.0438,0.0428,0.0418,0.0408,0.0398,0.0388,0.0379,0.037,0.036,0.0351,0.0342,0.0335,0.0326,0.0318,0.0311,0.0303,0.0294,0.0287,0.0278,0.0272,0.0265,0.0257,0.0249,0.0241,0.0233,0.0226,0.0218,0.021,0.0202,0.0195,0.0188,0.0181,0.0173,0.0166,0.0159,0.0152,0.0145</t>
  </si>
  <si>
    <t>0,0,0,0,0,0,0,0,0,0,0,0,0,0,0.1,0,0,0,0,0,0,0,0,0,0,0,0,0,0,0,0,0,0,0,0,0,0,0,0,0,0,0,0,0,0,0,0,0,0,0,0.5,1.1,0,3.5,0.5,0.1,1.4,0,0,1,0,0,0,0,0,0,0,0,0,0,0,0,0,0.3,0.2,0,0,0,0,0.1,0,0,0,0.3,0,0.1,0.2,0,0,0,0.1,0.6,2.7,0.4,0.1,0.1,0.1,0,0,3.4,0,0.1,0.4,0,0.1,0.3,0.1,0,0,0.3,0,0.4,0,0,0.3,0,4.7,0.1,2.6,0.1</t>
  </si>
  <si>
    <t>0,0,0,0,0,0,0,0,0,0,0,0,0,0,0.1,0.1,0,0,0,0,0,0,0,0,0,0,0,0,0,0,0,0,0,0,0,0,0,0,0,0,0,0,0,0,0,0,0,0,0,0,0,0,0,0,0,0,0,0,0,0,0,0,0,0,0,0,0,0,0,0,0,0,0,0,0,0,0,0,0,0,0,0,0,0,0,0,0,0,0,0,0,0,0,0.4,0,0.1,0.2,0.2,0,3.4,3.4,3.5,3.9,3.9,4,4.3,4.4,4.4,4.4,4.7,4.7,5.1,5.1,5.1,5.4,5.4,10.1,10.2,12.8,12.9</t>
  </si>
  <si>
    <t>22,26.5,28.2,22.1,23.1,28.7,24.6,22.6,19.7,27.8,22.9,25.2,31.8,31.2,22.6,30.3,32.7,31.6,29.5,35.7,38.8,34.4,35.3,39,43.8,35.2,41.1,43.9,41.3,38.6,44.9,42.9,48.7,46.4,49.7,50.3,58.1,51.3,52.4,50.9,56.4,54.4,61.5,59.7,60,59.8,62,64.1,64.9,63.7,69.7,74.5,68,75.4,74.6,72.4,73.4,73.2,74.5,75.3,70.3,69,68.7,71.8,69.3,71.1,68.5,67,72.4,70.4,64.3,63.8,59.2,63.8,59.8,56.8,58,59.7,54.9,47.8,57.8,45.4,46.5,51,44.6,42,43.5,39.2,44.4,38.3,35.3,38,32.7,31.9,34.8,29.8,31.8,25.2,34.2,27.3,29.4,24.6,28.1,31.1,25,31.3,31.4,25.5,23.7,27.2,20.3,28.7,26.3,25.4,22.1,19.8,25.7,24.9,25.5,23.3</t>
  </si>
  <si>
    <t>S,S,S,S,S,S,S,S,S,S,S,S,S,S,LS,S,S,S,S,S,S,S,S,S,S,S,S,S,S,S,S,S,S,S,S,S,S,S,S,S,S,S,S,S,S,S,S,S,S,S,LR,LR,S,R,LR,LR,LR,C,C,LR,S,S,S,S,S,S,S,S,S,S,S,S,S,LR,LR,S,S,S,S,LR,S,S,C,LR,S,LR,LR,S,S,S,LR,LR,R,LS,LR,LS,LS,S,C,SN,S,LS,LS,C,LS,LS,LS,S,S,LS,C,LS,S,S,LS,S,SN,LS,SN,LS</t>
  </si>
  <si>
    <t>0,0,0,0,0,0,0,0,0,0,0,0,0,0,0.1,0,0,0,0,0,0,0,0,0,0,0,0,0,0,0,0,0,0,0,0,0,0,0,0,0,0,0,0,0,0,0,0,0,0,0,0,0,0,0,0,0,0,0,0,0,0,0,0,0,0,0,0,0,0,0,0,0,0,0,0,0,0,0,0,0,0,0,0,0,0,0,0,0,0,0,0,0,0,0.4,0,0.1,0.1,0,0,3.4,0,0.1,0.4,0,0.1,0.3,0.1,0,0,0.3,0,0.4,0,0,0.3,0,4.7,0.1,2.6,0.1</t>
  </si>
  <si>
    <t>16.5211,16.4584,16.3913,16.3394,16.2853,16.2172,16.1599,16.1072,16.0607,15.9955,15.9425,15.8842,15.8078,15.7334,15.7334,15.662,15.6834,15.6083,15.5393,15.451,15.3512,15.2678,15.1815,15.082,14.9621,14.8769,14.77,14.6509,14.5438,14.4478,14.3254,14.2128,14.0728,13.9448,13.8003,13.6537,13.4588,13.3082,13.1525,13.006,12.8271,12.662,12.4493,12.2518,12.0541,11.8593,11.6503,11.4267,11.1991,10.9831,11.4831,12.5831,12.3163,15.8163,16.3163,16.4163,17.8163,17.5076,17.1866,18.1866,17.838,17.5091,17.1867,16.8297,16.5064,16.1649,15.8572,15.5679,15.2213,14.9014,14.6469,14.3986,14.1903,14.4903,14.6903,14.4978,14.2974,14.0862,13.9102,14.0102,13.8147,13.6926,13.5903,13.8903,13.7716,13.8716,14.0716,13.9748,13.8568,13.7642,13.8642,14.4642,17.1642,17.1642,17.6642,17.6642,17.6642,17.603,17.7315,17.7315,17.6585,17.6585,17.6585,17.5952,17.5952,17.5952,17.5952,17.5331,17.4756,17.4756,17.4355,17.4355,17.3717,17.3103,17.3103,17.2619,17.2619,17.2619,17.2619,17.2619</t>
  </si>
  <si>
    <t>0.7,0,0,0,0,0,0.1,0,0,2.6,0.4,0.2,0.4,0,0,0,0.4,0.4,0.1,0.1,0,0,0,0,0.1,0,0,0,0,0.1,0,0,1,0,0,0,0,0,0.5,0,0,0,0,0,0,0.6,0,0,0,0,0,0,0,0,0,0,0,0,0,0,0,0,0,0,0,0,0,0,0.1,0.1,0,0,3.2,0,0,2,0.1,0,0,0,0.1,0,0,0,3.8,0,0.5,0,0.1,1,3.9,0.6,0.1,0.4,0.1,0.3,0.8,0.4,0.4,9.5,0,0,0,0,0,0,0,0,0,0,0.2,0.2,0,0,0.3,0.1,0,0.1,0.3,0</t>
  </si>
  <si>
    <t>0.7,0.7,0.7,0.7,0.7,0.7,0.8,0.8,0.8,3.4,3.8,4,4.4,4.4,4.4,4.4,4.8,4.6,4.7,4.4,4.3,3,1.7,0.4,0,0,0,0,0,0,0,0,0,0,0,0,0,0,0,0,0,0,0,0,0,0,0,0,0,0,0,0,0,0,0,0,0,0,0,0,0,0,0,0,0,0,0,0,0,0,0,0,0,0,0,0,0,0,0,0,0,0,0,0,0,0,0,0,0,0,0,0,0.1,0.5,0.6,0.9,1.7,2.1,2.5,12,12,12,12,12,12,12,12,12,12,12,12.2,12.4,12.4,12.4,12.7,12.8,12.8,12.9,13.2,13.2</t>
  </si>
  <si>
    <t>19.3,16.3,18.8,18.3,20.8,20,24.7,20.3,23.2,20.5,22,25.7,27.6,23.9,26.8,28.3,27,32.9,29.5,33.5,32.4,38.1,38.2,38.3,37.3,38.4,41.3,38.4,42,44,47.3,44.3,47.8,51.9,45.7,48.6,48.7,52.9,51.7,54.6,54.6,58.7,55.6,62.6,62.5,64.8,65.5,63.6,66.1,63.2,66.7,70.6,67.4,68,68.7,66.9,72.9,66.5,72.6,67.4,71.9,71.4,69.9,67.2,68.9,65.2,66.7,69.6,62.9,61.7,64.5,64.7,60.7,58.9,59.6,57.9,49.5,51.6,46.2,49.2,47,40.6,44.4,40.6,42.2,41.1,37.9,37.6,37.1,36.1,34.6,32.1,25.9,25.7,28.1,22.8,26.1,23,21.9,20.9,27.3,23.7,19.2,23,20.3,23.6,19.2,19.5,18.7,21,18.8,24.8,20.3,23.4,21.4,18.7,21.4,17.2,23.6,20.1</t>
  </si>
  <si>
    <t>LS,S,S,S,S,S,LS,S,S,SN,LS,LS,LS,S,S,S,LS,LR,LS,LR,S,S,S,S,LR,S,S,S,S,LR,S,S,LR,S,S,S,S,S,LR,S,S,S,S,S,S,LR,S,C,S,S,S,S,S,S,S,S,S,S,S,S,S,S,S,S,S,S,S,S,LR,LR,S,S,R,C,S,LR,LR,C,S,S,LR,S,C,S,R,C,LR,S,LR,LR,R,LR,LS,LS,LS,LS,LS,LS,LS,B,S,S,S,S,S,S,S,S,S,S,LS,LS,S,S,LS,LS,S,LS,LS,S</t>
  </si>
  <si>
    <t>0.7,0,0,0,0,0,0.1,0,0,2.6,0.4,0.2,0.4,0,0,0,0.4,0,0.1,0,0,0,0,0,0,0,0,0,0,0,0,0,0,0,0,0,0,0,0,0,0,0,0,0,0,0,0,0,0,0,0,0,0,0,0,0,0,0,0,0,0,0,0,0,0,0,0,0,0,0,0,0,0,0,0,0,0,0,0,0,0,0,0,0,0,0,0,0,0,0,0,0,0.1,0.4,0.1,0.3,0.8,0.4,0.4,9.5,0,0,0,0,0,0,0,0,0,0,0.2,0.2,0,0,0.3,0.1,0,0.1,0.3,0</t>
  </si>
  <si>
    <t>17.7018,17.6613,17.6162,17.5722,17.5232,17.476,17.476,17.4282,17.3743,17.3743,17.3743,17.3743,17.3743,17.3188,17.2562,17.1898,17.1898,17.7782,17.7782,18.1877,18.1939,19.3831,20.6041,21.8369,22.2937,22.1803,22.0531,21.94,21.8101,21.9101,21.7511,21.6099,22.6099,22.4178,22.2666,22.0983,21.93,21.7337,22.2337,22.0231,21.8136,21.5703,21.3546,21.0779,20.8035,21.4035,21.0963,20.8892,20.5789,20.3013,19.9894,19.6332,19.3186,18.9992,18.6749,18.3733,18.0042,17.7125,17.3531,17.057,16.7128,16.3778,16.0634,15.7808,15.4832,15.2248,14.954,14.6565,14.7565,14.8565,14.6093,14.3627,17.5627,17.4033,17.1789,19.1789,19.2789,19.1513,19.0084,18.8493,18.9493,18.8351,18.7393,18.6259,22.4259,22.3341,22.8341,22.7225,22.8225,23.8225,27.7225,28.3225,28.3225,28.3225,28.3225,28.3225,28.3225,28.3225,28.3225,28.3225,28.2409,28.1708,28.1129,28.0449,27.9843,27.9148,27.8571,27.7988,27.7425,27.6804,27.6804,27.6804,27.6203,27.5516,27.5516,27.5516,27.4887,27.4887,27.4887,27.4293</t>
  </si>
  <si>
    <t>0,0,0.1,0,0,0.2,0,0.1,0,0,0,0,0,0,0,0,0.1,0,0,0,0.1,0,0,0,0,0,0,0,0,0,0,0,0,0,0,0,0,0,0,0,0.1,0,0,0.5,0.1,1.3,0.2,2.5,2.9,0,0,0,0,0,0,0,0,0,0,0,0,0,0.1,0,0,0.2,0,0,0,0,0,0,0,0,0,0,0,0,0,0,0,0,0,0,0,0,0,0,0,0,0,0,0,0.8,0.2,0,0,0,0,0.1,0,0.1,0,0.3,0.2,0.1,0,0,0,0,3,0,1.1,0.1,0.1,4.5,0,0,7.3,0</t>
  </si>
  <si>
    <t>0,0,0.1,0.1,0.1,0.3,0.3,0.4,0.4,0.4,0.4,0.4,0.4,0.4,0.4,0.4,0.5,0.5,0.5,0.5,0.3,0.2,0.2,0,0,0,0,0,0,0,0,0,0,0,0,0,0,0,0,0,0,0,0,0,0,0,0,0,0,0,0,0,0,0,0,0,0,0,0,0,0,0,0,0,0,0,0,0,0,0,0,0,0,0,0,0,0,0,0,0,0,0,0,0,0,0,0,0,0,0,0,0,0,0.8,1,1,1,1,1,1.1,1.1,1.2,1.2,1.5,1.7,1.8,1.8,1.8,1.8,1.8,4.8,4.8,5.9,6,6.1,10.6,10.6,10.6,17.9,17.9</t>
  </si>
  <si>
    <t>13.3,14.9,16.2,15.6,15.4,15.1,16,20,20.6,19.5,22.9,23.8,20,25.2,24.4,26.4,27.3,27.4,30.9,26.9,33,32.3,31.4,34.1,33.6,36.9,38.9,38,42.6,39.9,42,46.7,47,48,50,51,49.8,48.2,49.3,51.8,52.2,56.8,56.5,55.4,59.5,60.9,63.6,62.5,64.9,62.3,66.7,64.5,66.2,66.5,66.7,69.5,68.7,69.1,67.4,71.1,72.4,68.3,71.3,68.4,70.4,68.4,68.5,62.5,66.5,61.6,60.7,62.6,55.4,53.5,52.4,53.6,48.9,45.5,43.8,47.2,43.4,38.9,37.6,35.1,34.9,35.8,29.7,28.1,25.8,25,27.8,26.4,23.1,20.8,25.2,21.5,22.5,23.2,21,20,16.2,15.9,16.6,17.9,19.3,16.1,16.3,14,15.3,18.7,16.3,15,16.9,14.7,13.6,14.8,17.5,15.1,17.9,17</t>
  </si>
  <si>
    <t>S,S,LS,S,S,LS,S,LS,S,S,S,S,S,S,S,S,LS,S,S,S,LR,S,S,S,S,S,S,S,S,S,S,S,S,S,S,S,S,S,S,S,LR,S,C,LR,LR,LR,LR,R,R,S,S,S,S,S,S,S,S,S,S,S,S,S,LR,S,S,LR,S,S,S,S,S,S,S,S,S,S,S,S,S,S,S,S,S,S,S,S,S,S,S,S,S,S,S,LS,LS,S,S,S,S,LS,S,LS,S,LS,LS,LS,S,S,S,S,SN,S,LS,LS,LS,SN,C,C,B,C</t>
  </si>
  <si>
    <t>0,0,0.1,0,0,0.2,0,0.1,0,0,0,0,0,0,0,0,0.1,0,0,0,0,0,0,0,0,0,0,0,0,0,0,0,0,0,0,0,0,0,0,0,0,0,0,0,0,0,0,0,0,0,0,0,0,0,0,0,0,0,0,0,0,0,0,0,0,0,0,0,0,0,0,0,0,0,0,0,0,0,0,0,0,0,0,0,0,0,0,0,0,0,0,0,0,0.8,0.2,0,0,0,0,0.1,0,0.1,0,0.3,0.2,0.1,0,0,0,0,3,0,1.1,0.1,0.1,4.5,0,0,7.3,0</t>
  </si>
  <si>
    <t>3.3916,3.3743,3.3743,3.3565,3.339,3.339,3.321,3.321,3.2991,3.2783,3.2543,3.2295,3.2084,3.1822,3.157,3.1298,3.1298,3.1015,3.069,3.0416,3.3597,3.3886,3.3539,3.5326,3.4939,3.4499,3.4026,3.3573,3.3034,3.2553,3.2034,3.1417,3.0799,3.0164,2.9487,2.879,2.8132,2.752,2.6889,2.6205,2.7205,2.6375,2.5721,3.0721,3.1721,4.4721,4.6721,7.1721,10.0721,9.8772,9.6512,9.4448,9.2279,9.011,8.7948,8.5596,8.3337,8.1075,7.8974,7.6615,7.4181,7.2107,7.3107,7.1039,6.8857,7.0857,6.8816,6.7192,6.5344,6.3814,6.235,6.0801,5.9621,5.8532,5.7499,5.6426,5.5537,5.4762,5.4041,5.3225,5.2525,5.1942,5.1391,5.0896,5.0406,4.99,4.9507,4.914,4.8808,4.8488,4.813,4.7794,4.7501,4.7501,4.7501,4.7229,4.6946,4.6656,4.6392,4.6392,4.6178,4.6178,4.5961,4.5961,4.5961,4.5961,4.5747,4.5554,4.535,4.5114,4.5114,4.4914,4.4914,4.4914,4.4914,4.4914,4.4734,4.4572,4.4572,4.4397</t>
  </si>
  <si>
    <t>0.1,0,0.1,0,0,0.1,0,0,0.1,0,0.2,1.7,3.8,0.8,1,0.4,6.3,2.7,3.4,0.4,0,0.9,0,0,0,1.4,3.4,0.5,0,0,0.1,0,0,0,0,0,0,0,0,0,0,0.1,0,0,0,0,0,0,0,0,0,0,0.2,0,0,0,0,0,0,0,0.1,0,0,0,0,0,0,1.1,0.1,0,0,0,0,0,0.1,0,0,0.1,2.1,0.5,0,0,0,0,0,0.1,0.4,0,0,0,0,0,0,0,0,0,0,0,0,0,0,0,0,0,0,0,0,0,0,0,0,0,0,0,0,0,0,0,0,0</t>
  </si>
  <si>
    <t>0.1,0.1,0.2,0.2,0.2,0.3,0.3,0.3,0.4,0.4,0.6,2.3,6.1,6.9,7.9,8.3,14.6,17.3,20.7,21.1,21.1,22,22,22,21.3,19.7,17.8,16.6,14.7,13.3,10.8,8.8,6.4,3.3,0,0,0,0,0,0,0,0,0,0,0,0,0,0,0,0,0,0,0,0,0,0,0,0,0,0,0,0,0,0,0,0,0,0,0,0,0,0,0,0,0,0,0,0,0,0,0,0,0,0,0,0,0,0,0,0,0,0,0,0,0,0,0,0,0,0,0,0,0,0,0,0,0,0,0,0,0,0,0,0,0,0,0,0,0,0</t>
  </si>
  <si>
    <t>18,18.8,14.5,20.1,18.1,15.1,17.5,21.7,20.6,19.9,22.9,23.9,21.6,24.9,27.9,25.1,23.6,28.1,31.5,30.7,27.7,30.4,31.2,31.7,35.3,39.7,40.6,37.9,40.9,38.5,43.8,41.1,43.6,46.5,48.5,52.3,51.6,49.8,47.7,53.6,50.8,54.2,53.8,56.8,61,57.8,57.8,59.4,61.2,65.5,59.1,63.3,62.9,64.6,65.4,67.1,63.3,65.5,67.6,69.8,69.6,64.6,64.2,65.7,65.3,60.3,62.9,58.7,63.2,58.1,59.9,58,55.2,52.6,52.4,53.3,53.3,46.4,47.8,42.4,46.3,46.6,37.6,42,40.1,34,34.3,32.1,29.3,30.4,31.2,26.1,31.1,27.8,21.9,23.8,24.9,26.2,24.4,23.7,21.2,23.3,17.1,19.9,19.7,19.3,21.8,19.3,16.1,14.3,15.7,20.2,19.7,19.6,19.4,16.2,12.7,17.6,13.2,16.1</t>
  </si>
  <si>
    <t>LS,S,LS,S,S,LS,S,S,LS,S,LS,LS,SN,LS,LS,LS,B,SN,SN,LS,C,LS,S,S,C,LR,R,LR,C,S,LR,S,S,S,S,S,S,S,S,S,S,LR,S,S,S,C,S,S,S,S,S,S,LR,S,S,S,S,S,S,S,LR,C,S,S,S,S,S,LR,LR,S,S,S,S,S,LR,S,S,LR,R,LR,S,C,S,S,S,LR,LR,S,S,S,S,S,S,S,S,S,S,S,S,S,S,S,S,S,S,S,S,S,S,S,S,S,S,S,S,S,S,S,S,S</t>
  </si>
  <si>
    <t>0.1,0,0.1,0,0,0.1,0,0,0.1,0,0.2,1.7,3.8,0.8,1,0.4,6.3,2.7,3.4,0.4,0,0.9,0,0,0,0,0,0,0,0,0,0,0,0,0,0,0,0,0,0,0,0,0,0,0,0,0,0,0,0,0,0,0,0,0,0,0,0,0,0,0,0,0,0,0,0,0,0,0,0,0,0,0,0,0,0,0,0,0,0,0,0,0,0,0,0,0,0,0,0,0,0,0,0,0,0,0,0,0,0,0,0,0,0,0,0,0,0,0,0,0,0,0,0,0,0,0,0,0,0</t>
  </si>
  <si>
    <t>13.4137,13.3738,13.3738,13.3317,13.2932,13.2932,13.2556,13.2107,13.2107,13.1693,13.1693,13.1693,13.1693,13.1693,13.1693,13.1693,13.1693,13.1693,13.1693,13.1693,13.1255,13.1255,13.0593,12.9917,13.6367,16.6689,21.9053,23.6582,25.4595,26.7144,29.327,31.1237,33.4149,36.2979,39.3843,39.1231,38.8688,38.6322,38.4147,38.1435,37.8999,37.9999,37.7279,37.4254,37.0737,36.8372,36.5277,36.2003,35.8522,35.4483,35.1291,34.7596,34.9596,34.5739,34.1782,33.7602,33.3984,33.0085,32.5918,32.1436,32.2436,31.961,31.5966,31.2153,30.8414,30.5308,30.1914,31.2914,31.3914,31.1017,30.794,30.5084,30.2519,30.0197,30.1197,29.8822,29.646,29.746,31.846,32.346,32.1569,32.012,31.8782,31.7194,31.5721,31.6721,32.0721,31.9645,31.8689,31.7691,31.6659,31.5826,31.4804,31.391,31.3215,31.2462,31.1672,31.0842,31.0073,30.9326,30.8655,30.7923,30.7363,30.673,30.6104,30.5489,30.4804,30.419,30.3656,30.3163,30.264,30.2004,30.1383,30.0766,30.0154,29.9622,29.9165,29.86,29.8134,29.7605</t>
  </si>
  <si>
    <t>0.1,0.8,0.2,0.4,0.1,1,0.2,5.4,0,3.1,0,0.3,0,0.1,0,0,0.2,1.2,0.2,0.8,0,0,0,0,0,0,0,0,0,0,0.2,0,0,0,0,0.2,0,0,0,0,0,0,0,0,0,0,0,0,0,0,0,0.4,0,0,0,0,0,0,0,0,8.3,1,0,0,0.6,0,0.1,0,0,0.1,0,1,0.2,0.1,0.1,0,0,0,0,0,0,0,0,0,0,0,0,0,0.1,0,0,0,0,0,0,0,0,0,0,0,0,0,0,0,0,0,0,0,0,0,0,0,0.9,0,0,0.2,0,0,0.2,0.8</t>
  </si>
  <si>
    <t>0.1,0.9,1.1,1.5,1.6,2.6,2.8,8.2,8.2,11.3,11.3,11.6,11.6,11.7,11.7,11.7,11.9,13.1,13.3,14.1,14.1,13.6,13.3,12.3,11.1,9.5,7.5,5.8,3.7,1.4,0,0,0,0,0,0,0,0,0,0,0,0,0,0,0,0,0,0,0,0,0,0,0,0,0,0,0,0,0,0,0,0,0,0,0,0,0,0,0,0,0,0,0,0,0,0,0,0,0,0,0,0,0,0,0,0,0,0,0.1,0.1,0.1,0.1,0.1,0.1,0.1,0.1,0.1,0.1,0.1,0.1,0.1,0.1,0.1,0.1,0.1,0.1,0.1,0.1,0.1,0.1,0.1,0.1,1,1,1,1.2,1.2,1.2,1.4,2.2</t>
  </si>
  <si>
    <t>10.6,12.8,9.6,11,10.9,11.9,14.3,14,14.2,16.8,18.6,19.5,21.2,20.3,21,24.1,25,29.4,29.7,30.9,31.8,34.3,33.2,37.1,37.5,39.3,41.3,40.2,41.9,42.5,44.6,45.9,47.6,46.3,46.7,50,48.8,51.4,50.9,53.5,52.2,55.5,57.2,57.1,56.2,58.2,58,58.7,58.7,63,62.7,61.2,62.8,62.2,64.3,63.6,66,66.6,64.8,63.5,64.5,64.4,64,62.1,64.4,61.1,63.9,63.2,61.1,60.1,55.9,55.5,53.3,54,51.8,48.4,49.3,47.7,43.9,43.9,40.4,38.5,34.7,32.7,33,28.9,27.9,26.8,24.1,23.8,22.3,21.8,22.4,19.8,18.9,17.5,15.8,16.7,17.4,16.5,13.3,14.8,15.9,13.1,13.9,11.2,12,11.7,11,12.6,11.7,12.8,13.4,10.7,10.5,13.3,12.9,13.1,11.9,12.5</t>
  </si>
  <si>
    <t>LS,LS,LS,LS,LS,LS,LS,SN,C,SN,S,LS,S,LS,S,S,LS,LS,LS,LS,S,S,S,S,S,S,S,S,S,S,LR,S,S,S,S,LR,S,S,S,S,S,S,S,S,S,S,S,S,S,S,S,LR,S,S,S,S,S,S,S,S,ST,LR,S,S,LR,S,LR,C,C,LR,S,LR,LR,LR,LR,S,S,S,S,S,S,S,S,S,S,S,S,S,LS,S,S,S,S,S,S,S,S,S,S,S,S,S,S,S,S,S,S,S,S,S,S,C,LS,S,C,LS,S,S,LS,LS</t>
  </si>
  <si>
    <t>0.1,0.8,0.2,0.4,0.1,1,0.2,5.4,0,3.1,0,0.3,0,0.1,0,0,0.2,1.2,0.2,0.8,0,0,0,0,0,0,0,0,0,0,0,0,0,0,0,0,0,0,0,0,0,0,0,0,0,0,0,0,0,0,0,0,0,0,0,0,0,0,0,0,0,0,0,0,0,0,0,0,0,0,0,0,0,0,0,0,0,0,0,0,0,0,0,0,0,0,0,0,0.1,0,0,0,0,0,0,0,0,0,0,0,0,0,0,0,0,0,0,0,0,0,0,0,0.9,0,0,0.2,0,0,0.2,0.8</t>
  </si>
  <si>
    <t>22.0447,22.0447,22.0447,22.0447,22.0447,22.0447,22.0447,22.0447,22.0113,22.0113,21.96,21.96,21.9028,21.9028,21.8461,21.7814,21.7814,21.7814,21.7814,21.7814,21.6927,22.0924,22.2621,23.2381,24.302,25.7365,27.5732,29.1813,31.1331,33.2129,34.8502,34.6542,34.4461,34.2485,34.0486,34.2486,34.032,33.7937,33.5607,33.305,33.0617,32.7883,32.4981,32.2101,31.9327,31.6357,31.3427,31.0431,30.7448,30.3982,30.0567,30.4567,30.114,29.7804,29.4233,29.0773,28.7024,28.3215,27.966,27.6294,35.9294,36.9294,36.5355,36.1695,36.7695,36.4151,36.5151,36.2133,35.9352,36.0352,35.7452,36.7452,36.9452,37.0452,37.1452,36.9231,36.6935,36.478,36.2925,36.1077,35.9465,35.7975,35.6697,35.5519,35.4329,35.3326,35.2364,35.1446,35.1446,35.0635,34.9876,34.9135,34.8373,34.7693,34.7038,34.6424,34.5854,34.5261,34.4651,34.4064,34.3554,34.3011,34.2441,34.1939,34.1417,34.0956,34.0477,34.0005,33.9548,33.9057,33.8585,33.8195,33.8195,33.7746,33.7394,33.7394,33.6898,33.6398,33.6398,33.6398</t>
  </si>
  <si>
    <t>0.1,0,0,0,0,0,0,0,0,0,0,0,0.5,0,0,0,0.1,2,0,0.6,0.1,3.1,0,0,0,0.6,0,0.1,0,0,0.3,4.6,0,0,0,0.1,0.9,1.3,0,0,0,0,0,0,0,0,0.9,0,0,0.3,0,0.5,0,0.1,0,0,0,0,0,0,0,3.1,0.5,0,0,0.2,0,0.6,0,0,0,0,0,0,0,0,0,0,0,0,0.1,0,0,0,0.1,0,0,0,0,0,0,0,0,0,0,0,0,0,0.1,0,0.7,0.4,0.1,0.7,0.1,0.1,0,1.6,0.2,0.1,0.1,0,1,2.5,0.4,0,0,3.9,0.2,0.1</t>
  </si>
  <si>
    <t>0.1,0.1,0.1,0.1,0.1,0.1,0.1,0.1,0.1,0.1,0.1,0.1,0.6,0.6,0.6,0.6,0.7,2.7,2.7,3.3,3.4,6.5,6.5,6.5,6.3,6,5.1,4.2,3,1.6,0,0,0,0,0,0,0,0,0,0,0,0,0,0,0,0,0,0,0,0,0,0,0,0,0,0,0,0,0,0,0,0,0,0,0,0,0,0,0,0,0,0,0,0,0,0,0,0,0,0,0,0,0,0,0,0,0,0,0,0,0,0,0,0,0,0,0,0,0.1,0.1,0.8,1.2,1.3,2,2.1,2.2,2.2,3.8,4,4.1,4.2,4.2,5.2,7.7,8.1,8.1,8.1,12,12.2,12.3</t>
  </si>
  <si>
    <t>8.7,8.8,8.9,8.9,9.2,9.9,9.7,11.5,11.9,12.2,14.9,15.5,16.6,17,18.8,19.8,21.3,23.7,24.8,26.3,26.4,28,30.2,31.1,32.9,33.5,36.2,36.2,37.6,38.6,41.6,42.4,42.8,45.8,46.9,48.6,48.4,51.3,52.2,52.4,54.7,55.7,57.4,58.9,60.4,62,63.3,63.3,64.4,66.5,68,68.4,69.7,70.4,70.4,69.9,72.4,71.2,70.9,72.2,71.1,71.4,70.3,70.8,70.7,68.2,68.5,66.8,65.6,64.7,61.4,61,58.9,56.4,54,52.4,50.3,48.8,45.1,43.6,41.1,38.9,38.2,35.4,33.9,30.2,28.7,27.7,25.8,24.9,22.2,21.6,19.5,19.6,18.8,15.8,15.9,15.7,14.1,13.6,12.4,12,11.9,10.8,11.5,11.2,9.7,10.1,9.1,10.3,10.4,8.8,9,8.2,9.6,8.2,9.1,7.3,7.4,8.7</t>
  </si>
  <si>
    <t>LS,S,S,S,S,S,S,S,S,S,S,S,LS,S,S,S,LS,LS,S,LS,LS,SN,C,C,C,LR,C,LR,S,C,LR,R,S,S,C,LR,LR,LR,S,S,S,S,S,S,S,S,LR,S,S,LR,S,LR,S,LR,S,S,S,S,S,S,C,R,LR,C,C,LR,S,LR,S,C,S,S,S,S,S,S,S,S,S,S,LR,S,S,S,LR,S,S,S,S,S,S,S,S,S,S,S,S,S,LS,S,LS,LS,LS,LS,LS,LS,S,LS,LS,LS,LS,S,LS,SN,LS,C,C,SN,LS,LS</t>
  </si>
  <si>
    <t>0.1,0,0,0,0,0,0,0,0,0,0,0,0.5,0,0,0,0.1,2,0,0.6,0.1,3.1,0,0,0,0,0,0,0,0,0,0,0,0,0,0,0,0,0,0,0,0,0,0,0,0,0,0,0,0,0,0,0,0,0,0,0,0,0,0,0,0,0,0,0,0,0,0,0,0,0,0,0,0,0,0,0,0,0,0,0,0,0,0,0,0,0,0,0,0,0,0,0,0,0,0,0,0,0.1,0,0.7,0.4,0.1,0.7,0.1,0.1,0,1.6,0.2,0.1,0.1,0,1,2.5,0.4,0,0,3.9,0.2,0.1</t>
  </si>
  <si>
    <t>62.7175,62.7177214587738,62.7179427770875,62.7171639550301,62.7173856269402,62.7176071582551,62.7178285490638,62.7170497994555,62.7172715437688,62.7174931474408,62.7177146105608,62.717935933218,62.7171571155014,62.7173787917494,62.7176003273995,62.7178217225407,62.7170429772621,62.7172647259023,62.7174863338986,62.7177078013401,62.717929128316,62.7171503149154,62.7173719954767,62.7175935354373,62.7178149348863,62.7170361939128,62.7172579468554,62.7174795591512,62.7177010308896,62.7179223621597,62.7171435530505,62.7173652379006,62.7175867821471,62.7178081858794,62.7170294491864,62.7172512064068,62.7174728229778,62.7176942989886,62.7179156345284,62.7171368296862,62.7173585188006,62.7175800673087,62.7178014752999,62.7170227428631,62.717244504337,62.7174661251588,62.7176876054176,62.7179089452028,62.7171301446033,62.7173518379577,62.7175733907032,62.7177948029289,62.7180160747241,62.7172372061778,62.7174588316284,62.7176803165132,62.7179016609213,62.7171228649419,62.7173445629134,62.7175661202731,62.7177875371101,62.7180088135136,62.7172299495727,62.7174515796258,62.7176730691102,62.717894418115,62.7171156267293,62.7173373292917,62.7175588912393,62.7177803126613,62.7180015936469,62.7172227342852,62.7174443689146,62.7176658629724,62.7178872165477,62.7171084297296,62.7173301368566,62.717551703366,62.717773129347,62.7179944148886,62.71721556008,62.7174371992597,62.7176586978648,62.7178800559845,62.717101273708,62.7173229853737,62.717544556419,62.7177659869329,62.7179872770046,62.7172084267232,62.7174300704272,62.7176515735538,62.7178729361921,62.7170941584313,62.7173158746099,62.7175374501651,62.7177588851861,62.7179801797621,62.7172013339822,62.7174229821847,62.717644489807,62.7178658569382,62.7170870836674,62.7173088043332,62.7175303843727,62.7177518238752,62.7179731229298,62.7171942816257,62.7174159343012,62.7176374463936,62.7178588179921,62.7170800491857,62.7173017743131,62.7175233588114,62.7177448027699,62.7179661062777,62.7171872694238,62.7174089265468,62.7176304430838,62.7178518191242</t>
  </si>
  <si>
    <t>8.6815,8.6209,8.5603,8.5008,8.44,8.3787,8.3176,8.2559,8.1929,8.1296,8.0635,7.9968,7.9578,7.8895,7.819,7.7473,7.7083,7.6683,7.5896,7.5496,7.5096,7.4706,7.3946,7.3174,7.4343,8.3232,9.1185,10.0646,11.1352,12.4323,14.3145,18.8745,18.7089,18.5286,18.3795,18.4395,19.2995,20.5595,20.3321,20.1049,19.8614,19.6112,19.3486,19.0768,18.7919,18.4947,19.3547,19.041,18.7202,18.9802,18.6203,19.0803,18.6993,18.7603,18.374,17.9973,17.594,17.21,16.8322,16.4429,16.1514,19.2114,19.6724,19.3609,19.0517,19.2117,18.8446,19.4046,19.0676,18.8122,18.52,18.2349,17.9684,17.7231,17.4969,17.2831,17.083,16.8922,16.7222,16.5603,16.6213,16.4798,16.3417,16.2144,16.2754,16.1648,16.0585,15.9551,15.8569,15.762,15.6722,15.5837,15.4996,15.4164,15.3338,15.2565,15.1791,15.1021,15.0631,14.9895,14.9495,14.9095,14.8705,14.8305,14.7905,14.7505,14.6826,14.6436,14.6036,14.5636,14.5236,14.458,14.418,14.378,14.338,14.2787,14.2196,14.1796,14.1396,14.0996</t>
  </si>
  <si>
    <t>0,0,0,0,0,0,0,0,0,0,0,0,0,0,0,0,0,0,0,0,0,0,0,4.7,0,0,0,0.1,0,0,0,0,0,0,0,0,0,0,0.2,0.8,0,0.2,0,0,0,0,0.2,0,0,0.3,0.3,4.4,5.3,0.6,0,0.2,0,0,0.1,0,0.1,0.1,2.4,0.2,2.6,0.1,0,0.2,1,0,0.1,0,0,0.2,0,0,0,0.1,0,0,2.2,0,0.2,0.1,0.3,0.1,0,0,0,0.1,0,0,0,0,0,0,0,0,0,0,0,0.1,0.2,0.4,0,0.1,0.1,0,0.3,0,0,0.7,0,0.1,1.5,0,0,0,0,0.1</t>
  </si>
  <si>
    <t>0,0,0,0,0,0,0,0,0,0,0,0,0,0,0,0,0,0,0,0,0,0,0,0,0,0,0,0,0,0,0,0,0,0,0,0,0,0,0,0,0,0,0,0,0,0,0,0,0,0,0,0,0,0,0,0,0,0,0,0,0,0,0,0,0,0,0,0,0,0,0,0,0,0,0,0,0,0,0,0,0,0,0,0,0,0,0,0,0,0,0,0,0,0,0,0,0,0,0,0,0,0.1,0.3,0.7,0.7,0.8,0.9,0.9,1.2,1.2,1.2,1.9,1.9,2,3.5,3.5,3.5,3.5,3.5,3.6</t>
  </si>
  <si>
    <t>17.7,17.9,17.7,18.2,19.5,19.1,21.2,21.9,22.1,22.1,23,25.9,25.3,26.4,27.9,29.8,32.3,31.9,34.3,36.2,36,38.5,39.7,40,42.1,42.7,45.7,45.9,48.3,47.6,50.3,51.8,51.5,53.5,53.9,55.3,55.6,56,58,58.7,59,61.2,61,62.3,63.6,63.5,65.1,64.9,66.3,66.4,68,68.1,69,69.4,69.7,70.2,69.7,70.1,69,69.3,71,69.9,69.7,68.8,69.6,67.5,66.7,66.7,66.3,65.7,65.1,62.6,62.7,59.7,58.4,56.8,56.1,55.4,51.7,52.1,49.3,47.9,45.9,44.2,42.4,41.6,40.2,38.6,36.4,34.2,33.1,32,31.1,30.6,29.4,27.8,26.3,26.6,26.3,24.9,24.5,22.5,23.5,22.6,20.8,20.4,20.2,20.2,20.1,19.6,18.6,18.8,18.8,17.9,19.3,18.6,18.7,18.2,17.4,18.4</t>
  </si>
  <si>
    <t>S,S,S,S,S,S,S,S,S,S,S,S,S,S,S,S,S,S,S,S,S,S,C,R,S,S,S,LR,S,S,S,C,S,S,S,S,S,S,LR,LR,S,LR,S,S,S,S,LR,S,S,LR,LR,R,R,LR,S,LR,S,S,LR,S,LR,LR,R,LR,R,LR,S,LR,LR,S,LR,S,S,LR,S,S,S,LR,S,S,R,C,LR,LR,LR,LR,S,C,S,LR,S,S,S,S,S,S,S,S,S,S,S,LS,LS,LS,S,LS,LS,S,LS,S,S,LS,S,LS,LS,C,S,S,S,LS</t>
  </si>
  <si>
    <t>0,0,0,0,0,0,0,0,0,0,0,0,0,0,0,0,0,0,0,0,0,0,0,0,0,0,0,0,0,0,0,0,0,0,0,0,0,0,0,0,0,0,0,0,0,0,0,0,0,0,0,0,0,0,0,0,0,0,0,0,0,0,0,0,0,0,0,0,0,0,0,0,0,0,0,0,0,0,0,0,0,0,0,0,0,0,0,0,0,0,0,0,0,0,0,0,0,0,0,0,0,0.1,0.2,0.4,0,0.1,0.1,0,0.3,0,0,0.7,0,0.1,1.5,0,0,0,0,0.1</t>
  </si>
  <si>
    <t>80.6756,80.6753888036117,80.6751776548976,80.6759665538468,80.6757552747151,80.6755440432761,80.6753328595191,80.6751217234334,80.6759106350083,80.6756993684993,80.6754881496802,80.6752769785403,80.6760658550688,80.6758545535214,80.6756432996719,80.6754320935094,80.6752209350233,80.6760098242027,80.6757985353034,80.675587294099,80.6753761005789,80.6751649547323,80.6759538565484,80.6757425802828,80.6755313517093,80.6753201708173,80.6751090375959,80.6758979520344,80.6756866883883,80.6754754724315,80.6752643041533,80.6760531835429,80.6758418848559,80.6756306338661,80.6754194305627,80.6752082749351,80.6759971669723,80.6757858809301,80.6755746425823,80.675363451918,80.6751523089266,80.6759412135973,80.6757299401856,80.6755187144655,80.6753075364261,80.6750964060567,80.6758853233466,80.6756740625512,80.6754628494446,80.6752516840158,80.6760405662542,80.6758292704153,80.675618022273,80.6754068218165,80.675195669035,80.6759845639179,80.6757732807206,80.675562045217,80.6753508573965,80.6751397172481,80.6759286247611,80.6757173541912,80.6755061313121,80.6752949561132,80.6760838285836,80.6758725229789,80.6756612650731,80.6754500548552,80.6752388923146,80.6760277774405,80.6758164844885,80.6756052392324,80.6753940416614,80.6751828917649,80.675971789532,80.6757605092183,80.6755492765977,80.6753380916595,80.6751269543927,80.6759158647868,80.6757045970972,80.6754933770979,80.675282204778,80.6760710801268,80.6758597773999,80.6756485223711,80.6754373150297,80.6752261553649,80.676015043366,80.6758037532885,80.6755925109062,80.6753813162085,80.6751701691845,80.6759590698235,80.6757477923811,80.6755365626312,80.6753253805628,80.6751142461654,80.6759031594281,80.6756918946066,80.6754806774746,80.6752695080215,80.6760583862364,80.6758470863749,80.675635834211,80.6754246297337,80.6752134729324,80.6760023637963,80.675791076581,80.6755798370603,80.6753686452235,80.6751575010598,80.6759464045584,80.675735129975,80.6755239030833,80.6753127238727,80.6751015923323,80.6758905084514,80.6756792464857,80.6754680322088</t>
  </si>
  <si>
    <t>6.9193,6.8737,6.8284,6.7816,6.7342,6.6875,6.6382,6.588,6.5367,6.4865,6.4352,6.3797,6.3244,6.2685,6.2103,6.149,6.0834,6.0178,5.9486,5.8757,5.8036,5.7263,5.6598,10.3418,10.2325,10.1215,9.9998,10.0808,9.9483,9.8197,9.6802,9.5627,9.4192,9.2666,9.1134,8.9542,8.7937,8.6331,8.8151,9.5971,9.4132,9.5942,9.3978,9.1946,8.9847,8.778,8.959,8.7425,8.5186,8.8006,9.0816,13.4636,18.7456,19.3276,18.9638,19.1448,18.7826,18.4188,18.5008,18.1495,18.2305,18.3125,20.6945,20.8765,23.4575,23.5395,23.179,23.361,24.343,23.9872,24.0692,23.7514,23.4349,23.6169,23.3435,23.0867,22.8367,22.9187,22.7045,22.4877,24.6697,24.516,24.698,24.779,25.061,25.143,24.9931,24.8798,24.7476,24.8296,24.7125,24.6003,24.4914,24.3838,24.2815,24.1848,24.0928,24.0002,23.9077,23.8204,23.7346,23.7166,23.6976,23.6796,23.6037,23.5857,23.5677,23.4924,23.4744,23.4015,23.331,23.313,23.2412,23.2232,23.2052,23.147,23.0765,23.0063,22.9389,22.9209</t>
  </si>
  <si>
    <t>0,0,0.1,0,0.1,0,0,0,0,0,0,0,0,0,0,0,0,0,0,0,1,0.1,0.2,0,0,0.8,0.1,0.2,2.3,1.1,0,0,0,0,0,0,0,0,0,0,1.4,0,0.1,0.4,0.3,0,11.5,1.4,0.6,0.2,0.1,0,0,0.1,0.3,0,0,0,0,0.5,0,0.1,0.4,0,0,0,0,0,0,0,0,0,0,0,0,0,0,0,0,0,0,0,0,0,0,0,0,0.1,0,0,0,0,0.3,1,0,0,0,0,0,0,1.3,0,0,0,0,0,0,0.1,0,0,0,0,0,0,0,0,0,0,0.1,0</t>
  </si>
  <si>
    <t>0,0,0.1,0.1,0.2,0.2,0.2,0.2,0.2,0.2,0.2,0.2,0.2,0.2,0,0,0,0,0,0,0,0,0,0,0,0,0,0,0,0,0,0,0,0,0,0,0,0,0,0,0,0,0,0,0,0,0,0,0,0,0,0,0,0,0,0,0,0,0,0,0,0,0,0,0,0,0,0,0,0,0,0,0,0,0,0,0,0,0,0,0,0,0,0,0,0,0,0,0,0,0,0,0,0,0,0,0,0,0,0,1.3,1.3,1.3,1.3,1.3,1.3,1.3,1.4,1.4,1.4,1.4,1.4,1.4,1.4,1.4,1.4,1.4,1.4,1.5,1.5</t>
  </si>
  <si>
    <t>21.2,21.1,25.2,21.7,25.9,26.3,25.5,23.6,26.8,27.4,28.1,27.1,30.9,29.9,33.6,33,34.2,35.2,34.9,38,37.4,40,41.8,44,44.2,44.6,47.5,49.9,47.7,50.6,51.7,54.4,55.4,56.8,55.4,57.2,58.7,58.5,60.3,60.2,63.5,62.2,63.1,67.4,66.1,68,67.7,67.2,68.3,71.4,72.5,72.8,71.2,72.5,74.8,73.3,75.3,74.6,74,74.4,75.4,74.4,75.3,74.5,72.6,70.5,72.2,72.3,71.3,71.4,66.7,68.7,65.3,64.1,63.6,64.3,60.8,57.5,59,55.3,53.8,55.1,52.1,49.5,47.6,47.1,47.6,45.4,41.6,43.1,40.7,39.5,35.7,36.6,36.6,32.4,33.8,32.4,30,29.8,29.8,27.8,27.7,27.2,27.5,25.2,25.3,25.6,27,25,25.5,25,24.5,23.1,22.4,23,23.2,25.1,22.1,21.3</t>
  </si>
  <si>
    <t>C,S,LS,S,LS,C,S,S,S,S,S,S,S,S,S,S,S,S,S,S,LR,LR,LR,C,S,LR,LR,LR,R,LR,S,S,S,S,S,S,S,S,S,S,LR,C,LR,LR,LR,C,ST,LR,LR,LR,LR,S,S,LR,LR,S,S,S,S,LR,S,LR,LR,S,S,S,S,S,S,S,S,S,S,S,S,S,S,S,S,S,S,S,C,S,S,S,S,LR,S,S,C,S,LR,LR,S,S,S,C,S,S,LS,S,S,S,S,S,C,LS,S,S,S,S,S,S,S,S,S,S,LS,S</t>
  </si>
  <si>
    <t>0,0,0.1,0,0.1,0,0,0,0,0,0,0,0,0,0,0,0,0,0,0,0,0,0,0,0,0,0,0,0,0,0,0,0,0,0,0,0,0,0,0,0,0,0,0,0,0,0,0,0,0,0,0,0,0,0,0,0,0,0,0,0,0,0,0,0,0,0,0,0,0,0,0,0,0,0,0,0,0,0,0,0,0,0,0,0,0,0,0,0,0,0,0,0,0,0,0,0,0,0,0,1.3,0,0,0,0,0,0,0.1,0,0,0,0,0,0,0,0,0,0,0.1,0</t>
  </si>
  <si>
    <t>19.0124,19.0128649964311,19.0123297107445,19.0127947498208,19.0122595067534,19.0127245884231,19.0121893879234,19.0126545121348,19.012119354151,19.0125845208526,19.0120494053332,19.0125146144734,19.0119795413669,19.0124447928942,19.0129097621491,19.0123744493027,19.0128394612356,19.0123041910415,19.0127692456008,19.0122340180071,19.0126991151411,19.0121639300962,19.0126290697532,19.0120939272055,19.0125591093339,19.0120240092319,19.0124892337801,19.0129541760723,19.0124188362795,19.0128838212825,19.0123485241746,19.0128135518366,19.0122782973619,19.0127433676312,19.0122081557379,19.0126732685628,19.0121380991993,19.0126032545281,19.0120681276427,19.012533325424,19.0119982409653,19.0124634811474,19.0129284390639,19.0123931148861,19.0128581154944,19.0123228339825,19.012787877231,19.0122526383333,19.0127177241702,19.012182527835,19.0126476562086,19.0121125023843,19.012577673243,19.0120425618781,19.0125077751703,19.0119727062132,19.0124379618875,19.0129029352868,19.0123676265823,19.0128326426547,19.0122973765974,19.0127624352911,19.0122272118293,19.0126923130926,19.0121571321746,19.012622275956,19.0120871375301,19.0125523237779,19.0120172277927,19.0124824564554,19.0129474028594,19.012412067176,19.0128770562858,19.0123417632824,19.0128067950463,19.012271544671,19.0127366190372,19.0122014112383,19.0126665281551,19.0121313628811,19.0125965222969,19.0120613994961,19.0125266013593,19.0119915209802,19.0124567652394,19.0129217272305,19.0123864071248,19.0128514118028,19.0123161343581,19.0127811816713,19.0122459468359,19.0127110367325,19.0121758444547,19.0126409768831,19.0121058271113,19.0125710020199,19.0120358947025,19.0125011120397,19.0119660471252,19.0124313068397,19.0128962842766,19.0123609796074,19.0128259997125,19.0122907376856,19.0127558004072,19.0122205809708,19.0126856862572,19.0121505093597,19.0126156571592,19.0120805227491,19.0125457130101,19.0120106210357,19.0124758537068,19.0129408041167,19.0124054724368,19.0128704655478,19.012335176543,19.0128002123031,19.0122649659216,19.0127300442792</t>
  </si>
  <si>
    <t>9.2753,9.2258,9.2148,9.1645,9.1535,9.1042,9.0486,8.9955,8.9376,8.8777,8.8176,8.7586,8.6929,8.6287,8.756,8.6855,8.6112,8.5356,8.4602,8.3777,9.3657,9.4547,9.6427,9.5535,9.4448,10.2338,10.3218,10.5098,12.7988,13.8868,13.7203,13.5375,13.3507,13.1546,12.9705,12.7747,12.5711,12.369,12.157,11.9463,13.3353,13.1421,13.2301,13.6191,13.9071,13.6681,25.1561,26.5451,27.1331,27.3221,27.4101,26.9321,26.4831,26.5721,26.8601,26.3786,25.8673,25.3725,24.8944,25.3824,24.8811,24.9691,25.3581,24.8706,24.4189,24.0012,23.562,23.1243,22.7074,22.2916,21.9401,21.5671,21.2374,20.9245,20.6179,20.3075,20.0335,19.7913,19.5364,19.3148,19.1049,18.887,18.7263,18.5491,18.3834,18.2214,18.0581,18.1461,18.0144,17.8748,17.7702,17.6481,17.9371,18.9251,18.8128,18.7157,18.6148,18.5344,18.4468,18.359,18.347,18.2663,18.185,18.1063,18.0258,17.9528,17.8905,17.8795,17.8008,17.7288,17.6546,17.5828,17.5114,17.4435,17.3784,17.3108,17.2441,17.1717,17.1607,17.0974</t>
  </si>
  <si>
    <t>0,0,0,0,0,0,0,0,0,0,0,0,0,0,0,0,0,0,0,0,0,0.1,0.8,0,0,0.5,0,0.4,0.8,0.4,0,0.4,0,0,0.8,0.8,0.4,0.2,0,0.1,0,0,0,0,0,0,0,0,0,0,1.8,0.2,9.4,0.7,0.3,0.4,0,2.1,0.5,3.1,0,0.1,0.1,0,0.1,0,0.7,0,0.1,0,0,0,0,0,0.1,0,0,0,0,0.1,0,0,0,0,0,0,0,0.1,0,0,0.1,0,0.1,0,0,0,0,0,0,0,0.1,0,0,0,0,0,0,0,1.7,2.3,0,0,0,0,0,0,0,0,0,0.1</t>
  </si>
  <si>
    <t>0,0,0,0,0,0,0,0,0,0,0,0,0,0,0,0,0,0,0,0,0,0,0,0,0,0,0,0,0,0,0,0,0,0,0,0,0,0,0,0,0,0,0,0,0,0,0,0,0,0,0,0,0,0,0,0,0,0,0,0,0,0,0,0,0,0,0,0,0,0,0,0,0,0,0,0,0,0,0,0,0,0,0,0,0,0,0,0,0,0,0,0,0,0,0,0,0,0,0,0,0,0,0,0,0,0,0,0,1.7,4,4,4,4,4,4,4,4,4,4,4.1</t>
  </si>
  <si>
    <t>23.6,24.5,23.6,24.7,24.1,26.2,26.8,26.2,27.6,28.7,28.1,30.3,30.9,31.3,33,34.8,34.6,36,38.3,39.6,39.6,40.3,42.3,42.8,45.9,46.3,47.9,48.1,50.1,50.7,52.9,53.5,53.7,54.7,55.7,56.1,57,58.1,60.7,60.5,60.9,62,62.7,64,64.1,63.7,64.9,66,65.9,66.1,67.5,68.5,67.1,69,68.4,69.2,68.9,68.8,68.7,69.7,69.6,68,69,69.5,68.8,67.1,67.7,66.7,66.3,66,64.6,65.3,64.9,63.2,63.1,61.4,60,58.7,57.8,58.4,55.6,55.9,54.3,53.4,51.4,51.3,50.1,46.9,46.5,45.4,44.9,43.5,41.3,40.5,39.3,38.6,37.4,35.3,35.4,34.8,33.2,31.7,32.3,30.5,28.9,28.9,27.3,27.9,27.1,26.9,26.4,26.4,25.6,25.6,23.7,23.5,24.2,24.1,23.9,24.2</t>
  </si>
  <si>
    <t>S,S,S,S,S,S,S,S,S,S,S,S,S,S,S,S,S,S,S,S,S,LR,LR,S,S,LR,S,LR,LR,LR,S,LR,S,S,LR,LR,LR,LR,S,LR,S,S,S,S,S,S,S,S,S,S,LR,LR,ST,LR,LR,LR,C,R,LR,R,S,LR,LR,S,LR,S,LR,S,LR,S,S,S,S,S,LR,S,S,S,S,LR,S,S,S,S,S,S,S,LR,S,S,LR,S,LR,S,S,S,S,S,S,S,LR,S,S,S,C,S,S,S,LS,SN,S,S,S,S,S,S,S,S,S,LS</t>
  </si>
  <si>
    <t>0,0,0,0,0,0,0,0,0,0,0,0,0,0,0,0,0,0,0,0,0,0,0,0,0,0,0,0,0,0,0,0,0,0,0,0,0,0,0,0,0,0,0,0,0,0,0,0,0,0,0,0,0,0,0,0,0,0,0,0,0,0,0,0,0,0,0,0,0,0,0,0,0,0,0,0,0,0,0,0,0,0,0,0,0,0,0,0,0,0,0,0,0,0,0,0,0,0,0,0,0,0,0,0,0,0,0,0,1.7,2.3,0,0,0,0,0,0,0,0,0,0.1</t>
  </si>
  <si>
    <t>34.6583,34.6585468281623,34.6577935797431,34.6580405650286,34.6582874736838,34.6585343057326,34.6577810611986,34.6580280503681,34.6582749629062,34.6585217988366,34.657768558183,34.6580155512318,34.6582624676479,34.658509307455,34.6577560706771,34.6580030676002,34.6582499878895,34.6584968315687,34.6587435986616,34.6579902891918,34.6582372134458,34.6584840610884,34.6587308321434,34.6579775266346,34.6582244548483,34.6584713064494,34.6587180814618,34.657964779909,34.6582117120776,34.6584585676323,34.658705346597,34.6579520489954,34.6581989851139,34.6584458446173,34.6586926275295,34.6579393338742,34.6581862739376,34.6584331373849,34.6586799242396,34.6579266345257,34.6581735785293,34.6584204459154,34.6586672367079,34.6579139509304,34.6581608988692,34.6584077701894,34.6586545649146,34.6579012830687,34.6581482349379,34.6583951101872,34.6586419088404,34.6578886309212,34.6581355867159,34.6583824658895,34.6586292684657,34.6578759944683,34.6581229541836,34.6583698372766,34.658616643771,34.6578633736906,34.6581103373217,34.6583572243292,34.6586040347369,34.6578507685687,34.6580977361106,34.6583446270278,34.658591441344,34.657838179083,34.658085150531,34.658332045353,34.6585788635729,34.6578256052142,34.6580725805635,34.6583194792855,34.6585663014041,34.657813046943,34.6580600261886,34.6583069288058,34.6585537548183,34.65780050425,34.6580474873871,34.6582943938946,34.6585412237963,34.6577879771159,34.6580349641397,34.6582818745327,34.6585287083186,34.6577754655213,34.658022456427,34.6582693707006,34.6585162083661,34.657762969447,34.6580099642298,34.6582568823793,34.6585037239194,34.6577504888738,34.6579974875288,34.6582444095493,34.6584912549593,34.6587380237823,34.6579847160422,34.6582316420253,34.6584784913965,34.6587252641796,34.6579719603984,34.6582188903391,34.6584657436667,34.6587125204049,34.6579592205776,34.658206154471,34.65845301175,34.6586997924385,34.6579464965602,34.6581934344013,34.6584402956269,34.6586870802607,34.6579337883265,34.6581807301106,34.6584275952779,34.6586743838521</t>
  </si>
  <si>
    <t>17.8664,17.7962,17.7294,17.6591,17.5903,17.5164,17.442,17.3683,17.2911,17.2107,17.1333,17.0486,16.9623,16.8749,16.7832,16.6849,16.5873,16.4849,16.3744,16.2598,16.1448,16.2338,17.0228,16.892,16.7452,17.2342,17.0756,17.4656,18.2546,18.6436,18.4469,18.8369,18.6336,18.424,19.213,20.003,20.392,20.581,20.3106,20.4006,20.1287,19.8487,19.5636,19.2688,18.9738,18.6849,18.3864,18.0794,17.775,17.4714,19.2604,19.4504,28.8394,29.5284,29.8174,30.2074,29.8672,31.9562,32.4452,35.5352,35.0559,35.1449,35.2339,34.7593,34.8483,34.4121,35.1011,34.6703,34.7593,34.3403,33.9436,33.54,33.1437,32.7721,32.8611,32.515,32.1856,31.8724,31.5709,31.6609,31.383,31.1029,30.8392,30.586,30.3505,30.1163,29.8933,29.9833,29.7873,29.5999,29.6889,29.5152,29.6042,29.4478,29.2983,29.1541,29.0155,28.8873,28.759,28.6337,28.7237,28.6117,28.4976,28.391,28.3113,28.211,28.1164,28.0199,28.0099,27.9989,27.9077,27.8167,27.7294,27.6413,27.5592,27.4779,27.3956,27.3126,27.2302,27.2192</t>
  </si>
  <si>
    <t>0,0,0,0,0,0,0,0,0,0.2,0,0,0,0.1,0.2,0,0,0,0,0,0,0,0,0,0,0,0,0,0,0,0,0,0.1,0,0,0.1,0,0,0,0.1,0,0.1,0,0,0.1,0,0,0,0,0,0,2,0,0,0.1,0,0,0.5,1.1,0.2,0,9.4,0,0,0,0,1.4,0,0.2,1.2,0,0,0,0.1,0.6,0,0.3,0,1.8,0.1,0,0,0,0,0,0,0,0,0,0,0,0,0.1,0,0,0.1,0,0,0,0,0.4,0,0,0,0,0,0,0,0.1,0,0.5,0.1,0,0,0.1,0,0,0,0,0</t>
  </si>
  <si>
    <t>0,0,0,0,0,0,0,0,0,0.2,0.2,0.2,0.2,0.3,0.5,0.5,0.3,0,0,0,0,0,0,0,0,0,0,0,0,0,0,0,0,0,0,0,0,0,0,0,0,0,0,0,0,0,0,0,0,0,0,0,0,0,0,0,0,0,0,0,0,0,0,0,0,0,0,0,0,0,0,0,0,0,0,0,0,0,0,0,0,0,0,0,0,0,0,0,0,0,0,0,0,0,0,0,0,0,0,0,0,0,0,0,0,0,0,0,0.1,0.1,0.6,0.7,0.7,0.7,0.8,0.8,0.8,0.8,0.8,0.8</t>
  </si>
  <si>
    <t>21.8,19,18.9,23.2,24.5,21.1,25.1,21,21.9,25.6,27.5,26.8,27.7,25.9,29.8,28.6,32.9,33.6,29.9,30.7,34.5,38.7,38.4,40.3,37.7,41.7,44.3,43.7,46.7,48.4,47.2,49.6,49.2,51.9,52.5,53,55.6,52.5,52.9,59,57,55.7,61.1,60.9,62.6,60.8,61,63.6,62.3,61.5,67.5,63.5,63.5,65.5,63.5,67.3,66.9,64.2,68.3,68.3,66.9,64.7,68,65,66.1,67,64.2,63.7,65.7,65.2,64.5,62.2,62.2,61.8,60.1,60.4,56.9,59.1,56.3,58.2,57.5,53,51,51.5,53.4,51.9,46.2,50.5,48.8,42.8,42.9,44.6,43.1,41.3,38.6,36.7,39.1,36.4,35.8,35.3,34.9,31.1,29.8,31.4,26.5,25.4,26.1,23.8,26.9,23.8,26.5,25.2,20.4,22.6,22.6,20.7,19.3,19.5,23.1,21.1</t>
  </si>
  <si>
    <t>S,S,S,S,S,S,S,S,S,LS,S,S,S,LS,LS,S,S,S,S,S,S,S,S,S,S,S,S,S,S,S,S,C,LR,S,S,LR,S,S,S,LR,S,LR,S,S,LR,S,S,S,S,S,S,LR,S,S,LR,S,S,LR,LR,LR,S,ST,S,C,C,C,LR,C,LR,LR,S,S,S,LR,LR,S,LR,C,LR,LR,S,S,S,S,S,S,S,S,S,S,S,S,LR,S,C,LR,S,S,S,S,LR,S,S,S,S,S,C,S,LS,S,LS,LS,S,S,LS,S,S,S,S,S</t>
  </si>
  <si>
    <t>0,0,0,0,0,0,0,0,0,0.2,0,0,0,0.1,0.2,0,0,0,0,0,0,0,0,0,0,0,0,0,0,0,0,0,0,0,0,0,0,0,0,0,0,0,0,0,0,0,0,0,0,0,0,0,0,0,0,0,0,0,0,0,0,0,0,0,0,0,0,0,0,0,0,0,0,0,0,0,0,0,0,0,0,0,0,0,0,0,0,0,0,0,0,0,0,0,0,0,0,0,0,0,0,0,0,0,0,0,0,0,0.1,0,0.5,0.1,0,0,0.1,0,0,0,0,0</t>
  </si>
  <si>
    <t>15.3822,15.3822218654709,15.3822437224439,15.3822655709225,15.3822874109099,15.3823092424094,15.3823310654243,15.3823528799579,15.3823746860135,15.3823964835944,15.382418272704,15.3824400533454,15.3824618255219,15.382483589237,15.3825053444938,15.3825270912956,15.3825488296458,15.3825705595476,15.3825922810043,15.3826139940191,15.3826356985954,15.3826573947365,15.3826790824456,15.3827007617259,15.3817224325809,15.3817444836534,15.381766526156,15.381788560092,15.3818105854648,15.3818326022776,15.3818546105338,15.3818766102368,15.3818986013897,15.3819205839961,15.3819425580591,15.3819645235821,15.3819864805685,15.3820084290215,15.3820303689444,15.3820523003407,15.3820742232135,15.3820961375662,15.3821180434021,15.3821399407246,15.3821618295368,15.3821837098422,15.3822055816441,15.3822274449457,15.3822492997504,15.3822711460614,15.382292983882,15.3823148132156,15.3823366340655,15.3823584464349,15.3823802503272,15.3824020457456,15.3824238326935,15.382445611174,15.3824673811906,15.3824891427465,15.382510895845,15.3825326404894,15.3825543766829,15.3825761044289,15.3825978237306,15.3826195345913,15.3826412370144,15.382662931003,15.3826846165604,15.38270629369,15.381727962395,15.3817500113184,15.3817720516728,15.3817940834614,15.3818161066875,15.3818381213546,15.3818601274659,15.3818821250247,15.3819041140344,15.3819260944983,15.3819480664197,15.381970029802,15.3819919846484,15.3820139309623,15.382035868747,15.3820577980058,15.382079718742,15.3821016309589,15.3821235346599,15.3821454298482,15.3821673165272,15.3821891947001,15.3822110643704,15.3822329255412,15.3822547782158,15.3822766223977,15.38229845809,15.3823202852962,15.3823421040194,15.3823639142629,15.3823857160302,15.3824075093244,15.3824292941489,15.3824510705069,15.3824728384018,15.3824945978368,15.3825163488152,15.3825380913403,15.3825598254155,15.3825815510438,15.3826032682288,15.3826249769736,15.3826466772815,15.3826683691558,15.3826900525998,15.3827117276167,15.3817333942098,15.3817554410223,15.3817774792664,15.3817995089456</t>
  </si>
  <si>
    <t>19.5629,19.5063,19.4501,19.3838,19.3142,19.2533,19.1823,19.1217,19.0592,19.0532,18.9758,18.9007,18.8231,18.8171,18.8111,18.7308,18.8317,19.0395,18.9546,18.8675,18.767,18.6497,18.5342,18.4105,18.2996,18.1699,18.0274,17.8884,17.7342,17.5706,17.4147,17.2702,17.3642,17.1801,16.9933,17.0873,16.8791,16.6936,16.5063,16.6003,16.3843,16.4783,16.2287,15.9833,16.0773,15.8336,15.59,15.3256,15.075,14.8329,14.5367,16.5307,16.2594,15.9703,16.0643,15.759,15.4608,15.9548,17.0488,17.2428,16.931,26.325,25.9264,25.623,25.3089,24.9867,26.3807,26.0884,26.2824,27.4764,27.1163,26.7856,26.4565,26.5505,27.1445,26.8345,27.1285,26.876,28.67,28.764,28.476,28.2327,28.0072,27.7785,27.5347,27.3044,27.1182,26.9008,26.6973,26.5351,26.3729,26.2008,26.2948,26.1427,26.0257,26.1197,25.9802,25.8544,25.732,25.6118,26.0058,25.9031,25.8057,25.7022,25.6168,25.5351,25.463,25.3862,25.3802,25.3035,25.2975,25.2915,25.2245,25.1517,25.1457,25.0781,25.0152,24.9508,24.8768,24.8085</t>
  </si>
  <si>
    <t>0,0,0,0,0,0,0,0,0,0,0.2,0.4,0.6,2.1,1.7,11.2,2,0.5,0.1,5.2,0,0,0,0,0,0,0,0,0,0,0,0,0,0,0,0,0,0,0,0,0,0,0,0,0,0,0,0,0,0,0,0,0,0,0.1,0,0,0,0,0,0,0,0,0,0,0,0,0,0,0,0,0,0,0,0,0,0,0,0,0,0,0.1,6.8,0.3,0.1,3.9,0,0,0.3,0,0,0,0,0,0,0,0,0,0,0.1,0,0,0,0,0,0,0,0,0,0,0,0,0,0,0.1,0,0,0,0,0</t>
  </si>
  <si>
    <t>0,0,0,0,0,0,0,0,0,0,0,0.4,1,3.1,4.8,16,18,18.5,18.6,17.6,15.6,15.1,15.1,15,14.7,12.8,10.5,8.2,6.8,2.7,0,0,0,0,0,0,0,0,0,0,0,0,0,0,0,0,0,0,0,0,0,0,0,0,0,0,0,0,0,0,0,0,0,0,0,0,0,0,0,0,0,0,0,0,0,0,0,0,0,0,0,0,0,0,0,0,0,0,0,0,0,0,0,0,0,0,0,0,0,0,0,0,0,0,0,0,0,0,0,0,0,0,0,0,0.1,0.1,0.1,0.1,0.1,0.1</t>
  </si>
  <si>
    <t>24.6,29.2,23.7,27.8,18.4,19,23.2,25.9,29.5,19.6,32.5,20.8,30,29,24.7,31.9,28.2,29.4,30.6,36.8,41.1,34.5,31.3,32.7,33.4,40.8,42.6,43,38.5,51.1,45.3,48,53.4,49.6,56.1,58,56.3,60.8,53.7,59.1,60.7,64.5,57.1,66.9,58.2,68,62.1,60.8,65.9,71.4,65.5,59.6,72.4,60.9,65.3,64.5,69.9,67.1,63.2,66.3,63.1,67.6,62.8,71.4,61.8,71.2,71.2,66.4,72.1,72,66.7,69,61.9,67.8,67.9,68.8,65.5,56,61.7,59.6,51.1,63.7,50.3,58,47.9,51,45.5,49.5,51.9,51,43,47.8,45.5,49.8,40.3,41.2,40,44.9,39.2,42.9,41,29.7,37.2,37,32.4,32.8,27.1,35.3,24.1,25,25.1,27,18,29.1,17.3,22,22.9,25.7,20.1,28.1</t>
  </si>
  <si>
    <t>S,S,S,S,S,S,S,S,S,S,LR,LS,LS,SN,LS,B,LS,LS,LS,R,S,S,S,S,S,S,S,S,S,S,S,S,S,S,S,S,S,S,S,S,S,S,S,S,S,S,S,S,S,S,S,S,S,S,LR,S,S,S,S,S,S,S,S,S,S,S,S,S,S,S,S,S,S,S,S,S,S,S,S,S,C,LR,ST,LR,LR,R,C,C,LR,C,S,S,S,S,S,S,S,S,S,LR,S,S,S,S,S,S,S,S,S,S,S,S,S,S,LS,S,S,S,S,S</t>
  </si>
  <si>
    <t>0,0,0,0,0,0,0,0,0,0,0,0.4,0.6,2.1,1.7,11.2,2,0.5,0.1,0,0,0,0,0,0,0,0,0,0,0,0,0,0,0,0,0,0,0,0,0,0,0,0,0,0,0,0,0,0,0,0,0,0,0,0,0,0,0,0,0,0,0,0,0,0,0,0,0,0,0,0,0,0,0,0,0,0,0,0,0,0,0,0,0,0,0,0,0,0,0,0,0,0,0,0,0,0,0,0,0,0,0,0,0,0,0,0,0,0,0,0,0,0,0,0.1,0,0,0,0,0</t>
  </si>
  <si>
    <t>46.0395,46.0398018363402,46.0391034976465,46.0394055639172,46.0397074550205,46.0390091710582,46.0393112920286,46.0396132378,46.039915008474,46.039216604152,46.0395186048326,46.0398204303839,46.0391220809076,46.0394241364019,46.0397260167352,46.039027722009,46.0393298322217,46.0396317672417,46.0399335271705,46.0392351121096,46.0395371020575,46.0398389168823,46.0391405566857,46.039442601466,46.0397444710914,46.0390461656636,46.0393482651809,46.0396501895117,46.0399519387575,46.0392535130198,46.039555492297,46.0398572964574,46.0391589256025,46.0394609597307,46.0397628187103,46.0390645026427,46.0393665915265,46.0396685052299,46.0399702438544,46.0392718075016,46.03957377617,46.0398755697276,46.0391771882761,46.0394792118138,46.039781060209,46.0390827335633,46.039384811875,46.0396867150125,46.0399884430772,46.0392899961708,46.0395919542916,46.0398937373078,46.0391953453209,46.0394973583295,46.0397991962016,46.0391008590388,46.0394029268396,46.0397048194723,46.0390065370383,46.0393086595361,46.0396106068341,46.0399123790337,46.0392139762366,46.0395159784411,46.0398178055155,46.0391194575613,46.0394215145769,46.0397233964305,46.0390251032238,46.0393272149552,46.0396291514929,46.0399309129386,46.0392324993937,46.0395344908567,46.0398363071958,46.0391379485125,46.0394399948052,46.0397418659422,46.0390435620251,46.0393456630523,46.039647588892,46.0399493396459,46.0392509154154,46.039552896199,46.0398547018649,46.0391563325146,46.0394583681465,46.0397602286289,46.0390619140633,46.0393640044482,46.0396659196518,46.0399676597757,46.0392692249215,46.0395711950874,46.0398729901418,46.0391746101862,46.039476635219,46.0397784851083,46.0390801599559,46.0393822397601,46.0396841443891,46.0399858739445,46.0392874285279,46.0395893881377,46.039891172642,46.0391927821424,46.0394947966373,46.0397966359949,46.0390983003168,46.0394003696014,46.039702263717,46.0390039827651,46.0393061067441,46.0396080555224,46.0399098292016,46.0392114278831,46.0395134315654,46.0398152601167,46.0391169136385,46.0394189721293</t>
  </si>
  <si>
    <t>16.2124,16.1184,16.0394,15.9496,15.8804,15.8112,15.7326,15.6479,15.5543,15.4845,15.6575,15.6305,15.6045,15.5775,15.5505,15.5245,15.4975,15.4705,15.4435,21.6276,23.4197,23.8193,23.7046,23.743,23.9138,25.6385,27.7278,29.8958,31.1113,34.9273,37.4558,37.2147,36.9267,36.6739,36.3598,36.0271,35.7133,35.3501,35.0658,34.7271,34.3694,33.9661,33.6541,33.2211,32.8992,32.4554,32.0923,31.7473,31.3395,30.854,30.4573,30.1333,29.6411,29.3069,29.3799,29.0062,28.561,28.1575,27.8064,27.4182,27.0715,26.6713,26.3335,25.8861,25.5629,25.1256,24.6911,24.3225,23.8824,23.4457,23.0828,22.6934,22.3891,22.0197,21.6524,21.2778,20.9435,20.7008,20.4106,20.1406,19.9844,20.0574,26.8314,27.1044,27.1774,31.0514,30.8951,30.7176,30.9916,30.8051,30.6181,30.399,30.1976,29.9646,29.7953,29.6224,29.4557,29.2603,29.0995,29.1725,29.0011,28.8828,28.7332,28.584,28.4556,28.327,28.2189,28.0785,27.9813,27.8805,27.7793,27.6733,27.5917,27.4776,27.4506,27.3602,27.2663,27.1641,27.0788,26.9691</t>
  </si>
  <si>
    <t>0,0,0,0,0,0,0,0,0,0,0,0,0,0,0,0,0,0,0,0,11.5,0.2,4,1.1,0.8,10.6,0,1.3,0.3,0.2,0,0,0,0,0,0,0,0,0,0,0,0,0,0,0,0,0,0,0,0,0,0,0,0,0,0,0,0,0,0,0,0,0,0,0,0,0,0,0,0,0,0,0,0,0,0,0,0,0,0,0,0,0,0,0,0,0,0,0,0,0,0,0,0,0,0,0,0,0,0,0.6,0.2,3.1,2.9,0.1,0.4,0,3.9,0,4.6,0,0,0,0,0,0,0,0,0,0</t>
  </si>
  <si>
    <t>0,0,0,0,0,0,0,0,0,0,0,0,0,0,0,0,0,0,0,0,0,0,0,0,0,0,0,0,0,0,0,0,0,0,0,0,0,0,0,0,0,0,0,0,0,0,0,0,0,0,0,0,0,0,0,0,0,0,0,0,0,0,0,0,0,0,0,0,0,0,0,0,0,0,0,0,0,0,0,0,0,0,0,0,0,0,0,0,0,0,0,0,0,0,0,0,0,0,0,0,0,0,0,0,0,0,0,0,0,4.6,4.6,4.6,4.6,4.6,4.6,4.6,4.6,4.6,4.6,4.6</t>
  </si>
  <si>
    <t>26.2,16.3,14.3,15.1,18.5,29.9,23,31.8,32.4,34.7,35.3,24.6,22.9,35.4,33.5,36,38.1,37,44.7,44.6,38.2,39.5,50.6,53,48,47.5,54.1,56.2,59.3,50.7,57.7,51.4,64.1,58.6,62.3,62.2,62.3,64.7,57.8,61.5,71.3,67.3,76.8,68.2,63.1,78.2,68.6,78.8,65.2,82.6,74.2,72.6,81.8,72.8,67.9,69,75.4,76.6,81.9,83.2,72.8,67.6,77.8,79.4,83.2,72.2,77.9,68.1,66,73.3,78.3,66.7,69.2,75.4,70.7,62.7,63,76.6,65.3,65,69.3,69.5,68.5,67.6,70.3,66.6,60.2,64.8,59.3,60.3,52,52.5,53.1,57.9,47.2,53.2,52,38.6,36.8,40.3,38.2,40.6,37.2,32.1,41.2,40.9,35.4,35.5,36.2,24.8,18.8,19.3,24.6,30.5,18.1,22.1,15.6,27,18.2,29.5</t>
  </si>
  <si>
    <t>S,S,S,S,S,S,S,S,S,S,S,S,S,S,S,S,S,S,S,S,ST,LR,R,LR,LR,ST,C,LR,LR,LR,S,S,S,S,S,S,S,S,S,S,S,S,S,S,S,S,S,S,S,S,S,S,S,S,S,S,S,S,S,S,S,S,S,S,S,S,S,S,S,S,S,S,S,S,S,S,S,S,S,S,S,S,S,S,S,S,S,S,S,S,S,S,S,S,S,S,S,S,S,S,LR,LR,R,R,LR,LR,C,R,C,SN,S,S,S,S,S,S,S,S,S,S</t>
  </si>
  <si>
    <t>0,0,0,0,0,0,0,0,0,0,0,0,0,0,0,0,0,0,0,0,0,0,0,0,0,0,0,0,0,0,0,0,0,0,0,0,0,0,0,0,0,0,0,0,0,0,0,0,0,0,0,0,0,0,0,0,0,0,0,0,0,0,0,0,0,0,0,0,0,0,0,0,0,0,0,0,0,0,0,0,0,0,0,0,0,0,0,0,0,0,0,0,0,0,0,0,0,0,0,0,0,0,0,0,0,0,0,0,0,4.6,0,0,0,0,0,0,0,0,0,0</t>
  </si>
  <si>
    <t>44.5604,44.5598652915531,44.5603307215185,44.5607960310048,44.5602612200431,44.5607265475202,44.5601917545447,44.5606571000033,44.5601223250047,44.5605876884355,44.5600529314045,44.5605183127983,44.5599835737255,44.5604489730729,44.5599142519491,44.5603796692408,44.5608449660566,44.5603101424278,44.5607754572411,44.560240651605,44.5607059844064,44.5601711967538,44.5606365475339,44.5601017778554,44.560567146605,44.5600323948913,44.5604977816011,44.5599630478429,44.5604284525035,44.5598937366916,44.5603591592938,44.5608244614188,44.5602896430977,44.5607549632173,44.5602201628863,44.5606855009912,44.5601507186408,44.5606160747218,44.5600813103428,44.5605466843906,44.5600119379736,44.5604773299788,44.5599426015146,44.5604080114679,44.5598733009472,44.5603387288394,44.5608040362529,44.560269223219,44.5607345486244,44.5601997535778,44.5606650969658,44.5601303198971,44.5605956812584,44.5600609221584,44.5605263014837,44.559991560343,44.560456957623,44.5599222344324,44.5603876496578,44.5608529444079,44.5603181187138,44.5607834314624,44.5602486237622,44.5607139544999,44.5601791647841,44.5606445135017,44.5601097417612,44.5605751084493,44.5600403546746,44.5605057393239,44.5599710035059,44.5604364061071,44.5599016882363,44.5603671087803,44.5608324088475,44.5602975884692,44.5607629065321,44.5602281041449,44.5606934401942,44.5601586557887,44.5606240098151,44.5600892433821,44.5605546153763,44.5600198669064,44.5604852568591,44.559950526343,44.5604159342449,44.5598812216734,44.5603466475152,44.5608119528789,44.5602771377957,44.5607424611524,44.5602076640576,44.560673005398,44.5601382262821,44.5606035855969,44.5600688244507,44.5605342017305,44.5599994585448,44.5604648537803,44.5599301285457,44.5603955417276,44.5608608344348,44.5603260066984,44.5607913174051,44.5602565076636,44.5607218363605,44.5601870446045,44.5606523912823,44.5601176175025,44.560582982152,44.5600482263392,44.5605136089509,44.5599788710957,44.5604442716604,44.5599095517536,44.560374970262,44.5608402682942,44.5603054458814,44.5607707619104</t>
  </si>
  <si>
    <t>2.9043,2.8775,2.8511,2.8242,2.7961,2.7565,2.725,2.6836,2.6427,2.5981,2.5541,2.521,2.4904,2.4459,2.4051,2.3603,2.313,2.2686,2.2119,2.1569,13.6449,13.8339,17.8219,18.9109,19.6989,30.2879,30.1264,31.4154,31.7034,31.8924,31.6069,31.3798,31.0274,30.7365,30.4091,30.0828,29.758,29.4065,29.1326,28.8209,28.3881,28.0123,27.4972,27.1151,26.7973,26.2683,25.8893,25.3601,25.029,24.4374,23.9949,23.5811,23.0215,22.6124,22.268,21.9145,21.4773,21.0278,20.4968,19.949,19.568,19.2501,18.8062,18.3426,17.8251,17.4704,17.0465,16.7438,16.4661,16.1124,15.6991,15.4218,15.1237,14.7595,14.452,14.2203,13.9869,13.6221,13.3755,13.1339,12.8564,12.5801,12.3155,12.0618,11.7855,11.5456,11.3536,11.1318,10.9488,10.7609,10.6212,10.479,10.3361,10.1677,10.0526,9.9108,9.7763,9.6912,9.6124,9.5229,10.1119,10.2999,13.3879,16.2769,16.3649,16.7539,16.6879,20.5769,20.503,20.492,20.4332,20.3746,20.3028,20.2156,20.1586,20.0941,20.0418,19.9644,19.9083,19.824</t>
  </si>
  <si>
    <t>0,0,0,0,0,0,0,0,0,0,0,0.1,0,0,0,0,0,0,0,0,0.1,0,0,1.1,0,0,0,0,0.2,0,0.4,0.8,0.2,3.4,8.2,8.3,0.8,3.6,3.2,0.2,0.1,0,0.1,2,0,2.6,8.1,0.1,0,0,0,0.1,0,0,0.1,0.1,0.4,0,0,0,0,0.6,0.1,0,0,0.4,0,0,0,0.5,0,0,0,0,0,0,0,0,0,0,0,0,0,0,0,0,0,0,0,0,0,0.1,0,0,0,0,0,0,0,0,0,0.1,0,0,0,0,0,0.2,0,0,0,0,0.8,0.1,0.1,0.1,1.4,0,0.1,0</t>
  </si>
  <si>
    <t>0,0,0,0,0,0,0,0,0,0,0,0.1,0.1,0,0,0,0,0,0,0,0,0,0,0,0,0,0,0,0,0,0,0,0,0,0,0,0,0,0,0,0,0,0,0,0,0,0,0,0,0,0,0,0,0,0,0,0,0,0,0,0,0,0,0,0,0,0,0,0,0,0,0,0,0,0,0,0,0,0,0,0,0,0,0,0,0,0,0,0,0,0,0,0,0,0,0,0,0,0,0,0,0,0,0,0,0,0,0.2,0.2,0.2,0.2,0,0.8,0.9,1,1.1,2.5,2.5,2.6,2.4</t>
  </si>
  <si>
    <t>18.2,30,21.4,17.2,19,33.9,30.6,26.3,18.3,33.1,25.6,31.4,30,32.9,29.4,27,37.3,36.5,37.4,30.2,47.6,40.6,40.6,52.1,50.3,55,53.5,49.8,53.7,60,52,65.8,61.9,60.6,70,64.1,67.5,74.5,62.7,59.7,65.4,74.8,72.1,78.7,76.2,69.5,69,72.6,71.2,82,73.8,82.2,84.9,74,73.6,80.9,77.6,82.4,79.8,86.3,81.8,73.4,87.8,81.1,70.7,74,81.3,70.4,84.5,84.9,74,85.1,75.4,77.4,68.1,77.8,74.9,80.4,69.6,61.8,74.4,74,63.5,66.7,65.7,66.4,56.8,57.6,57.1,63.2,63.4,62.3,54,56.6,48.6,58,43.1,43.8,50.8,39.9,37.1,43.5,31.7,33.6,40.8,26.8,27.7,23.7,29.3,21,25.4,35.4,22.6,31.1,20.2,26.6,25.5,30.2,21.8,33</t>
  </si>
  <si>
    <t>S,S,S,S,S,S,S,S,S,S,S,LS,S,S,S,S,C,S,S,S,LR,S,S,LR,S,S,S,S,LR,S,LR,LR,LR,R,ST,ST,LR,R,R,LR,LR,S,LR,LR,S,R,ST,LR,S,S,S,LR,S,S,LR,LR,LR,S,S,S,S,LR,LR,C,S,LR,S,S,S,LR,S,S,S,S,S,S,S,S,S,S,S,S,S,S,S,S,S,S,S,S,S,LR,S,C,S,S,S,S,S,S,S,LR,S,S,S,S,S,LS,S,S,S,S,LS,LS,LS,LS,LS,S,LS,S</t>
  </si>
  <si>
    <t>0,0,0,0,0,0,0,0,0,0,0,0.1,0,0,0,0,0,0,0,0,0,0,0,0,0,0,0,0,0,0,0,0,0,0,0,0,0,0,0,0,0,0,0,0,0,0,0,0,0,0,0,0,0,0,0,0,0,0,0,0,0,0,0,0,0,0,0,0,0,0,0,0,0,0,0,0,0,0,0,0,0,0,0,0,0,0,0,0,0,0,0,0,0,0,0,0,0,0,0,0,0,0,0,0,0,0,0,0.2,0,0,0,0,0.8,0.1,0.1,0.1,1.4,0,0.1,0</t>
  </si>
  <si>
    <t>42.2539,42.2536061765914,42.2543125221161,42.2540184615285,42.2537245700105,42.2534308474652,42.2541372937952,42.2538433339548,42.2535495431262,42.2542559212123,42.2539618931673,42.2536680341733,42.2543743441331,42.2540802480009,42.2537863209589,42.2534925629099,42.2541989737567,42.2539049784535,42.2536111521826,42.2543174948466,42.2540234313999,42.2537295370245,42.2534358116234,42.2541422550992,42.2538482924064,42.253554498727,42.2542608739638,42.2539668430712,42.2536729812312,42.2543792883468,42.2540851893719,42.2537912594889,42.2534974986005,42.2542039066095,42.2539099084702,42.2536160793647,42.2543224191959,42.2540283529179,42.253734455713,42.2534407274838,42.2541471681333,42.2538532026157,42.2535594061132,42.2542657785285,42.253971744816,42.2536778801578,42.2543841844567,42.2540900826669,42.2537961499705,42.2535023862703,42.2542087914691,42.2539147905213,42.2536209586089,42.2543272956347,42.254033226553,42.253739326546,42.2534455955164,42.254152033367,42.2538580650521,42.2535642657539,42.2542706353753,42.2539765988703,42.2536827314213,42.2543890329309,42.2540949283535,42.2538009928711,42.2535072263865,42.2542136288025,42.2539196250734,42.2536257903814,42.2543321246292,42.2540380527711,42.2537441499892,42.2534504161864,42.2541568512654,42.2538628801804,42.2535690781138,42.2542754449683,42.2539814056981,42.2536875354854,42.2543938342329,42.254099726895,42.2538057886536,42.2535120194117,42.254218419072,42.2539244125888,42.2536305751441,42.254336906641,42.2540428320335,42.2537489265038,42.2534551899546,42.254161622289,42.253867648461,42.2535738436528,42.2542802077673,42.2539861657588,42.2536922928093,42.2543985888216,42.25410447875,42.2538105377766,42.2535167658042,42.2542231627355,42.2539291535249,42.2536353133545,42.2543416421271,42.2540475647969,42.2537536565461,42.2534599172775,42.2541663468938,42.2538723703494,42.2535785628264,42.2542849242277,42.2539908795074,42.2536970038477,42.2544032971515,42.2541091843728,42.2538152406939,42.2535214660176,42.2542278602465,42.2539338483351</t>
  </si>
  <si>
    <t>25.2108,25.0343,24.882,24.7408,24.5964,24.4086,24.2326,24.0718,23.9314,23.7486,23.5916,23.5015,23.3316,23.2536,23.0874,22.9294,22.7759,22.5868,22.395,22.2292,22.243,22.0388,21.8358,22.8497,22.5881,22.2955,22.0147,21.762,21.8771,21.5475,21.8632,22.578,22.6908,26.0023,34.1055,42.286,42.9426,46.3984,49.4445,49.4821,49.4186,48.64,48.5798,50.4188,49.5985,52.0356,59.9649,59.873,59.0811,58.0296,57.1958,57.1117,55.9909,55.17,55.0915,55.0132,55.2352,54.2098,53.2674,52.1471,51.1714,51.6041,51.5356,50.8835,50.1748,50.4103,49.4677,48.7747,47.7617,48.104,47.3522,46.3366,45.5721,44.7727,44.1577,43.3623,42.6377,41.7983,41.1833,40.688,39.9965,39.3208,38.8169,38.2727,37.7459,37.2148,36.8046,36.3879,35.9799,35.5052,35.0322,35.0091,34.6408,34.354,34.033,33.6314,33.3531,33.071,32.7416,32.4867,32.2476,32.2323,32.0185,31.7977,31.5418,31.3491,31.1542,31.043,30.8427,30.67,30.4852,30.4626,30.3533,30.2443,30.1346,30.0262,29.9181,29.7203,29.6121,29.6173</t>
  </si>
  <si>
    <t>0.071,0.0706,0.0701,0.0697,0.0693,0.0689,0.0683,0.0679,0.0674,0.067,0.0665,0.0661,0.0658,0.0653,0.0651,0.0646,0.0642,0.0638,0.0632,0.0627,0.0622,0.0623,0.0617,0.0611,0.064,0.0632,0.0624,0.0616,0.0609,0.0613,0.0603,0.0612,0.0632,0.0635,0.0728,0.0955,0.1184,0.1202,0.1299,0.1384,0.1385,0.1384,0.1362,0.136,0.1412,0.1389,0.1457,0.1679,0.1676,0.1654,0.1625,0.1601,0.1599,0.1568,0.1545,0.1543,0.154,0.1547,0.1518,0.1491,0.146,0.1433,0.1445,0.1443,0.1425,0.1405,0.1411,0.1385,0.1366,0.1337,0.1347,0.1326,0.1297,0.1276,0.1254,0.1236,0.1214,0.1194,0.117,0.1153,0.1139,0.112,0.1101,0.1087,0.1072,0.1057,0.1042,0.1031,0.1019,0.1007,0.0994,0.0981,0.098,0.097,0.0962,0.0953,0.0942,0.0934,0.0926,0.0917,0.091,0.0903,0.0903,0.0897,0.089,0.0883,0.0878,0.0872,0.0869,0.0864,0.0859,0.0854,0.0853,0.085,0.0847,0.0844,0.0841,0.0838,0.0832,0.0829</t>
  </si>
  <si>
    <t>0,0,0,0,0,0,0,0,0,0,0,0,0,0.8,0,0,0,0,0,0,0.1,0.5,3,0,0,0,0,0,0.1,0,0.1,0,0,0,0.1,0,0,0,0,0,0,0,0,0,0,0.2,0,0,0,0,0.5,2.5,1.5,0.3,0.2,4.2,0.1,1.6,5.9,0,0,0,0,0,0,0,0,0,0,0,0.1,0,0,0,0,0,0,0,0,0,0,0,0,0.1,0.2,0,0.4,1.6,2.1,0,0,0.9,8.7,0,0,0.1,0,0,0,0.1,0,0,1.9,0.1,0.2,0,0,0,0,0.9,0,0,0,0,0,0,0,0,0.3,0.1</t>
  </si>
  <si>
    <t>0,0,0,0,0,0,0,0,0,0,0,0,0,0.8,0.8,0,0,0,0,0,0,0.5,0,0,0,0,0,0,0,0,0,0,0,0,0,0,0,0,0,0,0,0,0,0,0,0,0,0,0,0,0,0,0,0,0,0,0,0,0,0,0,0,0,0,0,0,0,0,0,0,0,0,0,0,0,0,0,0,0,0,0,0,0,0,0,0,0,0,0,0,0,0,0,0,0,0,0,0,0,0,0,0,0,0,0,0,0,0,0,0.9,0.9,0.9,0.9,0.9,0.9,0.9,0.9,0.9,1.2,1.3</t>
  </si>
  <si>
    <t>22.5,18.7,24.7,22.8,27.1,18.8,25.3,21.5,25,21.9,22.7,28.9,27.9,26.4,26.8,35.8,37.2,37.9,36.6,38,38.4,31.6,43.3,34.1,43,36.4,40,40.4,49.7,53.1,47.8,45.6,53,51.4,55.8,59.4,58.6,59.6,65.1,61.4,63.4,57.5,66.3,63.6,67,68.4,65.8,72.2,73.2,77.8,67.4,78.6,72,72.8,71.6,71.6,78.8,72.6,76.4,74.7,74.4,74.8,81.1,78.9,80.9,71.3,77.2,75.1,70.2,69,74.8,65.9,72.5,74,63.3,71.5,67.8,64.1,58.3,58.9,58.4,61.8,56.7,60.9,57.7,51.4,48.8,46,43.5,44.2,43.9,43,41,47.2,46,34.4,43.4,40.9,36.3,36,36.3,37.4,36.4,35.4,33.7,33.1,30.3,25,25.7,26.6,20.5,30,23.6,24,24.7,29.4,28.5,17.9,18.7,17</t>
  </si>
  <si>
    <t>S,S,S,S,S,S,S,S,S,S,S,S,S,LS,S,S,S,S,S,S,LR,LS,R,S,S,S,C,S,LR,S,LR,S,S,S,LR,S,S,S,S,S,S,S,S,S,S,LR,S,S,S,S,LR,R,LR,LR,LR,R,LR,LR,R,C,S,S,S,S,S,S,S,S,S,S,LR,S,S,S,S,S,S,S,S,S,C,S,S,LR,LR,S,LR,LR,R,S,S,LR,ST,C,S,LR,S,C,C,LR,S,S,LR,LR,LR,S,C,S,S,LS,S,S,S,S,S,S,S,S,LS,LS</t>
  </si>
  <si>
    <t>0,0,0,0,0,0,0,0,0,0,0,0,0,0.8,0,0,0,0,0,0,0,0.5,0,0,0,0,0,0,0,0,0,0,0,0,0,0,0,0,0,0,0,0,0,0,0,0,0,0,0,0,0,0,0,0,0,0,0,0,0,0,0,0,0,0,0,0,0,0,0,0,0,0,0,0,0,0,0,0,0,0,0,0,0,0,0,0,0,0,0,0,0,0,0,0,0,0,0,0,0,0,0,0,0,0,0,0,0,0,0,0.9,0,0,0,0,0,0,0,0,0.3,0.1</t>
  </si>
  <si>
    <t>90.8141,90.8638882066508,90.9135995431489,90.9632341281773,91.0127920802359,91.0622735176417,91.111678558529,91.1610073208495,91.2102599223732,91.2594364806878,91.3085371131998,91.3575619371343,91.4065110695354,91.4553846272665,91.5041827270106,92.1629054852706,92.2106112131437,92.2582432860925,92.3058018178361,92.3532869219178,92.5006987117058,92.5478829060939,93.2049942507758,93.2510910530014,93.2971166843923,93.343071254832,93.3889548740348,93.4347676515452,93.5805096967388,93.6260267245229,93.7714734766109,93.8166956672052,93.8618480373152,93.9069306947398,94.0519437471114,94.0967329075968,94.1414529161718,94.1861038796029,94.0476859044919,93.9024816388436,93.7575015603038,93.6127453227404,93.4682125805557,93.3239029886855,93.1798162025984,93.2359518782951,93.0920008837087,92.9482721412517,92.8047653077794,92.6614800406771,93.018415997859,93.6748008662709,94.3301723138645,94.6745319053039,94.9183598251651,95.5718112886179,95.7142538602626,96.3664765086969,97.0176921625433,97.0579023765441,97.0980505082668,97.1381366535628,97.1781609081357,97.2181233675412,97.2580241271875,97.2978632823356,97.3376409280992,97.3773571594453,97.4170120711944,97.4566057580204,97.596138314451,97.6354554405688,97.6747118632853,97.713907676323,97.7530429732598,97.7921178475291,97.8311323924201,97.8700867010779,97.9089808665037,97.9478149815555,97.9865891389474,98.0253034312506,98.0639579508936,98.2025527901618,98.4409336468991,98.478946457183,98.9169005778548,99.5641785223308,100.21045710656,100.245737873498,100.280964168942,100.926136076995,101.570311876401,101.603493105095,101.636623103864,101.769701951804,101.802575333588,101.835397960746,101.868169911638,102.000891264506,102.033407703171,102.065873938308,102.70829004743,102.839714302701,103.070935646414,103.101799997554,103.132616695895,103.163385815011,103.19410742836,103.22478160929,103.255408431034,103.28598796671,103.316520289327,103.347005471778,103.377443586846,103.407834707198,103.438178905394,103.468476253877,103.498726824982,103.528930690929</t>
  </si>
  <si>
    <t>4.908,4.6946,4.4751,4.2586,4.0376,3.8263,3.6089,3.3963,3.1809,2.9694,2.7578,2.5409,2.3261,2.1361,1.9244,1.8946,1.6733,1.4531,1.2365,1.0205,0.8305,0.6405,3.3405,3.1138,2.8736,2.6463,2.4275,2.1974,2.0074,1.7581,1.5681,1.3386,1.1004,0.8692,0.6792,0.4458,0.2216,0.0066,0,0,0,0,0,0,0,0,0,0,0,0,0,1.7,2.4,2.21,2.02,5.42,5.23,6.03,11.13,10.7276,10.2441,9.7626,9.2199,8.7119,8.1909,7.77,7.3047,6.8658,6.4724,6.0936,5.9036,5.5519,5.1639,4.773,4.4505,4.0892,3.7549,3.4438,3.1597,2.8775,2.6271,2.344,2.0809,1.8909,1.7009,1.4598,1.2698,2.0698,3.3698,3.125,2.8829,2.9829,10.8829,10.6159,10.3218,10.1318,9.8499,9.6024,9.3651,9.1751,8.9187,8.6604,9.7604,9.5704,9.3804,9.1314,8.9053,8.6741,8.4422,8.2522,8.0294,7.7914,7.5651,7.3387,7.1118,6.8776,6.6458,6.4295,6.2395,6.0495</t>
  </si>
  <si>
    <t>0.1,0,0,0,0,0,0,0,0,0.2,0,0.3,0,0,0,0,0,0.2,0.1,0,0,0,0,0,0,0,0,0,0,0.1,0,0,0,0,0,0,0,0,0,0,0,0,0,0,0,0,0,0,0,0,0,0,0.9,0.4,0,0,0.1,0,10.6,0,5.6,0.1,0.1,0.3,0.2,0.3,0.1,0,0,0,0,0,0,0,7.8,0,0.1,0.2,0.1,0.2,0,0,0,0,0,0,0,0,0,0,0,0,0,0,0,0,0,0,0,0.1,0,0,0,0.2,0,0,0,0,0,0,0,0,0,0,0,0,0,0,0,0</t>
  </si>
  <si>
    <t>0.1,0.1,0.1,0.1,0.1,0.1,0.1,0.1,0.1,0.3,0.3,0.6,0.6,0.6,0.5,0.4,0.4,0.6,0.7,0.7,0.3,0,0,0,0,0,0,0,0,0,0,0,0,0,0,0,0,0,0,0,0,0,0,0,0,0,0,0,0,0,0,0,0,0,0,0,0,0,0,0,0,0,0,0,0,0,0,0,0,0,0,0,0,0,0,0,0,0,0,0,0,0,0,0,0,0,0,0,0,0,0,0,0,0,0,0,0,0,0,0,0,0,0,0.2,0.2,0.2,0,0,0,0,0,0,0,0,0,0,0,0,0,0</t>
  </si>
  <si>
    <t>24,25.5,23.2,26.8,26.1,28.3,21.1,18,20.5,26.1,19.9,23.8,31.2,29.1,32.2,32.8,32,25.9,29.9,27.1,33.6,41.8,32.1,40.7,34.3,41.5,37.3,44.7,48,50.6,39.3,41.5,48.1,48,56.3,49.3,53,50.1,55.3,58,61.3,60.7,54.1,66.8,59.8,66.1,57.2,67.4,64.2,61.8,69,66.9,62.3,62.1,72.4,63.2,73.7,70.2,65.3,73,67.6,76,72.1,66.1,71.4,66.4,72.8,67.5,61,60.7,69.6,61.1,64.1,61,61.5,66.1,60.2,52.5,61.7,60.1,54.6,55.5,50,51.8,55.9,54.8,50.9,50.7,50.6,41.8,45.4,35.9,40,44.9,40,40.8,29.8,34.1,27.7,34.3,27.9,36.2,26.9,30.7,23,31.9,34.3,20.6,22.5,24.3,22.4,24.3,28.9,18.1,30.2,27.1,27.4,23.7,27.1,25</t>
  </si>
  <si>
    <t>LS,S,S,S,S,S,S,S,S,LS,S,LS,C,S,S,S,S,LS,LS,S,S,S,S,S,S,S,S,S,S,LR,S,S,S,S,S,S,S,S,S,S,S,S,S,S,S,S,S,S,S,S,S,S,LR,LR,S,C,LR,S,ST,S,R,LR,LR,LR,LR,LR,LR,C,S,S,S,S,C,S,ST,C,LR,LR,LR,LR,S,S,S,S,S,S,S,S,S,S,S,S,S,S,S,S,S,S,S,LR,S,S,S,LS,S,S,S,S,S,S,S,S,S,S,S,S,S,S,S,S</t>
  </si>
  <si>
    <t>0.1,0,0,0,0,0,0,0,0,0.2,0,0.3,0,0,0,0,0,0.2,0.1,0,0,0,0,0,0,0,0,0,0,0,0,0,0,0,0,0,0,0,0,0,0,0,0,0,0,0,0,0,0,0,0,0,0,0,0,0,0,0,0,0,0,0,0,0,0,0,0,0,0,0,0,0,0,0,0,0,0,0,0,0,0,0,0,0,0,0,0,0,0,0,0,0,0,0,0,0,0,0,0,0,0,0,0,0.2,0,0,0,0,0,0,0,0,0,0,0,0,0,0,0,0</t>
  </si>
  <si>
    <t>78.851,78.6939390650407,78.5371909750331,78.3807551068308,78.2246308385285,78.0688175494599,77.9133146201948,77.7581214325366,77.6032373695206,77.4486618154106,77.294394155697,77.1404337770942,76.9867800675382,76.8334324161841,76.7313902134039,76.7525512654179,76.6086701673689,76.456075661751,76.3037851045385,76.1517978903059,76.3381134148334,76.5140578230721,76.3616517729367,76.209549295828,76.057749787068,75.9062526431832,75.7550572619021,75.6041630421528,75.4535693840607,75.4032756889461,75.2530821723299,75.1031878216615,74.9535920410411,74.8042942357561,74.6552938122784,74.506590178262,74.3581827425411,74.2100709151271,74.0622541072067,73.9147317311395,73.7675032004556,73.620567929853,73.473925335196,73.3275748335121,73.18151584299,73.0357477829776,72.890270073979,72.7450821376528,72.6001833968095,72.4555732754093,72.3112511985599,72.167216592514,72.8024688846671,73.1784558368887,73.0326938720104,72.8872222460052,72.8420403805558,72.6969485115051,73.3311456465838,73.5010795434666,74.1336749541321,74.4020103170283,74.6698111907871,75.1370786400412,75.5034153533192,75.9690223715179,76.2337019611031,76.3978543433757,76.5616797554559,76.725178848626,76.8883522728706,77.0512006768799,77.213724708052,77.3759250124953,78.0008022350314,78.161434783425,78.4217473726775,78.7815414531141,79.0406188705449,79.3991802394613,79.5570274007729,79.7145601510722,79.8717791166249,80.0286849224495,80.1852781923195,80.3415595487657,80.4975296130791,80.6531890053132,80.8085383442864,80.9635782475844,81.1183093315628,81.2727322113495,81.4268475008472,81.5806558127358,81.7341577584747,81.8873539483053,82.0402449912538,82.192831495133,82.3451140665452,82.5970933108842,82.7485706453463,82.8997462566625,83.050620745826,83.2011947126331,83.3514687556852,83.5014434723914,83.8511194589707,84.0000989364712,84.1487816662319,84.2971682393357,84.4452592456883,84.59305527402,84.7405569118889,84.8877647456823,85.0346793606197,85.1813013407551,85.0116312689788,84.8422991579146,84.6733043343886,84.5046461265681</t>
  </si>
  <si>
    <t>0,0,0,0,0,0,0,0,0,0,0,0,0,0,0,0.0003,0,0,0,0,0.0002,0.0001,0,0,0,0,0,0,0,0,0,0,0,0,0,0,0,0,0,0,0,0,0,0,0,0,0,0,0,0,0,0,0.121,0,0,0,0,0,9.821,9.226,14.047,13.731,13.415,13.099,12.783,12.467,12.151,11.6316,11.1173,10.6096,10.0361,9.5353,9.0599,8.5684,15.5894,15.054,14.738,14.422,14.106,13.79,13.3031,12.8136,12.359,11.897,11.4143,10.9418,10.493,10.048,9.6064,9.2027,8.788,8.4055,8.0128,7.6064,7.2176,6.8283,6.4665,6.0975,5.7419,5.4259,5.0721,4.7049,4.3552,4.0392,3.6967,3.344,2.9895,2.6529,2.3159,1.9787,1.6446,1.3107,0.9753,0.6487,0.3183,0,0,0,0,0</t>
  </si>
  <si>
    <t>0.3,0.1,0.7,0.1,0.3,0,0,0,0,0,0.6,0.1,7.4,0,0.2,0,0,0,0,0,0,0,9,0,0,0.8,0,0.3,0,0,4,0.1,0.3,0,0,0,0,0.1,0,0,0,0.1,0.3,0,0.1,0,0,0,0,0,0,0,0,0,0,0,0,0,0,0,0,0.1,0,0,0.1,0.1,0,0.1,0,0,0,1.4,0,0,0,0,0,0,0,0,0,0,0,0.2,0,0,0.5,0,0,0.1,0,0,0.2,0,2.8,0.4,0,0,0,0,0.1,0,0,3,0.2,1.5,0,4.3,2.2,0.2,0,0.1,0,0,0,0.2,0,0,0,0.4</t>
  </si>
  <si>
    <t>0.3,0.4,1.1,1.2,1.5,1.5,1.5,1.5,1.5,1.5,2.1,2.2,9.6,9.6,9.8,9.5,9.5,9.5,9,8.3,6.5,6.4,4.7,4,1.4,0,0,0,0,0,0,0,0,0,0,0,0,0,0,0,0,0,0,0,0,0,0,0,0,0,0,0,0,0,0,0,0,0,0,0,0,0,0,0,0,0,0,0,0,0,0,0,0,0,0,0,0,0,0,0,0,0,0,0,0,0,0,0,0,0,0,0,0,0,2.8,3.2,2.9,2.9,2.9,2.9,3,3,3,6,6.2,7.7,7.7,12,14.2,14.4,14.4,14.5,14.5,14.5,14.5,14.7,14.7,14.7,14.7,15.1</t>
  </si>
  <si>
    <t>16.2,21,19.6,14.4,15.4,17.5,17.7,18.2,21.2,21.9,18.1,25.6,21.7,27.3,31.1,33.3,26,29.3,34.4,35.2,40.7,32.6,39.9,35.2,44.1,40.8,46.4,47.2,50.7,46.3,48.6,52.6,47.4,54.2,57.5,52.7,59.9,56.3,53.4,56.3,64.4,58.4,62.8,62.5,63.7,69.3,63.9,66.6,68.4,64,66.7,66.8,67.5,72.5,70.2,66.6,67.4,73.3,72.8,66.6,74.6,69.7,73.2,74.5,74.6,71.5,70.3,70.7,65.5,66.1,70.2,66.7,61.7,58,65.2,57.8,60.2,61.5,51.4,54.5,53.3,46.4,47.8,47.1,41.7,43.9,42.2,37.3,39.1,37.1,34.8,39.1,33.6,31.7,29.3,28,33.6,30.8,21.7,21.5,29.8,21.5,28,23,24.5,25.2,16.9,23.9,17.4,16.9,19.9,19.8,15.8,16.5,15.9,13.7,21.7,17.8,19,17.9</t>
  </si>
  <si>
    <t>LS,LS,LS,LS,LS,S,S,S,S,S,LS,LS,B,S,LS,S,S,S,S,C,C,C,ST,C,S,LR,S,LR,S,S,R,LR,LR,S,S,S,C,LR,S,C,S,LR,LR,S,LR,S,S,S,S,S,S,S,S,S,S,S,S,S,S,S,S,LR,S,S,LR,LR,S,LR,S,S,S,LR,S,S,S,S,S,S,S,S,S,S,S,LR,S,S,LR,S,S,LR,S,S,LR,S,SN,LS,S,S,S,C,LS,S,C,SN,LS,LS,S,SN,SN,LS,S,LS,S,S,S,LS,S,S,S,LS</t>
  </si>
  <si>
    <t>0.3,0.1,0.7,0.1,0.3,0,0,0,0,0,0.6,0.1,7.4,0,0.2,0,0,0,0,0,0,0,0,0,0,0,0,0,0,0,0,0,0,0,0,0,0,0,0,0,0,0,0,0,0,0,0,0,0,0,0,0,0,0,0,0,0,0,0,0,0,0,0,0,0,0,0,0,0,0,0,0,0,0,0,0,0,0,0,0,0,0,0,0,0,0,0,0,0,0,0,0,0,0,2.8,0.4,0,0,0,0,0.1,0,0,3,0.2,1.5,0,4.3,2.2,0.2,0,0.1,0,0,0,0.2,0,0,0,0.4</t>
  </si>
  <si>
    <t>30.9221,30.921728082519,30.9223562296491,30.9219842676548,30.9226123702793,30.9222403637872,30.9218684219216,30.9224965446713,30.9221245583009,30.9217526365535,30.922380779418,30.9220088131588,30.9216369115191,30.9222650744878,30.9218931283294,30.922521246787,30.9221492561252,30.9217773300873,30.9224054686618,30.9220334981135,30.9216615921855,30.9222897508666,30.9219178004213,30.9225459145927,30.9221739196456,30.921801989323,30.9224301236136,30.9220581487822,30.9216862385717,30.9223143929711,30.9219424382449,30.9225705481362,30.9221985489096,30.9218266143082,30.9224547443209,30.9220827652123,30.9217108507254,30.922339000849,30.9219670418478,30.9225951474648,30.9222231439647,30.9218512050906,30.9224793308313,30.9221073474514,30.921735428694,30.9223635745478,30.9219916112775,30.9226197126263,30.9222477048586,30.9218757617177,30.9225038831923,30.9221318955471,30.921759972525,30.922388114115,30.9220161465816,30.921644243668,30.9222724053629,30.9219004579309,30.9225285751152,30.9221565831803,30.9217846558695,30.9224127931714,30.9220408213506,30.9216689141504,30.9222970715595,30.9219251198424,30.9225532327423,30.9221812365238,30.92180930493,30.9224374379498,30.9220654618477,30.9216935503668,30.9223217034959,30.9219497474996,30.9225778561211,30.922205855625,30.9218339197543,30.9224620484979,30.9220900681203,30.9217181523647,30.9223463012199,30.9219743409504,30.9226024452994,30.9222304405315,30.9218585003898,30.9224866248631,30.922114640216,30.9217427201917,30.9223708647788,30.9219989002421,30.9226270003245,30.9222549912908,30.9218830468841,30.9225111670931,30.9221391781824,30.9217672538952,30.9223953942203,30.9220234254222,30.921651521244,30.9222796816746,30.9219077329786,30.922535848899,30.9221638557005,30.9217919271262,30.9224200631649,30.9220480900812,30.9216761816182,30.9223043377648,30.9219323847853,30.9225604964232,30.9221884989428,30.9218165660874,30.9224446978457,30.9220727204823,30.9217008077405,30.9223289596088,30.921957002352,30.9225851097132,30.9222131079568,30.9218411708263</t>
  </si>
  <si>
    <t>14.1113,14.1063,14.1003,14.0953,14.0893,14.0472,14.0049,13.9608,13.9125,13.8631,13.8571,13.8521,13.8471,13.7855,13.7805,13.973,13.915,13.8493,14.2851,14.8981,16.6722,16.7445,27.4249,28.0354,30.4549,32.6665,32.4778,32.7728,32.552,32.3641,36.3591,36.4531,36.7481,36.4824,36.1837,35.9345,35.7178,35.8118,35.557,35.3661,34.9909,35.0859,35.3799,35.029,35.124,34.6783,34.3131,33.9121,33.4888,33.1289,32.7342,32.3407,31.9399,31.4659,31.0324,30.6523,30.2633,29.7888,29.3263,28.9565,28.4725,28.5665,28.1073,27.631,27.725,27.82,27.4099,27.5049,27.1602,26.8089,26.4082,27.8032,27.4992,27.2352,26.8948,26.635,26.3535,26.0589,25.8562,25.6306,25.4145,25.2484,25.0726,25.2676,25.1286,24.9766,25.4716,25.3534,25.2259,25.3209,25.2128,25.0869,25.2819,25.1857,25.1807,25.1757,25.418,25.326,25.2615,25.2163,25.2113,25.1464,25.0901,25.0851,25.0791,25.0741,25.021,25.015,25.01,25.004,24.9443,24.9393,24.8876,24.8355,24.7846,24.7786,24.7148,24.659,24.6016,24.5966</t>
  </si>
  <si>
    <t>0,0,0,0,0,0,0,0,0,0,0,0,0,0.1,0,0,0,0,0,0.1,1.6,0,0.7,0.1,0.4,0.8,0.3,0.4,2.2,0,0,0,1.9,0.1,0.2,0,0,0.1,0,1.1,0,0.1,0,0,0,0,0,0,0,0,0,0,0,0.4,0,0,0,0,0,0,0,0,0.2,0.1,0,0,0,0,0,0,0,0,0,0,0,0,0,0,0,0,0,0.2,0.7,0,0,0,0,0,0.6,0,0.1,1.7,0,0,0,0,0.3,0,0.5,0,0,2.8,0,0,0,0.1,0,0,0,0,0,0.1,0,0.3,0,0,0,0,0,0</t>
  </si>
  <si>
    <t>0,0,0,0,0,0,0,0,0,0,0,0,0,0.1,0.1,0.1,0.1,0.1,0.1,0.2,1.8,1.8,1.7,1.8,1.3,0.4,0.1,0,0,0,0,0,0,0,0,0,0,0,0,0,0,0,0,0,0,0,0,0,0,0,0,0,0,0,0,0,0,0,0,0,0,0,0,0,0,0,0,0,0,0,0,0,0,0,0,0,0,0,0,0,0,0,0,0,0,0,0,0,0.6,0.6,0.7,2.4,2.4,2.4,2.4,2.4,2.7,2.7,3.2,3.2,3.2,6,6,6,6,6.1,6.1,6.1,6.1,6.1,6.1,6.2,6.2,6.5,6.5,6.5,6.5,6.5,6.5,6.5</t>
  </si>
  <si>
    <t>15,14.1,17.9,19.4,16.7,21,20.4,18.5,18.1,19.4,20,20.6,21.3,22,25.2,24.6,24.6,30.2,25.6,30,29.9,31.9,32.6,30.7,34.4,35.9,33.5,36.3,36,37.8,37.5,39,41.2,39.7,43.3,40.9,46,46,44.6,45.7,49.8,51.7,48.1,51.5,51.3,53.6,53.6,52.9,53.1,54.6,58.1,58.8,57.5,60.8,58.9,60.8,60.7,64.4,60.1,63,61.3,61.9,62.4,59.9,60,62.3,60.9,58.9,59.3,53.7,52.7,52.3,51.1,46.4,48.8,46.3,40.9,40.1,37.5,36.5,38.3,34.5,33.4,29.9,30.6,31,25.2,26.8,24,25.2,26.5,20.2,20.8,20.6,18.9,21.1,21.1,19.3,20.6,18.6,21.7,21.5,18.7,21.1,16.3,19.4,18.7,19,19.9,19.9,15.5,17.5,17.2,15.6,19.7,16.9,18.7,19.5,15.9,19.4</t>
  </si>
  <si>
    <t>S,S,S,S,S,S,S,S,S,S,S,S,S,LS,S,C,S,S,S,LS,LS,C,LR,LS,LR,LR,LR,LR,R,C,S,S,LR,LR,LR,S,S,LR,S,LR,S,LR,S,S,S,S,S,S,S,S,S,S,S,LR,S,S,S,S,S,S,S,S,LR,LR,S,S,S,S,S,S,S,S,S,S,S,S,S,S,S,S,S,LR,LR,S,S,S,S,S,LS,C,LS,LS,S,S,S,S,LS,S,LS,S,S,SN,S,S,S,LS,S,C,S,S,S,LS,S,LS,S,S,S,C,S,S</t>
  </si>
  <si>
    <t>0,0,0,0,0,0,0,0,0,0,0,0,0,0.1,0,0,0,0,0,0.1,1.6,0,0,0.1,0,0,0,0,0,0,0,0,0,0,0,0,0,0,0,0,0,0,0,0,0,0,0,0,0,0,0,0,0,0,0,0,0,0,0,0,0,0,0,0,0,0,0,0,0,0,0,0,0,0,0,0,0,0,0,0,0,0,0,0,0,0,0,0,0.6,0,0.1,1.7,0,0,0,0,0.3,0,0.5,0,0,2.8,0,0,0,0.1,0,0,0,0,0,0.1,0,0.3,0,0,0,0,0,0</t>
  </si>
  <si>
    <t>38.8112,38.7596326713287,38.7081338586884,38.656703471044,38.6053414174811,38.5540476072061,38.5028219495462,38.4516643539489,38.4005747299821,38.3495529873339,38.2985990358123,38.2477127853451,38.19689414598,38.1461430278839,38.0954593413434,38.044842996764,37.9942939046704,37.9438119757061,37.8933971206335,37.8430492503333,37.7927682758049,37.7425541081657,37.9064066586514,37.9310415029511,38.0946436156395,38.2580283548914,38.4211960095248,38.5841468679737,38.7468812182889,38.7703993481388,38.7938862301238,38.8173419057621,38.9797664165167,39.1029751184807,39.265020116575,39.2878498101265,39.3106491705186,39.4334182380543,39.4560241858499,39.6176000977708,39.6399613284101,39.7622928483234,39.7844618298536,39.8066013560936,39.82871146618,39.8507921991969,39.872843594177,39.8948656901008,39.9168585258972,39.9388221404432,39.9607565725643,39.9826618610343,40.0045380445756,40.1653851618591,40.1870185661895,40.2086232268358,40.230199181989,40.2517464697891,40.2732651283258,40.2947551956378,40.3162167097135,40.3376497084908,40.4980542298572,40.619245626335,40.640275999279,40.6612784297695,40.6822529549327,40.7031996118457,40.7241184375363,40.7450094689829,40.7658727431151,40.786708296813,40.8075161669082,40.8282963901829,40.8490490033708,40.8697740431565,40.8904715461761,40.9111415490169,40.9317840882175,40.9523992002681,40.9729869216104,41.1325472886376,41.29189565238,41.3120322945202,41.3321421816813,41.352225349412,41.3722818332134,41.3923116685399,41.4123148907985,41.4322915353492,41.452241637505,41.4721652325321,41.4920623556498,41.5119330420304,41.5317773267997,41.5515952450368,41.5713868317742,41.5911521219977,41.5578911506468,41.5026743721949,41.4475309586934,41.3924608126643,41.3374638367594,41.2825399337595,41.2276890065748,41.1729109582444,41.1182056919362,41.063573110947,41.0090131187016,40.9545256187537,40.9001105147847,40.8457677106043,40.7914971101496,40.7372986174858,40.6831721368052,40.6291175724276,40.5751348287999,40.5212238104959,40.4673844222162,40.4136165687881</t>
  </si>
  <si>
    <t>0,0,0,0,0,0,0,0,0,0,0,0,0,0,0,0,0,0,0,0,0,0,0.6063,0.5313,1.2269,2.6438,3.0524,3.3549,5.3409,5.2153,5.0836,4.9494,6.6354,6.5604,6.5464,6.3987,6.2364,6.1614,6.0052,6.8912,6.7114,6.6364,6.4651,6.2818,6.1009,5.9124,5.7254,5.5433,5.3621,5.1764,4.978,4.7789,4.5878,4.7738,4.5765,4.3731,4.1731,3.9586,3.7672,3.5663,3.376,3.1863,3.1723,3.0973,2.92,2.737,2.5627,2.3982,2.2353,2.0913,1.952,1.8157,1.6842,1.5638,1.4407,1.3237,1.216,1.1106,1.0095,0.9106,0.8112,0.7972,1.2832,1.1875,1.092,0.9971,0.9071,0.8168,0.7418,0.6555,0.5805,0.5055,0.4216,0.3386,0.2569,0.1755,0.1005,0.0218,0,0,0,0,0,0,0,0,0,0,0,0,0,0,0,0,0,0,0,0,0,0</t>
  </si>
  <si>
    <t>0,0,0,0,0,0,0,0,0,0,0.3,0,0,0,0,0,0.1,0,0,0,1,0,0,0,0,0,0,0,0,0,0.3,0,0,0,0.7,0.1,0.1,0.1,0,0,0,0.1,0,0.1,0,0.1,0,0,0,0.1,0,0,0,0,0.8,0,0.4,0,0.2,0,0,0,0,0.3,0,0.1,0.1,0,0,0,0,0,0,0,0.3,0,0,0,0.1,0,0,0,0,0,0,0,0,0.1,0,0,0.1,0.1,0,0,0,0,0.3,0.2,0.1,0,9.3,0.1,0.1,0.7,0.3,0,0.1,2,0.5,0.7,0,0,0.2,0,0,0,0,0.5,0.2,0</t>
  </si>
  <si>
    <t>0,0,0,0,0,0,0,0,0,0,0.3,0.3,0.3,0.3,0.3,0.3,0.4,0.4,0.4,0.4,1.4,1.4,0.8,0.3,0,0,0,0,0,0,0,0,0,0,0,0,0,0,0,0,0,0,0,0,0,0,0,0,0,0,0,0,0,0,0,0,0,0,0,0,0,0,0,0,0,0,0,0,0,0,0,0,0,0,0,0,0,0,0,0,0,0,0,0,0,0,0,0,0,0,0.1,0.2,0.2,0.2,0.2,0.2,0.5,0.7,0.8,0.8,10.1,10.2,10.3,11,11.3,11.3,11.4,13.4,13.9,14.6,14.6,14.6,14.8,14.8,14.8,14.8,14.8,15.3,15.5,15.5</t>
  </si>
  <si>
    <t>15.7,16.5,22.1,18.8,16.8,15.3,21.1,20.1,21.5,21.4,17.8,21.2,24.8,27.4,20.8,22.4,30.2,25.9,27,28.7,31.6,29.4,34.8,34.6,34.3,32.8,35,37.1,36,42.3,37.2,37.6,45.4,44.9,44,49.4,47,48.1,48.4,53.6,49.9,52,50.8,56.7,59.9,55.4,55.9,61.6,61.1,60.1,60.7,59.8,63.5,67,63.4,64,65.1,64.1,64.8,63.1,63.8,64,63.7,62.7,62.7,68.7,65.3,65.5,60,63.8,61.9,57.7,57.7,57.8,52.4,48.5,52.2,53.3,48.1,44.8,46.4,39.2,42.6,41.4,37.5,39.6,33.4,36.3,34.2,30.9,30.2,26.9,32,24.3,30.4,24.4,27.1,24,23.8,19.4,20,24.8,19.5,22.5,23.9,17.3,16.6,18.8,22.4,21.4,20.4,22.2,17,21.1,15.3,20.7,21.6,19.7,17.6,14.6</t>
  </si>
  <si>
    <t>S,S,S,S,S,S,S,S,S,S,LS,S,S,S,S,S,LS,S,S,S,LS,S,S,S,S,S,S,S,C,S,LR,S,S,S,LR,LR,LR,LR,S,S,S,LR,S,LR,S,LR,S,S,S,LR,S,S,S,S,LR,S,LR,C,LR,S,S,S,S,LR,S,LR,LR,S,S,S,S,S,S,S,LR,S,S,S,LR,S,S,S,S,C,S,S,S,LR,S,S,LS,LS,S,S,S,S,LS,LS,LS,S,B,LS,LS,LS,LS,C,LS,LS,LS,LS,S,S,LS,S,S,S,S,LS,LS,S</t>
  </si>
  <si>
    <t>0,0,0,0,0,0,0,0,0,0,0.3,0,0,0,0,0,0.1,0,0,0,1,0,0,0,0,0,0,0,0,0,0,0,0,0,0,0,0,0,0,0,0,0,0,0,0,0,0,0,0,0,0,0,0,0,0,0,0,0,0,0,0,0,0,0,0,0,0,0,0,0,0,0,0,0,0,0,0,0,0,0,0,0,0,0,0,0,0,0,0,0,0.1,0.1,0,0,0,0,0.3,0.2,0.1,0,9.3,0.1,0.1,0.7,0.3,0,0.1,2,0.5,0.7,0,0,0.2,0,0,0,0,0.5,0.2,0</t>
  </si>
  <si>
    <t>42.9021,42.8648642150943,42.8276607480397,42.7904895707867,42.7533506553102,42.7162439736093,42.6791694977077,42.6421271996531,42.6051170515176,42.5681390253974,42.5311930934131,42.4942792277094,42.4573974004551,42.4205475838434,42.3837297500914,42.3469438714404,42.3101899201557,42.2734678685269,42.2367776888674,42.2001193535148,42.1634928348307,42.1268981052004,42.3043351370337,42.4816181669147,42.6587473285057,42.7027227553527,42.746660014848,42.7905591401182,42.8344201642607,42.8782431203446,43.0550280414099,43.098659526506,43.1422531427661,43.1858089230573,43.3623269002184,43.5056916730974,43.6489320161736,43.7920480374426,43.8350398448063,43.8779943385259,43.9209115509868,43.9827915145464,43.9446177709677,44.0064771593174,43.9682828583867,44.0301217072266,43.9919068846128,43.9537252295808,43.9155767133439,43.9774613071398,43.9392921897789,43.9011562003312,43.8630533100441,43.8249834901901,44.0009467120665,44.0437572111466,44.2195305539445,44.2621513387467,44.4377351319244,44.4801665316213,44.5225611040655,44.5649188812205,44.6072398950217,44.782524177377,44.8246563262041,44.9007519075059,44.9617814435862,44.9227580106352,44.8837684470788,44.8448127235209,44.8058908105911,44.7670026789442,44.7281482992606,44.6893276422461,44.8645406786321,44.9066016433261,44.8676261022772,44.8286843890563,44.8897764743036,44.8508155362315,44.8118884133133,44.7729950761999,44.7341354955677,44.6953096421187,44.6565174865803,44.6177589997051,44.5790341522714,44.6403429150826,44.6015984665148,44.5628876452043,44.524210421965,44.4855667676365,44.4549566530835,44.4163731057997,44.377823046123,44.3393064449886,44.3008232733571,44.2623735022142,44.2239571025708,44.1855740454629,44.1472243019517,44.1089078431236,44.07062464009,44.0323746639872,43.994157885977,43.9559742772458,43.9178238090051,43.8797064524917,43.8416221789669,43.8035709597172,43.765552766054,43.7275675693137,43.6896153408573,43.6516960520709,43.6138096743653,43.5759561791763,43.5381355379641,43.5003477222142,43.4625927034364,43.4248704531655</t>
  </si>
  <si>
    <t>0,0,0,0,0,0,0,0,0,0,0,0,0,0,0,0,0,0,0,0,0,0,0.3817,0.7036,0.7263,0.628,0.5293,0.4307,0.3368,0.2386,0.3246,0.2295,0.1325,0.0395,0.5255,0.4445,0.3635,0.2825,0.1816,0.0812,0,0,0,0,0,0,0,0,0,0,0,0,0,0,0.586,0.4541,0.6401,0.5136,0.4996,0.373,0.2516,0.1373,0.0319,0.1179,0.015,0,0,0,0,0,0,0,0,0,0.086,0,0,0,0,0,0,0,0,0,0,0,0,0,0,0,0,0,0,0,0,0,0,0,0,0,0,0,0,0,0,0,0,0,0,0,0,0,0,0,0,0,0,0,0,0</t>
  </si>
  <si>
    <t>0.9,0,0,0.4,0,0,0.1,1.6,0,0,0,0,0,0,0,0,0,0,0,0,0,0,0,0,0,0,0,0,0,0,0,0,0.9,0.1,0,0.8,0,0,0.8,0.5,0,0,0,0,0,0,0,0,0,0,0,0,0,0,0,0,0,0,0,0,1.7,0,1.2,0.1,0,1.9,0.2,0.6,0.1,0,0.1,0,1.3,0.8,0.4,8.1,0.1,0,0.1,0.1,0.9,0,0,0,0.1,0,0,0.9,0,0,0,0,0,0,0.1,0,0,0,0,0,0.1,0,0,0,0,0,0,0,0,0,0.1,0,0,0,0.1,0,0,0,0,0</t>
  </si>
  <si>
    <t>0.9,0.9,0.9,1.3,1.3,1.3,1.4,3,3,3,3,3,3,3,3,3,3,3,2,1.2,0.5,0,0,0,0,0,0,0,0,0,0,0,0,0,0,0,0,0,0,0,0,0,0,0,0,0,0,0,0,0,0,0,0,0,0,0,0,0,0,0,0,0,0,0,0,0,0,0,0,0,0,0,0,0,0,0,0,0,0,0,0,0,0,0,0,0,0,0,0,0,0,0,0,0,0,0,0,0,0,0,0.1,0.1,0.1,0.1,0.1,0.1,0.1,0.1,0.1,0.1,0.2,0.2,0.2,0.2,0.3,0.3,0.3,0.3,0.3,0.3</t>
  </si>
  <si>
    <t>22.4,19.5,25.6,19.2,18.8,26.6,25.2,21.3,24.5,18.2,27.9,26.9,19.7,28.3,26.1,27.6,23,27.7,36.6,35.9,35,36.1,29.1,42.1,33.6,41,41.5,38.3,43.9,47.8,48,39.3,45.5,49.2,43.2,54.3,53.1,47.4,48.2,59.6,58.1,52.1,53.9,56.1,60.7,61.5,56.9,58.7,66.1,61.4,73.2,61.4,72,73.2,65.1,75.8,67.8,66.3,68.2,72.7,68.1,69.5,77.5,75.8,69.7,68.8,61.8,72.3,64.2,64.3,57.2,56.4,62.6,57.4,52.4,59.2,58.4,47.8,48.9,52.9,48.3,41.4,44,47.1,47.9,40.4,36.1,38.2,43.2,38.4,33.7,34.8,27.5,37,34.3,36.1,33.8,24.7,25.2,26.6,28.6,23.9,27.1,27.6,20.3,20.8,25.7,20,21.7,20,26.6,17.6,18,14.4,21.3,20.8,22,19.9,19.4,18.1</t>
  </si>
  <si>
    <t>LS,S,S,LS,C,S,LS,LS,S,S,S,S,S,S,S,S,S,S,S,S,S,S,S,S,S,S,S,S,S,S,S,C,LR,LR,S,LR,S,S,LR,LR,S,S,S,S,S,S,S,S,S,S,S,S,S,S,S,S,S,S,S,S,LR,S,LR,LR,S,LR,LR,LR,LR,C,LR,C,LR,LR,LR,ST,LR,S,LR,LR,LR,S,S,S,LR,S,S,LR,S,S,S,S,S,S,LR,S,S,S,S,S,LS,S,S,S,S,S,S,S,S,S,LS,S,S,S,LS,S,S,S,S,S</t>
  </si>
  <si>
    <t>0.9,0,0,0.4,0,0,0.1,1.6,0,0,0,0,0,0,0,0,0,0,0,0,0,0,0,0,0,0,0,0,0,0,0,0,0,0,0,0,0,0,0,0,0,0,0,0,0,0,0,0,0,0,0,0,0,0,0,0,0,0,0,0,0,0,0,0,0,0,0,0,0,0,0,0,0,0,0,0,0,0,0,0,0,0,0,0,0,0,0,0,0,0,0,0,0,0,0,0,0,0,0,0,0.1,0,0,0,0,0,0,0,0,0,0.1,0,0,0,0.1,0,0,0,0,0</t>
  </si>
  <si>
    <t>71.9886,72.0965889395349,72.2044623560182,72.3122203730327,72.419863114029,72.5273907023256,72.6348032611091,72.7421009134345,72.8492837822247,72.9563519902717,73.0633056602356,73.1701449146455,73.2768698758996,73.383480666265,73.3939774078778,73.3154629204182,73.237032425201,73.1586858323741,73.4774230521813,73.7958192972883,74.1138749324586,74.4315903220658,74.5369658300933,74.6422286108332,74.7473787848775,74.852416472689,74.9573417946019,75.0621548708217,75.073855821425,74.9935442547323,74.9133186027388,74.8331787735359,75.1501246753131,75.3547315186836,75.4591194803148,75.7753957711033,75.8793337198133,75.9831604790898,76.2988761678796,76.6142541143046,76.7172946796707,76.8202250155948,76.8970452399967,76.8147832846237,76.7326093304122,76.6505232832216,76.5685250490116,76.4866145338429,76.4047916438765,76.3230562853737,76.2414083646963,76.1598477883062,76.0783744627652,75.9969882947353,75.9156891909781,75.8344770583552,75.7533518038276,75.6723133344561,75.5913615574006,75.5104963799206,75.8267177093747,75.930600755546,76.2463726710169,76.4498067839734,76.5530232697394,76.8681293378695,77.1708983157871,77.4853434013098,77.6874521037177,77.789344596816,77.9911280886427,78.0926957190595,78.4061546957321,78.7192783441971,79.0320670231778,79.3445210910134,79.5446409056602,79.6445466386449,79.8443454957291,80.0439306145011,80.3553022236112,80.4543407375115,80.5532733032342,80.6521000341191,80.8508210433849,80.949329467385,81.0477325102804,81.3580302848043,81.4559961128717,81.5538571402858,81.651613479159,81.7492652414836,81.8468125391323,81.9442554838578,82.1415941872937,82.2387217842096,82.3357454771847,82.4326653773719,82.5294815958054,82.6261942434005,82.7228034309541,82.8193092691443,82.9157118685307,83.0120113395551,83.1082077925407,83.2043013376929,83.3002920850991,83.396180144729,83.4919656264346,83.5876486399505,83.6832292948938,83.7787077007644,83.874083966945,83.9693582027013,84.0645305171821,84.1596010194195,84.254569818329,84.3494370227094,84.4442027412432,84.5388670824968</t>
  </si>
  <si>
    <t>2.6882,2.4781,2.2639,2.0737,1.8707,1.6601,1.4713,1.2829,1.0788,0.88,0.6776,0.4781,0.284,0.0894,0,0,0,0,0.5818,1.0048,1.2241,1.3409,1.1328,0.9144,0.7075,0.4975,0.2914,0.0922,0,0,0,0,0.503,0.3168,0.1141,0.5168,0.2989,0.0938,0.4966,0.5985,0.3712,0.1594,0,0,0,0,0,0,0,0,0,0,0,0,0,0,0,0,0,0,1.303,1.0241,1.8247,1.6355,1.344,2.8439,2.6524,2.8493,2.6577,2.378,2.1875,1.9371,2.8356,3.2321,3.2277,10.9233,10.7132,10.3855,10.1766,9.9682,10.4483,10.1482,9.8404,9.5227,9.3158,9.0267,8.7523,9.2352,8.9372,8.6566,8.3905,8.1234,7.8738,7.6042,7.4017,7.1374,6.8803,6.6419,6.4039,6.1649,5.9657,5.7331,5.4969,5.2613,5.0369,4.813,4.584,4.3633,4.1419,3.9235,3.7295,3.5155,3.3022,3.0928,2.9007,2.6883,2.4761,2.267,2.0595,1.8542</t>
  </si>
  <si>
    <t>0.0066,0.0062,0.0057,0.0052,0.0048,0.0043,0.0038,0.0034,0.003,0.0025,0.002,0.0016,0.0011,0.0007,0.0002,0,0,0,0,0.0013,0.0023,0.0028,0.0031,0.0026,0.0021,0.0016,0.0011,0.0007,0.0002,0,0,0,0,0.0012,0.0007,0.0003,0.0012,0.0007,0.0002,0.0011,0.0014,0.0009,0.0004,0,0,0,0,0,0,0,0,0,0,0,0,0,0,0,0,0,0,0.003,0.0024,0.0042,0.0038,0.0031,0.0065,0.0061,0.0066,0.0061,0.0055,0.005,0.0045,0.0065,0.0074,0.0074,0.0251,0.0246,0.0239,0.0234,0.0229,0.024,0.0233,0.0226,0.0219,0.0214,0.0208,0.0201,0.0212,0.0206,0.0199,0.0193,0.0187,0.0181,0.0175,0.017,0.0164,0.0158,0.0153,0.0147,0.0142,0.0137,0.0132,0.0126,0.0121,0.0116,0.0111,0.0105,0.01,0.0095,0.009,0.0086,0.0081,0.0076,0.0071,0.0067,0.0062,0.0057,0.0052,0.0047</t>
  </si>
  <si>
    <t>0,0,0,0,0,0,0,0,0,0,2.3,0.3,0.1,5.5,0.4,0.1,1.9,0,0,4.5,0,0,0,0,0,0,0,0,0,0,0,0,0,0,0,0,0,0,0,0,0,3.5,0,0,0,0.6,0,0,0.9,0,0,0,0.1,0,0,0,0,0,0,0,0,0,0,0,0,0,0,0,0,0,1,0.6,0,0.8,0,0.1,0.1,0,0.1,0,0,0.1,0,0,0,0,0,0,0,0,0,0,0,0,0,0,0,0,0,0.1,0,0,0,0.1,0,0,0,0.2,0,0,1.1,0,0,0.1,0.1,0,2.9,0,0.1,0</t>
  </si>
  <si>
    <t>0,0,0,0,0,0,0,0,0,0,0,0.3,0,5.5,5.4,5.1,7,7,7,11.5,10.1,9.6,7.8,6.1,5.2,4.2,2.5,1.6,1.2,0,0,0,0,0,0,0,0,0,0,0,0,0,0,0,0,0,0,0,0,0,0,0,0,0,0,0,0,0,0,0,0,0,0,0,0,0,0,0,0,0,0,0,0,0,0,0,0,0,0,0,0,0,0,0,0,0,0,0,0,0,0,0,0,0,0,0,0,0,0,0,0,0,0,0.1,0.1,0,0,0.2,0.2,0.2,1.3,1.3,1.3,1.4,1.4,1.4,4.3,4.3,4.4,4.4</t>
  </si>
  <si>
    <t>25.1,25.8,22.7,24,23.6,30.2,23.3,31.4,27.3,22,32.1,22.8,34.9,31,32.5,33.3,26.5,29.5,27.6,31.6,38.4,34.5,40.4,40.1,36.1,36.7,40.1,36.1,34,39.3,42.2,43.4,47.8,46,43.3,42.1,46.8,44.8,46.7,56.1,60.5,52.8,61.3,51.4,65.3,57.3,64.7,63.4,57.9,70.9,71.9,70.2,65,68.4,76.6,71.9,74,74.8,72.4,67.4,70.1,68.3,71.4,67.7,74.1,74.3,72.9,67.1,60.5,67.4,65.8,69.6,59.8,67.1,60.6,62.9,61,57.4,61,52.6,54.1,56.4,42.8,47.1,52.9,50.3,44.8,40.2,40.6,40.4,42.8,42,34.5,39.9,43,33.3,33.6,32.1,28.9,38.7,38,31.1,27.7,25,25.3,32.4,30,30.4,28.4,22.3,24.3,27.6,20.1,22.6,32.2,25,26,23.8,31.6,22.9</t>
  </si>
  <si>
    <t>S,S,S,S,S,S,S,S,S,S,R,LS,LR,SN,LR,LR,LS,S,C,SN,S,S,S,S,S,S,S,S,S,S,S,S,S,S,S,S,S,S,S,S,C,R,C,S,S,LR,S,S,LR,S,S,S,LR,S,S,S,S,S,S,S,S,S,S,S,S,S,S,S,S,S,LR,LR,S,LR,S,LR,LR,S,LR,S,S,LR,S,S,S,S,S,S,S,S,S,S,S,S,S,S,S,S,S,LR,S,S,S,LS,S,S,S,LS,S,S,LS,C,S,LS,LR,S,SN,S,LS,S</t>
  </si>
  <si>
    <t>0,0,0,0,0,0,0,0,0,0,0,0.3,0,5.5,0,0,1.9,0,0,4.5,0,0,0,0,0,0,0,0,0,0,0,0,0,0,0,0,0,0,0,0,0,0,0,0,0,0,0,0,0,0,0,0,0,0,0,0,0,0,0,0,0,0,0,0,0,0,0,0,0,0,0,0,0,0,0,0,0,0,0,0,0,0,0,0,0,0,0,0,0,0,0,0,0,0,0,0,0,0,0,0,0,0,0,0.1,0,0,0,0.2,0,0,1.1,0,0,0.1,0,0,2.9,0,0.1,0</t>
  </si>
  <si>
    <t>26.835,26.8346326401447,26.8352653400767,26.8348979370376,26.8345305937929,26.8351633103327,26.8347959238989,26.8354285972566,26.8350611676477,26.8346937978374,26.8353264878161,26.8349590748253,26.8345917216305,26.8352244282219,26.8348570318412,26.8344896952537,26.8351224184498,26.834755038671,26.8353877186828,26.8350202957268,26.8346529325683,26.8352856291977,26.8349182228566,26.8345508763104,26.8351835895494,26.8348161998151,26.834448869873,26.8350815997133,26.8347142265777,26.8353469132316,26.8349794969167,26.8346121403982,26.8352448436665,26.8348774439632,26.8345101040536,26.8351428239282,26.8347754408285,26.8354081175198,26.8350406912439,26.8346733247662,26.8353060180768,26.8349386084174,26.8345712585535,26.8352039684752,26.8348365754243,26.8344692421661,26.8351019686909,26.8347345922403,26.8353672755797,26.8349998559508,26.8346324961189,26.8352651960743,26.8348977930587,26.8345304498374,26.8351631664007,26.8347957799902,26.8354284533714,26.8350610237859,26.834693653999,26.8353263440011,26.8349589310337,26.8345915778623,26.8352242844771,26.8348568881198,26.8344895515557,26.8351222747752,26.8347548950198,26.8353875750549,26.8350201521223,26.8346527889872,26.83528548564,26.8349180793223,26.8345507327994,26.8351834460617,26.8348160563508,26.834448726432,26.8350814562957,26.8347140831835,26.8353467698607,26.8349793535691,26.8346119970739,26.8352447003655,26.8348773006855,26.8345099607993,26.8351426806972,26.8347752976208,26.8354079743355,26.8350405480829,26.8346731816284,26.8353058749623,26.8349384653262,26.8345711154856,26.8352038254306,26.834836432403,26.8344690991681,26.8351018257161,26.8347344492888,26.8353671326515,26.8349997130458,26.8346323532372,26.8352650532158,26.8348976502234,26.8345303070254,26.835163023612,26.8347956372248,26.8354283106292,26.8350608810669,26.8346935113032,26.8353262013285,26.8349587883844,26.8345914352362,26.8352241418742,26.8348567455401,26.8344894089992,26.8351221322419,26.8347547525097,26.835387432568,26.8350200096586,26.8346526465467,26.8352853432227</t>
  </si>
  <si>
    <t>9.9629,9.9119,9.8657,9.8183,9.7717,9.711,9.6652,9.6019,9.5487,9.5055,11.8005,11.7965,12.1925,12.1875,12.6961,13.0726,13.0676,13.0009,12.9498,12.9458,14.218,14.6657,16.3502,17.958,18.7256,19.6258,21.228,21.9972,22.3209,23.3902,23.2469,23.0975,22.9207,22.7571,22.6097,22.4681,22.3011,22.1452,21.9801,21.7475,21.5289,25.0249,24.7847,24.5753,24.2333,24.8293,24.4922,24.1737,25.0687,24.6489,24.2183,23.8148,23.9108,23.5347,23.0402,22.6243,22.1802,21.7293,21.3172,20.9735,20.5995,20.2522,19.8676,19.5335,19.1203,18.7066,18.3177,18.0021,17.755,17.4418,18.4368,19.0328,18.7854,19.5804,19.3221,19.4181,19.5131,19.2826,19.3776,19.1851,18.9822,19.0772,18.9441,18.7887,18.5956,18.4219,18.2798,18.1617,18.0422,17.9232,17.794,17.6694,17.5751,17.4607,17.3322,17.2427,17.1535,17.0686,16.9946,17.0906,16.9847,16.9044,16.834,16.829,16.7653,16.7662,16.6897,16.6857,16.613,16.5565,16.5525,16.4955,16.444,16.44,16.5794,16.5167,16.5117,16.452,16.448,16.3895</t>
  </si>
  <si>
    <t>0,0.2,0,0,0,0,0,0,0,0,0,0,0.1,0,0,0,0.6,0,0,0,0,0,0,0,0,0,0,0,0,0,0,0,0,0,0,0,0,0,0,0,0,0,0,0,0.5,0,0,0,0.1,0,0,0,0,0.3,0,0,0,0,0.1,0,0.1,0.9,0.1,0,0.9,1.7,0,0.1,0,2.8,0.1,0.2,0.3,0,0.2,1.2,0.1,0.7,1.1,8,0,0,0,0,0,0.1,0.1,0,0,0,0,0,0,0,0,0,0,0,0,0,0,0.1,0,0.1,0,0.1,0,0,0,0,0.2,0,0.7,0.1,0,2.5,0,1.1,0,1</t>
  </si>
  <si>
    <t>0,0.2,0.2,0.2,0.2,0.2,0.2,0.2,0.2,0.2,0.2,0.2,0.3,0.3,0.3,0.3,0.9,0.7,0.7,0.7,0.6,0.6,0,0,0,0,0,0,0,0,0,0,0,0,0,0,0,0,0,0,0,0,0,0,0,0,0,0,0,0,0,0,0,0,0,0,0,0,0,0,0,0,0,0,0,0,0,0,0,0,0,0,0,0,0,0,0,0,0,0,0,0,0,0,0,0,0,0,0,0,0,0,0,0,0,0,0,0,0,0,0,0.1,0,0,0,0.1,0.1,0.1,0.1,0.1,0.3,0.3,1,1.1,1.1,3.6,3.6,4.7,4.7,5.7</t>
  </si>
  <si>
    <t>20.7,25.1,13.2,12.8,13.8,13.4,26.3,26.3,20.2,28.4,21.6,19.1,29.7,18,19.7,27.2,26.7,32.9,32.2,21.7,32.5,24.3,36,28.1,32.1,28.2,35.1,37.5,38.2,46.8,45.4,39.5,36.8,52.3,53.4,54.5,49.8,54.4,60.4,55.7,63.3,50.3,63.4,56.1,57.8,70.2,69.8,59.1,63.9,73.9,64.6,66.4,67.5,77.9,66.1,64.9,68,75.9,81.4,79.4,66.3,67.7,66,71.9,74.6,72.9,69.7,76.2,70.5,74.9,73.3,63.3,67.7,65.3,64.5,55.1,55.5,60.6,57.8,55.8,59.3,52.9,48,57.9,41.1,38.7,51.9,40.7,36.6,39.9,43.9,38.1,42.8,39.4,32.6,29.9,35.5,30.4,25.1,34,30.5,30.9,35.7,34.9,20.7,17.6,21.3,28.5,18.4,21.3,15.6,21.7,16.8,14.1,28.9,28.2,29.8,12.7,17.5,19.4</t>
  </si>
  <si>
    <t>S,LS,S,S,S,S,S,S,S,S,S,S,LS,S,S,S,LS,S,S,S,S,S,S,S,S,S,S,S,S,S,S,S,S,S,S,S,S,S,S,S,S,S,S,S,LR,S,S,S,LR,S,S,S,S,LR,S,S,S,S,LR,S,LR,LR,LR,S,LR,LR,C,LR,C,R,LR,LR,LR,S,LR,LR,LR,LR,LR,ST,S,S,S,S,S,LR,LR,S,S,S,S,S,S,S,S,S,S,S,S,S,S,LS,S,LR,S,LS,S,S,S,S,LS,S,LS,LS,S,SN,S,LS,S,LS</t>
  </si>
  <si>
    <t>0,0.2,0,0,0,0,0,0,0,0,0,0,0.1,0,0,0,0.6,0,0,0,0,0,0,0,0,0,0,0,0,0,0,0,0,0,0,0,0,0,0,0,0,0,0,0,0,0,0,0,0,0,0,0,0,0,0,0,0,0,0,0,0,0,0,0,0,0,0,0,0,0,0,0,0,0,0,0,0,0,0,0,0,0,0,0,0,0,0,0,0,0,0,0,0,0,0,0,0,0,0,0,0,0.1,0,0,0,0.1,0,0,0,0,0.2,0,0.7,0.1,0,2.5,0,1.1,0,1</t>
  </si>
  <si>
    <t>16.0422,16.0422,16.0073,15.9731,15.9374,15.9024,15.8414,15.7806,15.7338,15.6676,15.6179,15.5734,15.5734,15.5311,15.4855,15.423,15.423,15.5255,15.485,15.4354,15.4711,15.4159,15.8966,15.831,15.7539,15.6883,15.6018,15.5068,15.4093,15.2736,15.1455,15.0439,14.953,14.7882,14.6179,14.4412,14.2941,14.1198,13.9042,13.7243,13.4881,13.3432,13.1098,12.9324,13.4324,13.134,12.8436,12.6477,12.7477,12.418,12.1827,11.9343,11.6787,11.9787,11.7351,11.5041,11.2489,10.9168,11.0168,10.6461,10.7461,11.6461,11.7461,11.4502,12.3502,14.0502,13.8073,13.9073,13.6592,16.4592,16.5592,16.7592,17.0592,16.7772,16.9772,18.1772,18.2772,18.9772,20.0772,28.0772,27.7849,27.5554,27.3656,27.0912,26.9466,27.0466,27.1466,27.0043,26.8837,26.7466,26.5867,26.4593,26.3065,26.1735,26.0721,25.9815,25.8682,25.7763,25.7026,25.5963,25.5043,25.5043,25.4913,25.5913,25.5302,25.5302,25.4678,25.3833,25.3282,25.266,25.266,25.2027,25.2027,25.2027,25.1173,25.1173,25.0288,25.0288,24.9761,24.9761</t>
  </si>
  <si>
    <t>0,0,0,0,0.3,0,0,0,0,0,0,0,0,0.3,0,0,0,0,0,0.1,0,0,0,0,0,0,0,0,0,0,0,0,0,0,0,0,0,0,0,0,0,0,0,0,0.1,0,0.4,0,0,0,0,0,0,0,0,0,0,0,0,0,0,0,0,0,0,0,0,0,0,0,0,0,2.9,0.4,0.1,0,0,0.6,8.4,0,0,0.1,0,0,0,0.2,0,0,0,0.1,0,0,0,0,0,0,0,0,0,0,0.7,0,0,0.4,0,1.9,0,0,1,0.6,0,0,0,0,0,0,0,0,0,0</t>
  </si>
  <si>
    <t>0,0,0,0,0.3,0.3,0.3,0.3,0.3,0.3,0.3,0.3,0.3,0.6,0.5,0.5,0.5,0.5,0,0.1,0.1,0.1,0,0,0,0,0,0,0,0,0,0,0,0,0,0,0,0,0,0,0,0,0,0,0,0,0,0,0,0,0,0,0,0,0,0,0,0,0,0,0,0,0,0,0,0,0,0,0,0,0,0,0,0,0,0,0,0,0,0,0,0,0,0,0,0,0,0,0,0,0,0,0,0,0,0,0,0,0,0,0.7,0.7,0.7,1.1,1.1,3,3,3,4,4.6,4.6,4.6,4.6,4.6,4.6,4.6,4.6,4.6,4.6,4.6</t>
  </si>
  <si>
    <t>17.4,21.7,30,25.8,18.6,29.1,21.5,30.7,31.5,31,27.2,22,24.5,24.2,32.5,28.3,25,22.9,35.5,25,31.3,32.2,32.9,26.9,27.3,37.9,34.9,40.7,33.3,41,43.2,37.6,49.3,45.1,39.7,53.4,49.2,53.6,46.6,45.4,54.8,52.7,50.2,57.9,62.3,68,65.8,59.3,64.4,72.5,65.5,75,66.4,64,64.7,68.5,76.1,66.9,79.1,71.3,68.4,73.2,78,72.7,67.8,75,74.2,72.8,61.1,73.4,63.1,61,67.4,66.4,57.4,52.3,59.3,49.3,48.6,49,56.3,45.9,44.6,50.7,44.9,41.3,45.3,38.6,45.6,34.8,32.5,32.5,29.7,34.8,38,31.3,36.9,34.7,35.2,27.1,28.1,22.9,24.2,21.3,27.6,31.9,27.3,29.4,28.7,31.8,26.3,17.5,30.3,27.1,30.6,18.9,30.3,23.4,24.7,24.9</t>
  </si>
  <si>
    <t>S,S,S,S,LS,S,S,S,S,S,S,S,S,LS,S,C,S,S,S,LS,S,S,S,S,S,S,S,S,S,S,S,S,S,S,S,S,S,S,S,S,S,S,S,S,LR,S,LR,S,S,S,S,S,S,S,S,S,S,S,S,S,S,S,S,S,S,S,S,S,S,S,S,S,R,LR,LR,S,C,LR,ST,C,S,LR,S,S,S,LR,S,S,S,LR,S,S,S,S,S,S,S,S,S,S,LS,S,S,LS,C,LS,S,C,LS,LS,S,S,S,S,S,S,S,S,S,S</t>
  </si>
  <si>
    <t>0,0,0,0,0.3,0,0,0,0,0,0,0,0,0.3,0,0,0,0,0,0.1,0,0,0,0,0,0,0,0,0,0,0,0,0,0,0,0,0,0,0,0,0,0,0,0,0,0,0,0,0,0,0,0,0,0,0,0,0,0,0,0,0,0,0,0,0,0,0,0,0,0,0,0,0,0,0,0,0,0,0,0,0,0,0,0,0,0,0,0,0,0,0,0,0,0,0,0,0,0,0,0,0.7,0,0,0.4,0,1.9,0,0,1,0.6,0,0,0,0,0,0,0,0,0,0</t>
  </si>
  <si>
    <t>14.7925,14.7427,14.6725,14.6134,14.6134,14.5459,14.4969,14.4251,14.3513,14.279,14.2174,14.1679,14.113,14.113,14.1393,14.0836,14.0277,13.9767,14.3887,14.3887,14.3154,14.2723,14.2619,14.201,14.1394,14.0449,13.9612,13.8562,13.7781,13.6724,13.558,13.4665,13.3229,13.2013,13.103,12.9379,12.7977,12.633,12.5075,12.3883,12.2193,12.064,11.9235,11.7376,11.8376,11.5713,11.9713,11.7755,11.5422,11.2347,10.9972,10.67,10.431,10.2144,9.9944,9.7454,9.4254,9.1967,8.8517,8.5932,8.3629,8.0943,7.7831,7.5287,7.318,7.0504,6.7954,6.5566,6.4019,6.1654,6.0042,5.8563,8.7563,9.1563,9.2563,9.1233,8.9742,9.5742,17.9742,17.8315,17.6169,17.7169,17.5795,17.4064,17.2682,17.4682,17.3278,17.2199,17.0787,17.1787,17.0947,17.011,16.9365,16.8448,16.7412,16.6621,16.5636,16.4734,16.3816,16.3159,16.3159,16.2609,16.2028,16.2028,16.1447,16.1447,16.079,16.0167,16.0167,16.0167,15.9539,15.9108,15.837,15.7724,15.698,15.6524,15.5792,15.5242,15.4662,15.4079</t>
  </si>
  <si>
    <t>0,0,0,0,0,0,0,0,0,0,0,0,0,0,0.2,0,0,0,0,0,0,0,0,0,0,0.1,0,0.1,0,0,7.9,9.2,0,0,2.9,2.4,0.1,0.1,0.2,1.2,0,0,0,0,0,0.1,0,0,0,0,0,0.1,0,0,1,0,0,0,0.1,0,0.3,0.1,0,0,0,0,0,0,0.1,0,0,0,0,0,0,0,0,0,0,0,0.1,0,0.7,0,0.4,0.1,0,1.3,0.1,0.1,0,0,0,0,0,0,0,0,0,0,0,0,0,0,0,0,0,0,0,0,0,0,0,0,0,0,0,0,0,0</t>
  </si>
  <si>
    <t>0,0,0,0,0,0,0,0,0,0,0,0,0,0,0.2,0.2,0.2,0.2,0.2,0.2,0,0,0,0,0,0,0,0,0,0,0,0,0,0,0,0,0,0,0,0,0,0,0,0,0,0,0,0,0,0,0,0,0,0,0,0,0,0,0,0,0,0,0,0,0,0,0,0,0,0,0,0,0,0,0,0,0,0,0,0,0,0,0,0,0,0,0,0,0,0,0,0,0,0,0,0,0,0,0,0,0,0,0,0,0,0,0,0,0,0,0,0,0,0,0,0,0,0,0,0</t>
  </si>
  <si>
    <t>21.9,14.7,21.4,19.1,20.2,16.3,20.3,23.3,18.9,23.2,22,27.1,23.8,25.5,27.5,31.1,29.3,27.2,27.8,30.3,37.2,33.8,35.3,37,35.6,41.2,38.3,42.1,40.2,47.1,49.7,48.7,51.8,50.7,50.7,51.9,52.3,50,57,52.7,53.2,55.6,62.8,60.1,59.1,60.5,61.5,66.9,61.9,64.5,62.7,66,64.7,63.9,66.8,70.7,71.2,67,65.5,68.7,70.8,66.2,70.3,64.9,64.1,66.9,66.8,69.7,64,67.6,60.4,65,60.9,59.6,58.3,52.8,54.9,57.2,54.3,53,52.6,48.8,49.5,47.1,41.8,43.1,39.9,40.4,39.5,38.9,34.4,33,32,28.8,29.7,30,27.8,23.7,26.3,21.7,25.8,26.9,24,19.2,23.2,23.8,20.3,18.2,16.9,21.7,21.7,21.3,23,22.6,22.5,19.6,16.1,21,19.9,20.1</t>
  </si>
  <si>
    <t>S,S,S,S,S,S,S,S,S,S,S,S,S,S,LS,S,S,S,S,S,S,S,S,S,S,LR,S,LR,S,S,ST,ST,S,S,R,R,LR,LR,LR,LR,S,S,S,S,S,LR,S,S,S,S,S,LR,S,S,LR,S,S,S,LR,S,LR,LR,S,S,S,S,S,S,LR,S,S,S,S,S,S,S,S,S,S,S,LR,C,LR,S,LR,LR,C,LR,LR,LR,S,S,S,S,S,S,S,S,S,S,S,S,S,S,S,S,S,S,S,S,S,S,S,S,S,S,S,S,S,S</t>
  </si>
  <si>
    <t>0,0,0,0,0,0,0,0,0,0,0,0,0,0,0.2,0,0,0,0,0,0,0,0,0,0,0,0,0,0,0,0,0,0,0,0,0,0,0,0,0,0,0,0,0,0,0,0,0,0,0,0,0,0,0,0,0,0,0,0,0,0,0,0,0,0,0,0,0,0,0,0,0,0,0,0,0,0,0,0,0,0,0,0,0,0,0,0,0,0,0,0,0,0,0,0,0,0,0,0,0,0,0,0,0,0,0,0,0,0,0,0,0,0,0,0,0,0,0,0,0</t>
  </si>
  <si>
    <t>17.5405,17.5018,17.4502,17.4036,17.3548,17.3136,17.2648,17.2094,17.1636,17.1085,17.0563,16.9918,16.9356,16.8753,16.8753,16.7996,16.7294,16.665,16.5992,16.5264,16.6304,16.5463,16.4575,16.3626,16.273,16.373,16.2734,16.3734,16.266,16.1262,24.0262,33.2262,32.9872,32.7591,35.6591,38.0591,38.1591,38.2591,38.4591,39.6591,39.3842,39.0846,38.6968,38.3473,38.0114,38.1114,37.7464,37.3054,36.9389,36.5379,36.1641,36.2641,35.8652,35.4795,36.4795,35.9842,35.4836,35.0544,35.1544,34.7011,35.0011,35.1011,34.6225,34.2289,33.8491,33.431,33.0176,32.5632,32.6632,32.2432,31.921,31.5416,31.216,30.9078,30.6147,30.3765,30.1205,29.8429,29.5949,29.3592,29.4592,29.3013,30.0013,29.8112,30.2112,30.3112,30.1976,31.4976,31.5976,31.6976,31.5791,31.4671,31.3597,31.2658,31.1683,31.0698,30.9802,30.9047,30.8204,30.7512,30.6692,30.5833,30.5074,30.4455,30.3723,30.2973,30.2326,30.1736,30.1178,30.0495,29.9811,29.9139,29.8418,29.7711,29.7006,29.6384,29.5852,29.5193,29.4565,29.3933</t>
  </si>
  <si>
    <t>0,0.3,0,0,0,4.9,0.2,0,0.2,3.5,0,0,0,0,0,0.1,0,0,0,0,0,0.1,0,2.7,0,0,0.2,0,0,0.1,0.4,0,0,0.5,0,0,0,0,0,0,0.8,0,0.2,0,0.9,0,6.8,0.5,0.3,0,0.1,0,0,0,0,0,0,0,2.7,0,0,0.1,0,0,0.3,0.7,0,0.1,0,0,0,0,0,0,0.2,0,0.8,0.3,0,0,0,0,0,0,0,0,0,0.4,0.1,0,0,0,0,0,0,0,0,0,0,0,0,0,0,0.1,0,0,0,0,0,0.5,0,0,0,0.1,0,0,0,0.1,0.3,0</t>
  </si>
  <si>
    <t>0,0.3,0.3,0.3,0.3,5.2,5.4,5.4,5.6,9.1,9.1,9.1,9.1,9.1,9.1,9.2,8.3,7.8,7,5.5,3.5,1.8,0,0,0,0,0,0,0,0,0,0,0,0,0,0,0,0,0,0,0,0,0,0,0,0,0,0,0,0,0,0,0,0,0,0,0,0,0,0,0,0,0,0,0,0,0,0,0,0,0,0,0,0,0,0,0,0,0,0,0,0,0,0,0,0,0,0.4,0.5,0.5,0.5,0.5,0.5,0.5,0.5,0.5,0.5,0.5,0.5,0.5,0.5,0.5,0.5,0.6,0.6,0.6,0.6,0.6,0.6,1.1,1.1,1.1,1.1,1.2,1.2,1.2,1.2,1.3,1.6,1.6</t>
  </si>
  <si>
    <t>18.4,21,21.2,21.7,19.8,20.6,24.4,21.4,23,23.7,27.2,29.4,30,28.7,30.7,31.4,36.1,34.5,35.6,39,41.5,40.2,44.2,43.6,44.9,47,48.8,49.4,48.5,48.9,51.7,51.9,51.1,51.9,54.9,57,57.7,58.2,55.8,58,60.7,59.3,60.6,63.6,62.9,64.2,65.5,65.1,65.9,65.6,67.9,68,70.5,68,70.3,71.4,70,71.7,70.5,72.9,68.9,71,70.7,68.1,69.4,66.9,67.4,65.9,63.4,64,62.9,58.7,59.3,56.1,55.8,54.3,49.3,49.1,44.2,44.1,43.7,38,37.5,35.3,35.8,33.4,30.7,28.3,29,28.5,27.1,23.9,24.7,24.9,22.2,23.6,22.6,22.5,23.4,21.6,22.4,21.1,21.6,22.4,20.1,19.8,21.1,19.3,21.6,22.5,20.6,19.5,19.4,22.3,22.1,20.2,18.9,19.6,19.4,18.7</t>
  </si>
  <si>
    <t>C,LS,C,C,C,SN,LS,S,LS,SN,S,S,S,S,S,LS,S,S,S,S,S,LR,S,R,S,S,LR,S,S,LR,LR,S,S,LR,S,S,S,S,S,S,LR,C,LR,C,LR,C,ST,LR,LR,C,LR,S,S,S,S,S,S,S,R,C,S,LR,S,S,LR,LR,S,LR,S,S,S,S,S,S,LR,S,LR,LR,S,S,S,C,S,S,S,S,S,LS,LS,S,S,S,S,S,S,S,S,S,S,S,S,S,S,LS,S,S,S,S,S,LS,S,S,S,LS,S,S,S,LS,LS,S</t>
  </si>
  <si>
    <t>0,0.3,0,0,0,4.9,0.2,0,0.2,3.5,0,0,0,0,0,0.1,0,0,0,0,0,0,0,0,0,0,0,0,0,0,0,0,0,0,0,0,0,0,0,0,0,0,0,0,0,0,0,0,0,0,0,0,0,0,0,0,0,0,0,0,0,0,0,0,0,0,0,0,0,0,0,0,0,0,0,0,0,0,0,0,0,0,0,0,0,0,0,0.4,0.1,0,0,0,0,0,0,0,0,0,0,0,0,0,0,0.1,0,0,0,0,0,0.5,0,0,0,0.1,0,0,0,0.1,0.3,0</t>
  </si>
  <si>
    <t>43.3346,43.1532437444934,42.9726464689107,42.7928049969043,42.6137161654194,42.435376824639,42.257783837928,42.0809340817781,41.904824445753,41.7294518324338,41.5548131573641,41.3809053489963,41.2077253486371,41.0352701103939,40.8635366011213,40.6925218003677,40.9782227003221,41.2627279357173,41.5460425104356,41.8281714074184,42.109119588753,42.3888919957604,42.6674935490821,42.9449291487666,42.9662036743555,42.9873891655862,43.2084859950694,43.2286575294513,43.2487446455174,43.3687476965604,43.6432485321916,43.6616005757793,43.6798758156604,43.9530745732601,43.9701299880416,43.9871140255366,44.0040269844605,44.0208691622789,44.0376408552121,44.0543423582409,44.3259739651117,44.3414687877247,44.5568987641637,44.5714271614062,44.8408947569863,44.8542346247434,45.1225186648601,45.3896799303596,45.6557231200783,45.6656529131881,45.7755411498951,45.7849695019109,45.7943583960659,45.8037079974921,45.8130184706303,45.8222899792334,45.8315226863688,45.8407167544215,46.1048723450968,46.1129224388067,46.1209388426972,46.2289216977608,46.2364526421975,46.2439520694658,46.5064201114659,46.7677897189289,46.7730654888277,46.8783191795132,46.8831323811848,46.8879254395015,46.8926984387635,46.8974514629184,46.9021845955626,46.9068979199424,47.1115915189559,47.1154284707488,47.3742493648139,47.6319870877365,47.6336461726116,47.63529831418,47.6369435414995,47.6385818835065,47.640213369016,47.6418380267228,47.6434558852013,47.6450669729064,47.6466713181739,47.6482689492212,47.6498598941474,47.651444180934,47.6530218374455,47.6545928914298,47.6561573705185,47.6577153022278,47.6592667139586,47.5858116329971,47.3866639631674,47.1883497307224,46.9908654477084,46.7942076407686,46.5983728510826,46.4033576343049,46.209158560505,46.0157722141064,45.8231951938271,45.6314241126194,45.4404555976107,45.2502862900436,45.0609128452174,44.8723319324291,44.6845402349145,44.4975344497904,44.3113112879961,44.1258674742358,43.9411997469207,43.757304858112,43.5741795734635,43.3918206721649,43.2102249468849,43.0293892037151</t>
  </si>
  <si>
    <t>0,0,0,0,0,0,0,0,0,0,0,0,0,0,0,0,0.4228,0.4864,0.7741,1.7863,3.3175,4.7051,5.9521,8.1961,7.904,7.606,7.405,7.1014,6.8033,6.6023,6.5463,6.2392,5.9377,5.9817,5.6672,5.3471,5.0273,4.7089,4.4038,4.0936,4.4376,4.1468,3.9458,3.6458,4.0898,3.7858,10.1298,10.1738,10.0178,9.6473,9.4463,9.0168,8.5717,8.1527,7.721,7.287,6.8706,6.4478,8.6918,8.2863,7.8639,7.6629,7.2355,6.8337,6.6777,6.9217,6.5289,6.3279,5.9681,5.6093,5.2612,4.9379,4.616,4.3108,4.1098,3.8168,4.1608,4.0048,3.7418,3.4811,3.2234,2.9882,2.746,2.5089,2.2727,2.0412,1.8143,1.6133,1.4123,1.1917,0.9737,0.7592,0.5459,0.3344,0.126,0,0,0,0,0,0,0,0,0,0,0,0,0,0,0,0,0,0,0,0,0,0,0,0,0</t>
  </si>
  <si>
    <t>0,0.5,0,0.1,0,0,0.2,0,0,0,0,0,0,0.1,0,0,0,0,0,0,0,0,0,0,0,0,0,0,0,0,0,0,0,0,0,0.3,0,0,0,0,0,0,0,0.7,0.1,0,1.4,0.1,0.8,1.7,0,0,0,0.1,0.1,0,0,0,0,0,0.1,0,0,0.1,0.1,0.1,0,0,0,0,0.2,0.4,0.6,1.9,0,0,0.1,0,0.1,0.1,3.2,0.5,0.1,2.2,0,0,0,0,0,0,2.3,0.4,0.1,0,0,0,0.1,0.3,0,0,0,0,0,0,0,0,0,3.9,0,0,0.8,0,0.4,0.2,0,0.2,0.1,0.8,0,0</t>
  </si>
  <si>
    <t>0,0.5,0.5,0.6,0.6,0.6,0.8,0.8,0.8,0.8,0.8,0.8,0.8,0.9,0.9,0.9,0.9,0.4,0.4,0.4,0.4,0,0,0,0,0,0,0,0,0,0,0,0,0,0,0,0,0,0,0,0,0,0,0,0,0,0,0,0,0,0,0,0,0,0,0,0,0,0,0,0,0,0,0,0,0,0,0,0,0,0,0,0,0,0,0,0,0,0,0,0,0,0,0,0,0,0,0,0,0,2.3,2.7,2.8,2.8,2.8,2.8,2.9,3.2,3.2,3.2,3.2,3.2,3.2,3.2,3.2,3.2,3.2,7.1,7.1,7.1,7.9,7.9,8.3,8.5,8.5,8.7,8.8,9.6,9.6,9.6</t>
  </si>
  <si>
    <t>19.4,18.6,18.7,19.6,12.4,22.5,16.4,22.5,21.3,22.8,25.7,21.3,26.6,22.4,26.7,26.2,27.3,34.6,31,31.9,30.2,36.6,36.6,38,35.4,42.2,45.6,45.4,39.8,46.4,41.9,43.9,50.6,51.9,52.5,55.4,56.6,56.8,56.7,57,60.3,61,53.1,56.2,58,57.3,60.5,64,59.2,58.4,67.3,62.4,66.1,63.8,68.8,68,66.8,71.5,70,70.5,63.1,64.6,63.1,63.8,65.8,62.9,66.8,64,59.4,59.9,54.6,58.5,51.8,52.1,49.7,47.6,51.6,47.5,50.5,48.8,45.5,43.2,43.1,41,31.1,30.3,35.4,33.5,29.2,27.6,27.9,27.1,23.7,26.1,19.1,21.8,19.3,21,18.6,16.3,14.9,16,22.2,13.6,21.4,20,12.9,12.8,12.7,20.4,20.5,12.1,18.9,16.6,16.4,18.4,17.2,13.8,13.4,14.6</t>
  </si>
  <si>
    <t>C,LS,S,LS,S,S,LS,S,S,S,S,S,S,LS,S,S,S,S,S,S,S,S,S,S,S,S,S,S,S,S,C,S,S,S,S,LR,S,S,S,S,C,S,S,LR,LR,S,LR,LR,LR,LR,S,S,S,LR,LR,S,S,S,S,S,LR,S,S,LR,LR,LR,S,S,S,S,LR,LR,LR,LR,S,S,LR,C,LR,LR,R,LR,LR,R,C,C,C,S,C,C,SN,LS,LS,S,C,C,LS,LS,S,S,C,S,S,S,C,S,S,SN,C,S,LS,S,LS,LS,C,LS,LS,LS,S,S</t>
  </si>
  <si>
    <t>0,0.5,0,0.1,0,0,0.2,0,0,0,0,0,0,0.1,0,0,0,0,0,0,0,0,0,0,0,0,0,0,0,0,0,0,0,0,0,0,0,0,0,0,0,0,0,0,0,0,0,0,0,0,0,0,0,0,0,0,0,0,0,0,0,0,0,0,0,0,0,0,0,0,0,0,0,0,0,0,0,0,0,0,0,0,0,0,0,0,0,0,0,0,2.3,0.4,0.1,0,0,0,0.1,0.3,0,0,0,0,0,0,0,0,0,3.9,0,0,0.8,0,0.4,0.2,0,0.2,0.1,0.8,0,0</t>
  </si>
  <si>
    <t>54.0619,54.0620887488654,54.0622774320541,54.0614660495891,54.0616549494508,54.0618437835834,54.0620325520097,54.0622212547525,54.0614098918349,54.0615988112371,54.0617876649034,54.0619764528566,54.0621651751196,54.0623538317152,54.0615424226664,54.0617312959535,54.0619201035207,54.0621088453909,54.0622975215869,54.0614861321316,54.0616750250054,54.0618638521526,54.0620526135958,54.0622413093581,54.0614299394623,54.0616188518888,54.0618076985818,54.0619964795641,54.0621851948587,54.0623738444883,54.0615624284759,54.0617512948018,54.0619400954103,54.0621288303241,54.0623174995662,54.0615061031594,54.0616949890842,54.0618838092847,54.0620725637837,54.0622612526042,54.0614498757689,54.0616387812585,54.0618276210169,54.062016395067,54.0622051034318,54.0613937461341,54.0615826711544,54.0617715304367,54.0619603240041,54.0621490518792,54.0623377140851,54.0615263106445,54.0617151895379,54.0619040027095,54.062092750182,54.0622814319785,54.0614700481217,54.0616589465921,54.0618477793338,54.0620365463698,54.0622252477228,54.0614138834157,54.061602801429,54.0617916537069,54.0619804402722,54.0621691611477,54.0623578163564,54.0615464059211,54.0617352778222,54.0619240840039,54.062112824489,54.0623014993005,54.0614901084611,54.0616789999513,54.0618678257153,54.062056585776,54.0622452801561,54.0614339088786,54.0616228199239,54.0618116652362,54.0620004448383,54.0621891587531,54.0623778070035,54.0615663896123,54.0617552545599,54.0619440537905,54.062132787327,54.0623214551923,54.0615100574091,54.0616989419579,54.061887760783,54.0620765139071,54.062265201353,54.0614538231438,54.0616427272598,54.0618315656452,54.0620203383228,54.0622090453155,54.0613976866462,54.0615866102953,54.061775468207,54.0619642604041,54.0621529869096,54.0623416477462,54.0615302429369,54.061719120462,54.0619079322658,54.0620966783711,54.0622853588007,54.0614739735775,54.061662870682,54.0618517020583,54.0620404677293,54.0622291677179,54.0614178020468,54.0616067186966,54.0617955696114,54.0619843548142,54.0621730743276,54.0623617281747</t>
  </si>
  <si>
    <t>14.665,14.646,14.5845,14.5665,14.5153,14.4466,14.4276,14.3589,14.2939,14.2248,14.1493,14.0836,14.0064,13.9874,13.9111,13.8352,13.7568,14.2074,14.1183,14.0278,13.9414,14.1861,14.0792,13.9679,13.867,13.74,13.5981,13.4576,13.3417,13.1977,13.0947,12.9633,12.7998,12.6301,12.4581,12.7401,12.5423,12.3444,12.1491,11.9532,11.7732,11.5522,11.3837,12.0647,12.1457,11.9485,13.3295,13.4105,14.1915,15.8725,15.5605,15.2986,15.0036,15.0846,15.1656,14.8524,14.555,14.2104,13.8855,13.5593,13.6403,13.3753,13.1244,13.2054,13.2864,13.3674,13.0841,12.8289,12.6113,12.3917,12.5727,12.9537,13.5357,15.4167,15.2457,15.0868,15.1678,15.0367,15.1177,15.1987,18.3797,18.8607,18.9417,21.1237,21.0347,20.9482,20.8462,20.7333,20.6513,20.5725,20.5535,20.5345,20.5155,20.4286,20.368,20.3023,20.2833,20.2643,20.1965,20.1325,20.0791,20.0158,19.9391,19.8804,19.8171,19.7458,19.6885,19.6695,19.6196,19.5487,19.5297,19.474,19.455,19.436,19.382,19.363,19.344,19.325,19.2672,19.2074</t>
  </si>
  <si>
    <t>0,0,0,0,0,0,0,0,0,0,0,0,0,0,0.2,0,0,0,0,0,0,0,0,0,0,0,0,0,0,0,0,0.3,0,0.2,0,0,0,0,0,0,0.3,2.6,0.1,0.3,0.1,0,0.3,1.8,0.3,0,0,0,0,0,0,0,0,0,0,0,0,0,0,0,0.1,0,0,8.6,0,0,0.1,0,0.1,0,0,0,0,0.1,0,0,0,0,0,0,0,0,0,0,0,1.1,0.9,0,0.8,1.5,0.1,0,1.7,0.2,0.1,0,0,0,9.4,0,0,0,0,0.3,0,0,0,0,0,0,0,0,0,0,0,0</t>
  </si>
  <si>
    <t>0,0,0,0,0,0,0,0,0,0,0,0,0,0,0.2,0.2,0.2,0.2,0.2,0,0,0,0,0,0,0,0,0,0,0,0,0,0,0,0,0,0,0,0,0,0,0,0,0,0,0,0,0,0,0,0,0,0,0,0,0,0,0,0,0,0,0,0,0,0,0,0,0,0,0,0,0,0,0,0,0,0,0,0,0,0,0,0,0,0,0,0,0,0,1.1,2,2,2.8,4.3,4.4,4.4,6.1,6.3,6.4,6.4,6.4,6.4,15.8,15.8,15.8,15.8,15.8,16.1,16.1,16.1,16.1,16.1,16.1,16.1,16.1,16.1,16.1,16.1,16.1,16.1</t>
  </si>
  <si>
    <t>15.4,15.6,16.3,17.6,17.3,18.1,17.9,18.8,21,21.4,21.1,23.2,25,24.6,27,27.8,29.6,30.8,30.9,33.4,34.2,36.1,37,39.1,39.4,40.6,41.8,42.5,44.2,46.2,45.3,47.8,48.2,49.4,50.9,51.2,51.9,53.6,53.9,54.4,56.8,57.5,58.6,60,59.8,61.6,61.6,62,63,65.3,65.2,66,67.2,68.1,67.2,67.4,68.7,69.1,68.3,70,68.6,69.5,68.6,68.5,68.1,65.9,65,64,64.5,61.9,61.2,58.6,58.1,55.5,53.3,51.6,50.5,47.3,46.1,45.1,41.2,40.1,38.5,35.9,35,33,31.5,30.3,28.1,27.6,26.6,25.8,24.4,23.2,22.4,21.2,21.4,19.9,18.8,19.8,19.8,18.3,19.1,18.9,16.9,16.7,16.8,18.4,17.1,17.3,17.8,16.1,15.7,16.5,17.5,17.3,16.3,15.9,16,16.4</t>
  </si>
  <si>
    <t>S,S,S,S,S,S,S,S,S,S,S,S,S,S,LS,S,S,S,S,S,S,S,S,S,S,S,S,S,S,S,S,LR,C,LR,S,S,S,S,S,S,LR,R,LR,LR,LR,S,LR,LR,LR,S,S,S,S,S,S,S,S,S,S,S,C,S,C,S,LR,C,C,ST,S,C,LR,S,LR,S,S,S,S,LR,S,S,S,S,S,S,S,S,S,S,S,LS,LS,S,LS,LS,LS,S,LS,LS,LS,S,S,C,B,S,S,C,C,LS,S,C,S,S,S,S,S,S,S,S,S,S</t>
  </si>
  <si>
    <t>0,0,0,0,0,0,0,0,0,0,0,0,0,0,0.2,0,0,0,0,0,0,0,0,0,0,0,0,0,0,0,0,0,0,0,0,0,0,0,0,0,0,0,0,0,0,0,0,0,0,0,0,0,0,0,0,0,0,0,0,0,0,0,0,0,0,0,0,0,0,0,0,0,0,0,0,0,0,0,0,0,0,0,0,0,0,0,0,0,0,1.1,0.9,0,0.8,1.5,0.1,0,1.7,0.2,0.1,0,0,0,9.4,0,0,0,0,0.3,0,0,0,0,0,0,0,0,0,0,0,0</t>
  </si>
  <si>
    <t>11.8806,11.8479,11.8142,11.7786,11.7434,11.7071,11.6711,11.6338,11.593,11.5515,11.5105,11.4658,11.4178,11.3707,11.3707,11.3169,11.2591,11.1985,11.1378,11.2708,11.2012,11.1264,11.0492,10.9655,10.881,10.7928,10.7008,10.6069,10.5069,10.3994,10.2961,10.5961,10.5068,10.7068,10.5769,10.4463,10.313,10.172,10.0305,9.8876,10.1876,12.7876,12.8876,13.1876,13.2876,13.0734,13.3734,15.1734,15.4734,15.2096,14.9484,14.6827,14.4073,14.1256,13.856,13.5865,13.3074,13.0275,12.7576,12.4745,12.2694,11.9961,11.7951,11.5372,11.6372,11.4575,11.2848,19.8848,19.5939,19.3921,19.4921,19.2595,19.3595,19.1521,18.9622,18.7849,18.6159,18.7159,18.573,18.436,18.3186,18.2067,18.1019,18.0074,17.9167,17.8332,17.7548,17.6803,17.6124,17.6124,17.6124,17.5507,17.5507,17.5507,17.5507,17.5,17.5,17.5,17.5,17.4524,17.4048,17.3708,17.3708,17.3251,17.2833,17.2516,17.2198,17.2198,17.1777,17.1453,17.1021,17.0619,17.0225,16.9818,16.9394,16.8973,16.857,16.8175,16.7778,16.7375</t>
  </si>
  <si>
    <t>0,0,0,0.6,0.3,0,0,0,0,0,0,0,0,0,0,0,0,0,0,0,0,0,0.2,0,0.1,1.2,8.4,0,1,0.2,0,0,0,0,0,0,0,0,0,0,0,0,0.9,0,0,0,0,0.1,0,0,0,0,0,0.3,3.4,0,0,0,0.1,0.1,0.2,0,0.1,0,0,0,0.2,0.8,0,0,0,0,0,0.3,0,0,2.9,0,0.1,0,0.1,0.1,0,0,0,0,0.2,0,0,0.2,0,0.1,0.5,0.3,0,0.9,1.4,0,0.7,0,0,0,0,0.3,0,0,0.1,0,0,0.1,0,0,0,0.2,0,1.2,3.5,1.5,0,0</t>
  </si>
  <si>
    <t>0,0,0,0.6,0.9,0.9,0.9,0.9,0.9,0.9,0.9,0.9,0.9,0.9,0.9,0.9,0.9,0.8,0.8,0,0,0,0,0,0,0,0,0,0,0,0,0,0,0,0,0,0,0,0,0,0,0,0,0,0,0,0,0,0,0,0,0,0,0,0,0,0,0,0,0,0,0,0,0,0,0,0,0,0,0,0,0,0,0,0,0,0,0,0,0,0,0,0,0,0,0,0,0,0,0.2,0.2,0.3,0.8,1.1,1.1,2,3.4,3.4,4.1,4.1,4.1,4.1,4.1,4.4,4.4,4.4,4.5,4.5,4.5,4.6,4.6,4.6,4.6,4.8,4.8,6,9.5,11,11,11</t>
  </si>
  <si>
    <t>18.8,14.9,17.7,14.1,18.3,15.8,20.3,18.6,19.7,20.8,23.9,21.9,26.8,24.9,30.2,30.6,31.4,32.5,30.5,36.1,34.8,37.1,42.1,39.9,42.6,46.3,46.1,44.2,50.5,50.5,49.2,49.4,52.6,51.6,53.1,55.6,58.9,60.3,57.4,62.7,62.9,60.6,64.5,61.1,64.6,64.9,64.5,65.5,67.6,70,68.8,73.7,71.3,74.5,75.7,70.4,72.1,71.4,72.2,76.6,73.1,76.2,70.7,75.4,74.7,74.2,70.8,72,66.9,70,64.4,62.1,64.3,61.8,60.7,60.4,52.6,55,51.8,46.6,45.5,46.5,43.4,43,39.5,34.7,34.3,33.1,34.4,29.2,28,29.4,26.2,28.8,25.9,27,23.8,23.6,19.5,21.5,19.9,22,17.9,18.2,17.5,21,16.2,20.3,19.8,16.9,15.5,17.4,15.4,14.7,15.1,16.6,13.6,13.6,15.8,16</t>
  </si>
  <si>
    <t>S,S,S,LS,LS,S,S,S,S,S,S,S,S,S,S,S,S,S,S,S,S,C,LR,S,LR,LR,ST,C,LR,LR,S,S,S,S,S,S,S,S,S,S,C,S,LR,S,S,S,S,LR,S,S,S,S,S,LR,R,S,S,C,LR,LR,LR,S,LR,S,S,S,LR,LR,S,S,S,S,S,LR,C,C,R,S,LR,C,LR,LR,S,S,S,S,LR,S,S,LS,S,LS,LS,LS,S,LS,LS,S,LS,C,S,S,S,LS,S,S,LS,S,S,LS,C,C,S,LS,S,LS,SN,LS,S,S</t>
  </si>
  <si>
    <t>0,0,0,0.6,0.3,0,0,0,0,0,0,0,0,0,0,0,0,0,0,0,0,0,0,0,0,0,0,0,0,0,0,0,0,0,0,0,0,0,0,0,0,0,0,0,0,0,0,0,0,0,0,0,0,0,0,0,0,0,0,0,0,0,0,0,0,0,0,0,0,0,0,0,0,0,0,0,0,0,0,0,0,0,0,0,0,0,0,0,0,0.2,0,0.1,0.5,0.3,0,0.9,1.4,0,0.7,0,0,0,0,0.3,0,0,0.1,0,0,0.1,0,0,0,0.2,0,1.2,3.5,1.5,0,0</t>
  </si>
  <si>
    <t>37.7273,37.727420721374,37.7275413183406,37.7276617910278,37.7277821395637,37.7269023640764,37.7270234952279,37.7271445015496,37.7272653831702,37.7273861402181,37.7275067728216,37.7276272811092,37.7277476652088,37.7268679252485,37.7269890918904,37.7271101336659,37.7272310507038,37.7273518431324,37.7274725110803,37.7275930546758,37.7277134740469,37.7268337693218,37.7269549711625,37.7270760481007,37.7271970002648,37.7273178277836,37.7274385307855,37.7275591093989,37.7276795637518,37.7277998939723,37.7269201001885,37.7270412130623,37.7271622011252,37.7272830645057,37.7274038033324,37.7275244177335,37.7276449078374,37.727765273772,37.7268855156655,37.7270066641799,37.7271276878465,37.7272485867942,37.7273693611513,37.7274900110463,37.7276105366074,37.7277309379628,37.7268512152405,37.7269723991027,37.7270934580807,37.7272143923033,37.727335201899,37.7274558869963,37.7275764477234,37.7276968842086,37.7278171965798,37.726937384965,37.7270584800263,37.727179450295,37.7273002958996,37.7274210169688,37.7275416136307,37.7276620860136,37.7277824342455,37.7269026584545,37.7270237893027,37.7271447953213,37.7272656766391,37.7273864333846,37.727507065686,37.7276275736718,37.7277479574699,37.7268682172084,37.7269893835494,37.7271104250244,37.727231341762,37.7273521338907,37.727472801539,37.7275933448351,37.7277137639072,37.7268340588833,37.7269552604257,37.7270763370657,37.7271972889321,37.7273181161535,37.7274388188582,37.7275593971746,37.727679851231,37.7278001811553,37.7269203870754,37.7270414996537,37.7271624874212,37.7272833505067,37.7274040890386,37.7275247031453,37.727645192955,37.7277655585959,37.7268858001958,37.727006948417,37.7271279717907,37.7272488704458,37.7273696445106,37.7274902941136,37.727610819383,37.727731220447,37.7268514974335,37.7269726810049,37.7270937396924,37.7272146736248,37.7273354829306,37.7274561677382,37.7275767281761,37.7276971643722,37.7278174764547,37.7269376645515,37.7270587593247,37.7271797293055,37.7273005746227,37.7274212954045,37.7275418917795,37.7276623638758</t>
  </si>
  <si>
    <t>6.9863,6.9231,6.8568,6.8178,6.7788,6.7159,6.647,6.5803,6.5123,6.443,6.3698,6.2995,6.2223,6.1492,6.0668,5.9839,5.8999,5.927,5.8448,6.5392,6.4461,6.3637,6.5247,6.4197,6.4807,7.6417,16.0027,15.8714,16.8324,16.9934,16.803,16.6113,16.4012,16.198,15.9868,15.76,15.5106,15.2521,15.0178,14.7431,14.5259,14.2716,15.1326,14.8701,14.5802,14.2897,14.0062,14.0672,13.756,13.424,13.1078,12.7436,12.4101,12.6711,16.0321,15.6732,15.298,15.0136,15.0746,15.1356,15.2966,14.8755,14.9365,14.5306,14.1371,13.7547,13.9157,14.6767,14.3666,14.0281,13.7471,13.4879,13.212,13.473,13.2768,13.0834,15.9444,15.7215,15.7825,15.644,15.705,15.766,15.6093,15.4548,15.3156,15.1943,15.3553,15.2389,15.1196,15.0806,14.9794,14.9404,14.9014,14.8624,14.7667,14.7277,14.6897,14.5997,14.5607,14.4867,14.4044,14.3181,14.2397,14.2007,14.124,14.0402,14.0012,13.9188,13.8376,13.7986,13.7332,13.6656,13.5919,13.5539,13.4809,13.4419,13.4029,13.3639,13.29,13.2159</t>
  </si>
  <si>
    <t>0,0,0.1,0,0,0,0,0.1,0.1,0,0,0,0,0.3,0.1,0.5,0,0,0,0.7,0.1,0,0.6,0,1.1,0,0.1,3.6,0,11.1,0,0,0,0.2,0,0,0,0,0,0.4,0,0,0,0.1,0,0,0,0,0,0,0.1,0,0,0,0,0,0,0,0,0,0.3,0.1,0.1,0,1.7,0,0.2,0,0.3,0,0.1,0,0,0,0,0,0,0,0,0,0,0,0,0,0,0,0,0.1,0.1,0,0,0,0,0,0,0,0,0,0,0,0,0,0,0,0,0,0,0,0,0,0.1,1.3,0.1,0,1.1,0.1,0.5,0,0,0.1</t>
  </si>
  <si>
    <t>0,0,0.1,0.1,0.1,0.1,0.1,0.2,0.3,0.3,0.3,0.3,0.3,0.6,0.7,0.3,0,0,0,0,0,0,0,0,0,0,0,0,0,0,0,0,0,0,0,0,0,0,0,0,0,0,0,0,0,0,0,0,0,0,0,0,0,0,0,0,0,0,0,0,0,0,0,0,0,0,0,0,0,0,0,0,0,0,0,0,0,0,0,0,0,0,0,0,0,0,0,0,0,0,0,0,0,0,0,0,0,0,0,0,0,0,0,0,0,0,0,0,0,0,0.1,1.4,1.5,1.5,2.6,2.7,3.2,3.2,3.2,3.3</t>
  </si>
  <si>
    <t>21.8,20.3,21.9,22.1,22.8,23.5,23.4,24.5,24.3,26.2,27.7,28.3,29.2,30,31.3,33.7,34,36.6,37.2,39.4,40.7,41.6,42.8,44.6,45,47.4,48.4,50.3,50.4,53.6,53.5,55.1,56.7,58.1,59.5,60.5,61,62.4,63.8,64,65.2,66.1,67.4,69.3,69.6,70.1,71.1,71.5,73.6,74.3,74.8,74.6,75.1,76.3,75.5,76.6,76.6,77,77.1,76.9,76.9,77.5,77.2,75.7,75.9,76.3,75,73.3,73.2,72.7,71.6,70.2,68.8,68.5,65.5,64,64.4,61.4,60.9,59.8,56.2,55.7,54.6,52.2,50.2,48.5,48.1,45.8,44.7,41.9,40.4,38.8,39.1,36.7,35.7,33.3,33.2,31.3,30.8,29.7,30.1,28.2,28.3,26.1,25.8,25.6,24.1,24.1,23.1,24,24,22.8,23.3,22.3,21.3,20.6,20.5,20.9,21.3,21.2</t>
  </si>
  <si>
    <t>S,S,LS,S,S,S,S,LS,LS,S,S,S,C,LS,LS,LR,C,S,S,LR,LR,C,LR,S,LR,C,LR,R,C,ST,S,S,S,LR,S,S,S,S,S,LR,S,S,S,LR,S,S,S,S,C,S,LR,S,S,S,S,S,S,S,S,S,LR,LR,LR,S,LR,S,LR,S,LR,S,LR,S,S,S,S,S,S,S,S,S,S,S,S,S,C,S,C,LR,LR,S,S,S,S,S,S,S,S,S,S,S,S,S,S,S,S,S,S,S,S,S,LS,LS,LS,S,LS,LS,LS,C,S,LS</t>
  </si>
  <si>
    <t>0,0,0.1,0,0,0,0,0.1,0.1,0,0,0,0,0.3,0.1,0,0,0,0,0,0,0,0,0,0,0,0,0,0,0,0,0,0,0,0,0,0,0,0,0,0,0,0,0,0,0,0,0,0,0,0,0,0,0,0,0,0,0,0,0,0,0,0,0,0,0,0,0,0,0,0,0,0,0,0,0,0,0,0,0,0,0,0,0,0,0,0,0,0,0,0,0,0,0,0,0,0,0,0,0,0,0,0,0,0,0,0,0,0,0,0.1,1.3,0.1,0,1.1,0.1,0.5,0,0,0.1</t>
  </si>
  <si>
    <t>34.6311,34.6312055169843,34.6313110068681,34.6314164696583,34.6315219053621,34.6306273139862,34.6307329523728,34.6308385636278,34.6309441477581,34.6310497047707,34.6311552346725,34.6312607374706,34.6313662131718,34.6314716617832,34.6315770833117,34.6306824777642,34.6307881019828,34.6308936990734,34.630999269043,34.6311048118985,34.6312103276469,34.6313158162952,34.6314212778502,34.631526712319,34.6306321197086,34.6307377568609,34.630843366882,34.6309489497786,34.6310545055579,34.6311600342267,34.6312655357921,34.6313710102609,34.6314764576402,34.6315818779369,34.630687271158,34.6307928941455,34.6308984900054,34.6310040587445,34.6311096003698,34.6312151148884,34.6313206023071,34.6314260626329,34.6315314958728,34.6306369020338,34.6307425379579,34.630848146751,34.63095372842,34.6310592829719,34.6311648104137,34.6312703107524,34.6313757839949,34.6314812301481,34.6315866492191,34.6306920412147,34.6307976629771,34.6309032576122,34.6310088251268,34.631114365528,34.6312198788226,34.6313253650178,34.6314308241204,34.6315362561374,34.6306416610758,34.6307472957776,34.6308529033487,34.630958483796,34.6310640371266,34.6311695633474,34.6312750624654,34.6313805344874,34.6314859794206,34.6315913972718,34.6306967880479,34.6308024085912,34.6309080020074,34.6310135683035,34.6311191074864,34.6312246195632,34.6313301045408,34.6314355624261,34.6315409932262,34.6306463969479,34.6307520304333,34.6308576367884,34.63096321602,34.6310687681352,34.6311742931409,34.6312797910441,34.6313852618517,34.6314907055707,34.631596122208,34.6307015117707,34.6308071311007,34.630912723304,34.6310182883875,34.6311238263582,34.631229337223,34.6313348209889,34.6314402776629,34.6315457072519,34.6306511097629,34.6307567420379,34.6308623471828,34.6309679252047,34.6310734761104,34.6311789999069,34.6312844966012,34.6313899662003,34.631495408711,34.6316008241405,34.6307062124955,34.6308118306182,34.6309174216145,34.6310229854913,34.6311285222556,34.6312340319143,34.6313395144745,34.631444969943,34.6315503983269,34.630655799633</t>
  </si>
  <si>
    <t>9.7555,9.7094,9.7004,9.6514,9.6012,9.551,9.5001,9.4911,9.4821,9.4261,9.3672,9.3072,9.2553,9.2463,9.2373,10.0925,10.366,10.282,10.1964,10.8874,10.9784,10.8927,11.4837,11.3665,12.4585,12.3475,12.4385,16.0295,15.8906,26.9816,26.7408,26.4871,26.2192,26.4102,26.1165,25.812,25.5045,25.1831,24.8478,25.2388,24.8865,24.5255,24.151,24.243,23.8408,23.4354,23.019,22.6008,22.2348,21.782,21.873,21.42,20.9634,20.4942,20.0413,19.5757,19.1157,18.6549,18.1991,17.7512,18.0422,18.1332,18.2252,17.795,19.486,19.0314,19.2224,18.8147,19.1057,18.7076,18.7986,18.4357,18.0938,17.7582,17.4576,17.1746,16.8906,16.6361,16.3884,16.1519,15.9445,15.7427,15.5493,15.3726,15.2374,15.0837,14.9594,15.0504,15.1414,15.0204,14.9062,14.8,14.6919,14.5933,14.4984,14.4117,14.3256,14.2454,14.1666,14.0912,14.0159,13.9449,13.8738,13.8083,13.7436,13.6795,13.6189,13.5582,13.4998,13.4397,13.4317,13.4227,13.4137,13.3572,13.3482,13.3392,13.3302,13.2849,13.2306,13.2226</t>
  </si>
  <si>
    <t>0,0,0,0,0,0,0,0,0,0,0.1,0,0,0,0,0.1,0,0,0.2,0,0.2,0.1,0,0,0,0,0.2,0,0,0,0,0,0,0,0,0,0,0,0,0,0,0,0,0,0,0,0,0,0,0,6.8,0.3,3.5,5.9,0.5,0.1,2.1,0.1,1.6,0,0,0,0.1,0,0.1,0,0,0.2,0,0.1,0,0,0.1,0,2.2,0,0.9,0,0.1,0.1,0,0.6,0,0,0,0,0.7,0,0,0,0,0,0,0,0,0,0,0,0,0,0,0,0,0,0,0,0,0,0,0,0.1,0,0,0.3,0.5,0,0,0,0.2,0</t>
  </si>
  <si>
    <t>0,0,0,0,0,0,0,0,0,0,0.1,0,0,0,0,0,0,0,0,0,0,0,0,0,0,0,0,0,0,0,0,0,0,0,0,0,0,0,0,0,0,0,0,0,0,0,0,0,0,0,0,0,0,0,0,0,0,0,0,0,0,0,0,0,0,0,0,0,0,0,0,0,0,0,0,0,0,0,0,0,0,0,0,0,0,0,0,0,0,0,0,0,0,0,0,0,0,0,0,0,0,0,0,0,0,0,0,0,0,0,0.1,0.1,0.1,0.4,0.9,0.9,0.9,0.9,1.1,1.1</t>
  </si>
  <si>
    <t>29,27.9,27.3,25.8,24.1,26.8,27.9,26.1,31.7,30.1,27.8,33.6,30.9,34.3,36.2,36.6,36,40,39.8,41.9,41.5,41,42.4,45,44.4,45.6,47,50.7,50.1,49.7,55.5,52.9,57.3,55.8,54.9,59.8,55.5,61.4,59.3,61.1,59.9,63,64.7,62.4,67.5,63.5,66.2,69.8,64.9,69.5,69.4,67,71.2,69.9,70.4,72.7,70,68,71.7,68.4,69.1,69.9,69.1,70,70.4,69,69.4,69.3,70.6,69.6,66.9,64.6,62.2,61.1,65,63.7,63,57.2,56.1,53.7,52.6,56.2,52.1,49.4,51.9,48.9,47.1,47,46.8,46,40.2,41.8,39.5,40.2,36.9,37.5,33.7,34.8,32.7,35.3,32,29.5,29.7,30.6,27.6,31.1,28.8,28.8,29.3,30.2,26.4,28.9,25.6,27.7,26,23.7,25.2,28.5,27.9,23.3</t>
  </si>
  <si>
    <t>S,S,S,S,S,S,S,S,S,S,LS,S,S,S,S,LR,S,S,LR,S,LR,LR,S,S,S,S,LR,S,S,S,S,S,S,S,S,S,S,S,S,S,S,S,S,S,S,S,S,S,S,S,ST,LR,R,R,LR,LR,R,LR,LR,C,S,S,LR,S,LR,S,S,LR,C,LR,S,C,LR,S,R,C,LR,S,LR,LR,S,LR,S,S,S,S,LR,S,S,S,S,S,S,S,S,S,S,S,S,S,S,S,S,S,S,S,S,S,S,S,LS,S,S,LS,LS,S,S,S,LS,S</t>
  </si>
  <si>
    <t>0,0,0,0,0,0,0,0,0,0,0.1,0,0,0,0,0,0,0,0,0,0,0,0,0,0,0,0,0,0,0,0,0,0,0,0,0,0,0,0,0,0,0,0,0,0,0,0,0,0,0,0,0,0,0,0,0,0,0,0,0,0,0,0,0,0,0,0,0,0,0,0,0,0,0,0,0,0,0,0,0,0,0,0,0,0,0,0,0,0,0,0,0,0,0,0,0,0,0,0,0,0,0,0,0,0,0,0,0,0,0,0.1,0,0,0.3,0.5,0,0,0,0.2,0</t>
  </si>
  <si>
    <t>29.9588,29.9584618806405,29.9591238892446,29.9587856473069,29.9584475333792,29.9591095474132,29.9587713109032,29.9584332024013,29.9590952218589,29.9587569907706,29.9584188876882,29.9590809125633,29.9587426868904,29.9584045892214,29.9590666195079,29.9587283992443,29.9583903069826,29.9590523426743,29.9587141278139,29.9583760409533,29.959038082044,29.9586998725807,29.9583617911151,29.9590238375988,29.9586856335263,29.9583475574496,29.9590096093201,29.9586714106325,29.9583333399385,29.9589953971898,29.9586572038808,29.9583191385634,29.9589812011893,29.9586430132529,29.9583049533061,29.9589670213005,29.9586288387306,29.9582907841482,29.958952857505,29.9586146802955,29.9582766310715,29.9589387097846,29.9586005379294,29.9582624940577,29.9589245781211,29.9585864116141,29.9592483730886,29.9589100840391,29.9585719230175,29.9592338899753,29.958895606407,29.9585574508646,29.9592194232995,29.9588811452062,29.9585429951367,29.9592049730425,29.958866700418,29.9585285558153,29.9591905391857,29.9588522720239,29.9585141328816,29.9591761217105,29.958837860005,29.9584997263171,29.9591617205983,29.958823464343,29.9584853361033,29.9591473358305,29.9588090850193,29.9584709622214,29.9591329673886,29.9587947220152,29.9584566046531,29.959118615254,29.9587803753123,29.9584422633798,29.9591042794083,29.958766044892,29.958427938383,29.9590899598329,29.958751730736,29.9584136296443,29.9590756565093,29.9587374328257,29.9583993371451,29.9590613694193,29.9587231511426,29.9583850608671,29.9590470985442,29.9587088856685,29.9583708007918,29.9590328438657,29.9586946363848,29.9583565569009,29.9590186053655,29.9586804032732,29.9583423291759,29.9590043830251,29.9586661863154,29.9583281175986,29.9589901768263,29.958651985493,29.9583139221506,29.9589759867507,29.9586378007877,29.9582997428136,29.9589618127799,29.9586236321812,29.9582855795693,29.9589476548958,29.9586094796552,29.9582714323995,29.9589335130801,29.9585953431916,29.9592573012859,29.9589190088574,29.9585808444582,29.9592428080396,29.9589045210962,29.9585663621799</t>
  </si>
  <si>
    <t>14.2385,14.1662,14.0946,14.0278,13.9649,13.8949,13.8235,13.7564,13.674,13.5974,13.5864,13.599,13.5203,13.4319,13.3365,13.4255,13.3319,13.2233,13.4123,13.297,13.485,13.574,13.4561,13.3266,13.2011,13.0706,13.2586,13.1026,12.9507,12.8004,12.619,12.4542,12.2624,12.0826,11.9097,11.7051,11.5308,11.3188,11.1224,10.9167,10.7208,10.5038,10.2773,10.0696,9.8239,9.6127,9.3829,9.1273,8.9134,8.6658,15.4548,15.7438,19.2318,25.1208,25.6098,25.6978,27.7868,27.8758,29.4638,29.1246,28.6943,28.2544,28.3434,27.9048,27.9928,27.5724,27.1493,27.3373,26.9845,27.0735,26.6876,26.4041,26.4931,26.1803,28.3693,28.0855,28.9735,28.6894,28.7784,28.8664,28.6256,29.2146,28.9758,28.7605,28.5255,28.3146,29.0036,28.8062,28.6097,28.4206,28.2679,28.1052,27.9569,27.8049,27.6696,27.5329,27.4138,27.2893,27.1752,27.0497,26.9378,26.837,26.7356,26.6299,26.5363,26.4301,26.3315,26.2341,26.135,26.032,26.021,25.9237,25.8368,25.8258,25.8138,25.7336,25.6489,25.5526,25.5416,25.4629</t>
  </si>
  <si>
    <t>0.2,0,0,0,0,0.1,0,0,0,0.1,0,0,0,0,0,0,0,0,0,0,0,0,0,0,0,0,0,0,0,0,0.5,2.1,0,0,0,0,0,0,0.1,0,0,0,0,0,0,0,0,0,0,0,0.2,0,0,0,0,0,0,0,0,0,0,0,0,0,5.4,0,2.3,0.2,0,10.6,0,0,0,0.1,0,0,0,0,0,0,0,0,0,0,0,0,0,0,0,0,0,1.1,0.2,0,6.9,0.1,0,0.1,0.3,0,0,0,0,0,0,0,0,0,0,0,0,0,0,0,0,0.1,0,0,0.1,0</t>
  </si>
  <si>
    <t>0.2,0.2,0.2,0.2,0.2,0.3,0.3,0.3,0.3,0.4,0.4,0.4,0.4,0.4,0.1,0,0,0,0,0,0,0,0,0,0,0,0,0,0,0,0,0,0,0,0,0,0,0,0,0,0,0,0,0,0,0,0,0,0,0,0,0,0,0,0,0,0,0,0,0,0,0,0,0,0,0,0,0,0,0,0,0,0,0,0,0,0,0,0,0,0,0,0,0,0,0,0,0,0,0,0,0,0,0,0,0,0,0.1,0.4,0.4,0.4,0.4,0.4,0.4,0.4,0.4,0.4,0.4,0.4,0.4,0.4,0.4,0.4,0.4,0.4,0.5,0.5,0.5,0.6,0.6</t>
  </si>
  <si>
    <t>21.3,22.1,21,23.8,23.3,22.6,23.4,25.5,27.7,25.3,27.2,27.3,28.5,31.6,33.2,33.1,35.1,36.4,38.2,39.9,39.5,43.4,42.4,45.2,48.5,46.1,49.6,50.8,52,52.5,54.9,54.7,53.9,55.5,58,55.4,57.4,60.3,57.7,57.7,58.8,61.5,60,61.6,62,63,65,62.4,64.5,65,67.1,67.5,63.9,67.3,68.2,65.6,66.8,66.8,68.3,65.8,68.1,67.3,64.9,66.7,65.4,67.6,63.6,64,66.2,62.4,64.1,60.5,62,59.1,56.9,55.9,56,57,55.3,53.3,50.8,49,47,48.7,46.1,44.7,41,42.6,39.5,38.3,36.6,35.4,35,35.4,33.6,32,30.6,29.9,30.4,27.2,28.9,26.5,25.8,26.7,23.9,23.9,23.2,25.8,22.9,23.9,22.4,23,22.2,21.2,22.1,24.3,23.3,20.8,20.8,21.2</t>
  </si>
  <si>
    <t>LS,S,S,S,S,LS,S,S,S,LS,S,S,S,S,S,S,S,S,S,S,S,S,S,S,S,S,S,S,S,S,LR,R,C,S,S,S,S,S,LR,S,S,S,S,S,S,S,S,S,S,S,LR,S,S,S,S,S,S,S,S,S,C,C,S,S,R,C,R,LR,C,ST,S,S,S,LR,S,S,S,S,S,S,S,S,S,S,S,S,S,S,S,S,C,LR,LR,C,ST,LR,C,LS,LS,S,S,S,S,S,S,S,S,S,S,S,S,S,S,S,S,LS,S,S,LS,S</t>
  </si>
  <si>
    <t>0.2,0,0,0,0,0.1,0,0,0,0.1,0,0,0,0,0,0,0,0,0,0,0,0,0,0,0,0,0,0,0,0,0,0,0,0,0,0,0,0,0,0,0,0,0,0,0,0,0,0,0,0,0,0,0,0,0,0,0,0,0,0,0,0,0,0,0,0,0,0,0,0,0,0,0,0,0,0,0,0,0,0,0,0,0,0,0,0,0,0,0,0,0,0,0,0,0,0,0,0.1,0.3,0,0,0,0,0,0,0,0,0,0,0,0,0,0,0,0,0.1,0,0,0.1,0</t>
  </si>
  <si>
    <t>66.3024,66.0248550697675,65.7484719555219,65.4732457938476,65.1991717416874,64.926244976257,64.6544606949611,64.3838141153077,64.1143004748251,63.845915030977,63.5786530610798,63.3125098622195,63.0474807511684,62.783561064303,62.7797461575222,62.6579472201186,62.3956581387321,62.1344670116397,61.8743692427538,61.615360255226,61.3574354913669,61.1005904125658,60.8448204992109,60.5901212506095,60.3364881849093,60.083916839019,59.8324027685301,59.5819415476386,59.332528769067,59.0841600439872,59.3368310019426,59.8584442675159,59.9658740356984,60.0728540978745,60.1793863365346,60.0604726262886,59.8090566943646,59.5586932012254,59.4093777413133,59.1606873228613,58.913037934068,58.6664252171346,58.4208448325048,58.1762924587873,57.9327637926808,57.6902545488975,57.4487604600881,57.2082772767668,56.9688007672362,56.7303267175128,56.6928509312535,56.4555320203785,56.2192065375025,55.9838703240897,55.7495192390121,55.5161491584767,55.2837559759528,55.0523356021,54.8218839646959,54.5923970085646,54.3638706955055,54.136301004222,53.9096839302508,53.6840154858916,54.2292917001367,54.3602853627873,54.9027306798733,55.230905295632,55.3577061571852,55.8959762244342,56.0199930681458,56.1434907715815,56.2664715078865,56.4889374411093,56.6104721215884,56.7314980522422,56.8520173627212,56.9720321737609,57.0915445972196,57.210556736115,57.3290706846614,57.447088528307,57.5646123437699,57.6816441990751,57.7981861535906,57.9142402580639,58.0298085546581,58.1448930769874,58.2594958501535,58.3736188907808,58.4872642070519,59.0124337987433,59.3234050060974,59.4330744735138,59.9542848594386,60.1613134344456,60.2674753782084,60.3731929231368,60.4784679295051,60.5833022498002,60.6876977287545,60.7916562033783,60.8951795029921,60.9982694492586,61.1009278562152,61.2031565303054,61.3049572704111,61.4063318678838,61.5072821065764,61.6078097628745,61.7079166057275,61.8076043966803,61.9068748899035,62.0057298322248,62.1041709631597,62.2022000149418,62.2998187125537,62.397028773757,62.4938319091226,62.5902298220612</t>
  </si>
  <si>
    <t>0,0,0,0,0,0,0,0,0,0,0,0,0,0,0,0.0004,0,0,0,0,0,0,0,0,0,0,0,0,0,0,0,1.33,0.9324,0.5288,0.1332,0,0,0,0,0,0,0,0,0,0,0,0,0,0,0,0,0,0,0,0,0,0,0,0,0,0,0,0,0,4.63,4.1501,5.6801,5.3221,4.8397,14.6697,14.065,13.4945,12.917,12.559,12.0251,11.501,10.9801,10.4568,9.9474,9.4521,8.9722,8.5034,8.0455,7.5837,7.1346,6.6926,6.2642,5.8336,5.4137,4.9989,4.6014,4.9314,4.5734,4.1794,10.3094,9.9514,9.5497,9.1917,8.8337,8.4293,8.0226,7.6216,7.2229,6.8238,6.4302,6.0377,5.6472,5.2541,4.8662,4.4782,4.0932,3.7087,3.3263,2.9462,2.5665,2.2085,1.8308,1.4567,1.0987,0.728</t>
  </si>
  <si>
    <t>0.1,0,0,0,2,0,0,0.1,7.7,3.3,0.1,0,0,0,0,0,0.4,0.1,0,0.2,0,0,0,0,0,0,0,0,0,0,0,0,0,0,0,0,0,0,0,0,0,0,0,0,0,0,0,0.1,0,0,0,0,0,0,0,0,0,0,0,0,0,0,0,0,0,0,0,0,0,0,0.2,0.1,5,0,0,0.1,0,0.1,3,1.1,0.5,4.2,0,0.5,0.1,0,0.2,0,0,0,0,0,0,0,0,0,0,0,0,0,0,0,0,0,0,0,0,0,0,0,0,0,0,0,0,0,0,0,0,0</t>
  </si>
  <si>
    <t>0.1,0.1,0.1,0.1,2.1,2.1,2.1,2.2,9.9,13.2,13.3,13.3,13.3,13.3,13.3,13.3,13.7,12.8,12.1,11.4,10.3,9.9,9,6.6,5.1,2.2,0,0,0,0,0,0,0,0,0,0,0,0,0,0,0,0,0,0,0,0,0,0,0,0,0,0,0,0,0,0,0,0,0,0,0,0,0,0,0,0,0,0,0,0,0,0,0,0,0,0,0,0,0,0,0,0,0,0,0,0,0,0,0,0,0,0,0,0,0,0,0,0,0,0,0,0,0,0,0,0,0,0,0,0,0,0,0,0,0,0,0,0,0,0</t>
  </si>
  <si>
    <t>18.6,13.7,13.7,15.5,21.6,21.8,23.8,26.5,21.6,20.7,24.5,21.9,30.8,29.4,24.4,31,29.7,36.1,35.2,35.4,37.1,34,36.3,43.5,39.1,45.6,42.5,47.2,40.8,47.9,44.2,52.1,47,50.4,47.8,53,58.6,58.3,52.7,50.9,58.4,52.9,53.9,59.7,64.1,63.4,56.1,64,66.8,67.2,62.7,63,69.1,59,59.6,69.9,62.1,65.5,68.8,65.4,60.5,71.7,65.1,59.9,66.4,70.4,66.6,59.9,67.4,59.7,64.8,55.4,57.8,62.3,59.1,53.1,58.5,59.2,51.2,48.5,49,53.1,48.9,42.7,43.8,45.5,42.4,36.1,34.6,31.6,33.1,39.8,37.2,29.1,26,28.6,26.6,30.3,26,24.3,28.6,20,22.2,25.5,20.1,24.2,23.8,21.4,23.1,15.1,15.2,16.3,16.8,21.5,19.6,19.9,21.8,18.2,22.2,18.8</t>
  </si>
  <si>
    <t>LS,C,S,S,LS,C,S,LS,B,SN,LS,S,S,S,S,S,LS,LR,S,LR,S,S,S,S,S,S,S,S,S,S,S,S,S,S,S,S,S,S,S,S,S,S,S,S,S,S,S,LR,S,S,S,S,S,S,S,S,S,S,S,S,S,S,S,S,S,S,S,S,S,S,LR,LR,R,C,S,LR,S,LR,R,LR,LR,R,S,LR,LR,C,LR,S,S,C,S,S,S,S,S,S,S,S,S,S,S,S,S,S,S,S,S,S,S,S,S,S,S,S,S,S,S,S,S,S</t>
  </si>
  <si>
    <t>0.1,0,0,0,2,0,0,0.1,7.7,3.3,0.1,0,0,0,0,0,0.4,0,0,0,0,0,0,0,0,0,0,0,0,0,0,0,0,0,0,0,0,0,0,0,0,0,0,0,0,0,0,0,0,0,0,0,0,0,0,0,0,0,0,0,0,0,0,0,0,0,0,0,0,0,0,0,0,0,0,0,0,0,0,0,0,0,0,0,0,0,0,0,0,0,0,0,0,0,0,0,0,0,0,0,0,0,0,0,0,0,0,0,0,0,0,0,0,0,0,0,0,0,0,0</t>
  </si>
  <si>
    <t>51.586,51.5857268138801,51.5854537139388,51.586180700149,51.5859074570259,51.5856343000994,51.5863612293422,51.5860879292699,51.5858147154121,51.5855415877416,51.5862685462313,51.5859952753965,51.585722090767,51.5854489923157,51.5861759800153,51.5859027383812,51.5856295829432,51.5863565136741,51.5860832150894,51.5858100027187,51.5855368765349,51.5862638365107,51.5859905671617,51.5857173840174,51.5854442870509,51.5861712762348,51.5858980360845,51.5856248821299,51.5863518143438,51.5860785172415,51.5858053063527,51.5855321816504,51.5862591431073,51.5859858752388,51.5857126935747,51.5854395980878,51.5861665887508,51.5858933500793,51.5856201976029,51.5863471312945,51.5860738356695,51.5858006262576,51.5855275030317,51.5862544659645,51.5859811995714,51.5857080193823,51.5854349253699,51.586161917507,51.585888680309,51.5856155293058,51.58634246447,51.5860691703172,51.585795962377,51.5855228406223,51.5862498050259,51.5859765401032,51.5857033613839,51.5854302688409,51.5861572624469,51.5858840267175,51.5856108771822,51.586337813814,51.5860645211283,51.5857913146547,51.5855181943662,51.5862451602355,51.585971896778,51.5856987195235,51.5864256284448,51.5861523080572,51.5858790738907,51.5856059259178,51.5863328641115,51.5860595729872,51.5857863680746,51.5855132493465,51.5862402167757,51.5859669548777,51.5856937791821,51.5864206896619,51.5861473708323,51.5858741382232,51.5856009918074,51.5863279315576,51.5860546419893,51.5857814386322,51.5855083214591,51.5862352904429,51.5859620300989,51.5856888559569,51.5864157679898,51.5861424507128,51.5858692196558,51.5855960747915,51.5863230160929,51.5860497280752,51.5857765262682,51.5855034106448,51.5862303811777,51.5859571223824,51.5856839497886,51.5864108633691,51.5861375476393,51.585864318129,51.585591174811,51.586318117658,51.5860448311856,51.5857716309234,51.5854985168442,51.5862254889209,51.5859522316689,51.5856790606179,51.5864059757407,51.5861326615528,51.5858594335838,51.5855862918067,51.5863132361941,51.5860399512616,51.5857667525388,51.5854936399985</t>
  </si>
  <si>
    <t>21.7598,21.668,21.5676,21.4631,21.4042,21.2999,21.1774,21.119,21.0608,21.0027,20.9437,20.8284,20.6878,20.5522,20.4307,20.2909,20.2343,21.1571,21.6891,22.544,23.4492,23.7036,24.4342,26.6695,27.9713,30.6135,32.5507,32.2709,32.0353,31.7534,31.4991,31.1856,30.9138,30.6175,30.3437,30.0289,29.6608,29.2989,28.9925,28.702,28.3458,28.0434,27.734,27.3696,26.9596,26.5609,26.2414,26.2719,25.8366,25.4011,25.0219,24.6441,24.1945,23.8643,23.5297,23.08,22.7275,22.3411,21.9174,21.5394,21.2161,20.7663,20.4025,20.0934,19.7214,19.3049,18.9386,18.6417,18.2726,17.9831,18.1311,18.1788,23.1254,22.8328,22.5124,22.5514,22.238,22.2775,25.2169,26.2495,26.681,30.8116,30.5282,30.9501,30.9722,30.752,30.8745,30.6703,30.4755,30.3171,30.1296,29.9098,29.705,29.5371,29.3798,29.2149,29.0577,28.8874,28.7325,28.5846,28.4224,28.2868,28.1465,27.9966,27.8629,27.717,27.574,27.4382,27.2979,27.1774,27.058,26.9364,26.8132,26.6796,26.5514,26.4228,26.2886,26.165,26.0315,25.9072</t>
  </si>
  <si>
    <t>0.0436,0.0435,0.0433,0.0431,0.0429,0.0428,0.0426,0.0424,0.0422,0.0421,0.042,0.0419,0.0417,0.0414,0.0411,0.0409,0.0406,0.0405,0.0423,0.0434,0.0451,0.0469,0.0474,0.0489,0.0533,0.0559,0.0612,0.0651,0.0645,0.0641,0.0635,0.063,0.0624,0.0618,0.0612,0.0607,0.0601,0.0593,0.0586,0.058,0.0574,0.0567,0.0561,0.0555,0.0547,0.0539,0.0531,0.0525,0.0525,0.0517,0.0508,0.05,0.0493,0.0484,0.0477,0.0471,0.0462,0.0455,0.0447,0.0438,0.0431,0.0424,0.0415,0.0408,0.0402,0.0394,0.0386,0.0379,0.0373,0.0365,0.036,0.0363,0.0364,0.0463,0.0457,0.045,0.0451,0.0445,0.0446,0.0504,0.0525,0.0534,0.0616,0.0611,0.0619,0.0619,0.0615,0.0617,0.0613,0.061,0.0606,0.0603,0.0598,0.0594,0.0591,0.0588,0.0584,0.0581,0.0578,0.0575,0.0572,0.0568,0.0566,0.0563,0.056,0.0557,0.0554,0.0551,0.0549,0.0546,0.0544,0.0541,0.0539,0.0536,0.0534,0.0531,0.0528,0.0526,0.0523,0.0521</t>
  </si>
  <si>
    <t>0,0,0,0,0,0,0,0,0,0,0,0,0,0,0,0,0.2,0,0,0,0,1.9,3.3,0,0.7,0.2,1.2,0,0,0.1,0,0,0,0,0.1,0,0,0,0,0,0,0,0,0,0,0.1,0,0,0.3,0,0,0,0,0,0,0,0,0,0,0,0,0,0,0.4,0,0,0,0.1,0,0,0,0.1,0,0,0,0,0,0,0,0.6,0,0.5,9.4,0,0,4.4,0,3.3,0,0,0,0,0,0,0,0,0,0,0.1,0,0,0,0.3,0,0,0,0,0.1,0,0,0,0,0,0,0,0.4,0,0.1,0.1,0</t>
  </si>
  <si>
    <t>0,0,0,0,0,0,0,0,0,0,0,0,0,0,0,0,0.2,0,0,0,0,0,0,0,0,0,0,0,0,0,0,0,0,0,0,0,0,0,0,0,0,0,0,0,0,0,0,0,0,0,0,0,0,0,0,0,0,0,0,0,0,0,0,0,0,0,0,0,0,0,0,0,0,0,0,0,0,0,0,0,0,0,0,0,0,0,0,0,0,0,0,0,0,0,0,0,0,0,0,0,0,0,0.3,0.3,0.3,0.1,0.1,0,0,0,0,0,0,0,0,0.4,0.4,0.5,0.6,0.6</t>
  </si>
  <si>
    <t>27.9,29.5,26,31.3,26.9,28.5,34,27.9,33.1,35.4,34.7,37.9,37.8,36.5,30.9,35.3,30.8,42.7,44.8,40.6,43.8,45.3,49.8,49.9,43.5,54,51.8,46.6,46.8,47.8,51.8,51.5,51.8,50,53.5,54.3,59,57.7,65.5,59.2,68.3,69.7,62.3,59.6,70.3,69.4,71.9,69.7,62.1,72.3,65.8,74.1,67.1,64.3,72.1,70.5,64.5,68.7,76.9,75,75.5,74.7,72,68.4,65.7,76.3,67.7,64.8,69.8,71,71.7,64.6,67.6,65.8,59.5,56.2,55.8,54.7,53.2,64.6,61.7,55,57,57.6,57.1,46,46.3,41.9,47.4,48.4,39.4,37.6,42.9,45,38.1,34.6,39,31.2,38.9,39.6,34.6,34.8,27.7,25.8,28.6,33,24.8,34.9,23.5,22.5,24,23.7,21.2,23,20.8,29.8,20,19.9,25.6,27.6</t>
  </si>
  <si>
    <t>S,S,S,S,S,S,S,S,S,S,S,S,S,S,S,S,LS,S,S,S,S,LR,R,C,LR,LR,LR,S,C,LR,S,S,S,S,LR,S,S,S,S,S,S,S,S,S,S,LR,S,S,LR,S,S,S,S,S,S,S,S,S,S,S,S,S,S,LR,S,S,S,LR,S,S,S,LR,S,S,C,C,S,S,S,LR,S,LR,ST,C,C,R,S,R,S,S,S,S,S,S,S,S,S,S,LR,S,S,C,LS,S,S,S,S,LR,S,S,S,S,S,C,S,LS,C,LS,LS,S</t>
  </si>
  <si>
    <t>0,0,0,0,0,0,0,0,0,0,0,0,0,0,0,0,0.2,0,0,0,0,0,0,0,0,0,0,0,0,0,0,0,0,0,0,0,0,0,0,0,0,0,0,0,0,0,0,0,0,0,0,0,0,0,0,0,0,0,0,0,0,0,0,0,0,0,0,0,0,0,0,0,0,0,0,0,0,0,0,0,0,0,0,0,0,0,0,0,0,0,0,0,0,0,0,0,0,0,0,0,0,0,0.3,0,0,0,0,0,0,0,0,0,0,0,0,0.4,0,0.1,0.1,0</t>
  </si>
  <si>
    <t>45.8575,45.6792684210526,45.5017295640315,45.3248807365762,45.1487192567903,44.9732424532012,44.7984476647191,44.6243322405971,44.4508935403907,44.278128933918,44.1060358012193,43.9346115325182,43.7638535281813,43.5937591986791,43.4243259645466,43.2555512563443,43.0874325146192,43.1199671898661,42.9523754145532,42.7854350080837,42.6191434388215,43.2214981849702,43.8215117952634,43.9621933688527,44.5593281638564,44.8971421110738,45.4906430972008,45.6248373588473,45.7585100557522,45.9916632150496,46.1239101920276,46.2556431726578,46.3868641546588,46.5175751279848,46.7477780748558,46.8770863058199,46.8858919622831,46.7036633943325,46.5221430831643,46.3413282760394,46.161216230918,45.9818042164173,45.8030895117705,45.6250694067854,45.4477412018036,45.3711022076589,45.1947610816697,45.0191053300972,45.1441322891381,44.9686733134394,44.7938962835572,44.6197985490138,44.4463774696331,44.2736304155001,44.1015547669216,43.9301479143862,43.7594072585246,43.5893302100705,43.4199141898208,43.2511566285972,43.0830549672067,42.915606656403,42.7488091568477,42.9826599390721,42.815601827568,42.6491930107483,42.4834309650385,42.4183131766724,42.2534484776861,42.0892245483802,41.9256388983136,41.862689046725,41.6999838585272,41.5379110467694,41.3764681536321,41.2156527308488,41.0554623396681,40.8958945508176,40.7369469444663,41.1786171101882,41.0185706631202,41.3591462589235,41.9663981601034,42.1142898919508,42.2616068219254,42.865351184075,43.0097490094324,43.6105856124727,43.7520869801327,43.893038382963,44.0334419584786,44.1732998358869,44.3126141361199,44.4513869718662,44.589620447603,44.7273166596285,44.8644776960931,45.0011056370314,45.2372025543936,45.3723818481093,45.5070357486186,45.6411662979357,45.7747755301381,45.9078654713975,46.0404381400107,46.3764955464301,46.5072468188002,46.8334899080875,46.9624650080398,47.0909388282515,47.2189133170162,47.3463904150553,47.4733720555474,47.5998601641574,47.725856659066,47.8513634509984,47.9763824432536,48.1009155317333,48.2249646049702,48.3485315441574</t>
  </si>
  <si>
    <t>0,0,0,0,0,0,0,0,0,0,0,0,0,0,0,0,0,0,0,0,0,1.132,3.664,3.2941,3.2261,2.9151,3.3471,2.9737,2.6155,2.3045,1.9304,1.5624,1.1995,0.8459,0.5349,0.1905,0,0,0,0,0,0,0,0,0,0,0,0,0,0,0,0,0,0,0,0,0,0,0,0,0,0,0,0,0,0,0,0,0,0,0,0,0,0,0,0,0,0,0,0,0,0,8.632,8.2006,7.7743,11.4063,10.9812,13.5132,13.073,12.6297,12.227,11.832,11.4192,10.9999,10.6074,10.227,9.8346,9.4652,9.1542,8.7645,8.3902,8.0296,7.7186,7.3663,7.01,6.6459,6.2982,5.9875,5.6434,5.3017,4.9589,4.6176,4.2802,3.9474,3.6125,3.3015,2.9737,2.6627,2.3517,2.0161</t>
  </si>
  <si>
    <t>0,0,0.1,11.9,0,0,0.1,1,0,0.3,0,0,0,0,0.1,0,0,0,0,0,0,0.2,0,0,0,0,0,0,0,0,0,0,0,0,0,0,0,0,0,0,0,0,0,0,0,0,0,0,0,0,0,0,0,0,0,0,0,0,0.1,0,0,0,0,0,0,0,0,0,0,0,0,0,0,0,0.1,0,0,0,0,0,0,0,0,0,0,0,0,0,0,0,0,0,0,0.5,0,0.1,0.1,0.1,0.1,0,0.3,0.1,0,0.1,0,1.1,1,11.1,4.2,0.4,0,0,0,0,0,0,0,0,0,0.1</t>
  </si>
  <si>
    <t>0,0,0.1,12,12,12,12.1,13.1,13.1,13.4,13.4,13.4,13.4,13.4,13.5,13.5,12.6,12.6,10.7,10.2,9.5,8.6,5.4,2.9,0.5,0,0,0,0,0,0,0,0,0,0,0,0,0,0,0,0,0,0,0,0,0,0,0,0,0,0,0,0,0,0,0,0,0,0,0,0,0,0,0,0,0,0,0,0,0,0,0,0,0,0,0,0,0,0,0,0,0,0,0,0,0,0,0,0,0,0,0,0,0,0,0,0,0,0,0,0,0,0,0.1,0,1.1,1.1,12.2,16.4,16.8,16.8,16.8,16.8,16.8,16.8,16.8,16.8,16.8,16.8,16.9</t>
  </si>
  <si>
    <t>16.7,17.6,20.6,18.3,21.2,26.1,19.2,20,28.9,23.1,27.2,23.1,24.1,30,28.5,26.6,36.1,29.3,41.2,34.3,35.4,36,47.1,43.6,43.2,46.8,49.7,47.5,53.2,50.8,58.9,53.9,54.7,56.3,58.2,64,62.7,63.2,59.8,62.4,71.2,67.1,71.9,70.3,70.1,68.3,74.9,74.3,70.1,78.2,75.4,71.3,74.3,77.6,77.6,78.2,73.3,70,81.3,76.5,75.9,75.5,72.3,73.4,71.8,77.8,74.7,77.8,74.8,76.9,74.7,72.4,66.8,65.3,70.5,67.2,72.3,62.9,65.7,70.3,59.2,61.3,67.3,61.9,57.4,57,51.9,53,55.3,47.2,54.4,54.8,47.9,42.5,48.2,42.2,43.3,44.4,42.6,41.8,33,32.3,35.4,30,32.6,31.1,32.2,25.1,24.6,30.9,26.5,29.6,18.6,21.4,23.2,17.5,21.1,27.1,23,22.1</t>
  </si>
  <si>
    <t>C,C,LS,B,S,C,LS,LS,S,LS,S,S,S,S,LS,S,S,S,S,S,S,LR,S,S,S,S,S,S,S,S,S,S,S,S,S,S,S,S,S,S,S,S,S,S,S,S,S,S,S,S,S,S,S,S,S,S,S,S,LR,S,S,S,S,S,S,S,S,S,S,S,S,S,S,S,LR,S,S,S,S,S,S,S,S,S,S,S,S,S,S,S,S,S,S,LR,S,LR,LR,LR,LR,S,LR,LR,C,LS,C,LS,LR,B,SN,LS,S,S,S,S,S,S,S,S,S,LS</t>
  </si>
  <si>
    <t>0,0,0.1,11.9,0,0,0.1,1,0,0.3,0,0,0,0,0.1,0,0,0,0,0,0,0,0,0,0,0,0,0,0,0,0,0,0,0,0,0,0,0,0,0,0,0,0,0,0,0,0,0,0,0,0,0,0,0,0,0,0,0,0,0,0,0,0,0,0,0,0,0,0,0,0,0,0,0,0,0,0,0,0,0,0,0,0,0,0,0,0,0,0,0,0,0,0,0,0,0,0,0,0,0,0,0,0,0.1,0,1.1,0,11.1,4.2,0.4,0,0,0,0,0,0,0,0,0,0.1</t>
  </si>
  <si>
    <t>76.9963,77.0205555972603,77.0447520507355,77.0688895046391,77.0929681028333,77.1169879888291,77.1409493057879,77.1648521965217,77.1886968034946,77.2124832688231,77.2362117342772,77.2598823412813,77.2834952309148,77.3070505439134,77.3305484206694,77.3539890012327,77.9393724253119,77.9613284761104,78.5452309902372,79.0457097420692,79.6269681484515,80.2068092398156,80.7852364720801,81.3622532927373,81.9378631408728,82.4730694471868,82.4839707299046,82.4948454314125,82.505693616525,82.5165153498984,82.5273106960315,82.5380797192658,82.548822483786,82.55953905362,82.57022949264,82.580893864562,82.5915322329471,82.602144661201,82.6127312125751,82.6232919501663,82.633826936918,82.6443362356197,82.6548199089082,82.6652780192673,82.6757106290286,82.6861178003715,82.696499595324,82.7068560757628,82.7171873034137,82.7274933398519,82.5637742465027,82.362454358614,82.1616253603149,81.9612860546418,81.7614352475496,81.5620717479049,81.3631943674785,81.1648019209386,81.0668932258437,80.8692232670191,80.672035297957,80.4753281433949,80.2791006309356,80.083351591041,79.8880798570245,79.6932842650444,79.4989636540967,79.3051168660087,79.1117427454313,78.9188401398328,78.7264078994919,78.5344448774904,78.3429499297069,78.1519219148098,78.0613596942504,77.8710182966397,77.6811410191493,77.4917267300889,77.3027743005279,77.1142826042882,76.926250517938,76.7386769207847,76.5515606948683,76.3649007249547,76.1786958985295,75.9929451057906,75.8076472396422,75.622801195688,75.4384058722246,75.2544601702348,75.0709629933813,74.8879132480002,74.7053098430941,75.023151690326,74.8402185259304,74.7577314177439,74.6754454425061,74.5933601097833,74.5114749303375,74.3297894161238,74.4485469159036,74.3670148426018,74.1856815735336,74.0047904595598,73.9243404225488,73.7440865513815,74.3382722033521,74.3690090190754,74.2386708874946,74.0576505667005,73.8770716379214,73.6969330248865,73.5172336539491,73.3379724540805,73.1591483568637,72.9807602964867,72.8028072097364,72.6252880359921,72.4482017172194,72.2715471979637</t>
  </si>
  <si>
    <t>4.9489,4.7197,4.5077,4.2957,4.0588,3.8245,3.6125,3.4005,3.1579,2.9459,2.7073,2.4739,2.2405,2.0025,1.7905,1.5583,1.6384,1.4048,2.5645,2.3191,2.2341,2.5021,4.8937,6.5285,8.0701,7.7625,7.4457,7.139,6.8121,6.4977,6.1505,5.829,5.5073,5.182,4.8526,4.5001,4.1589,3.8205,3.5013,3.1766,2.8183,2.4867,2.142,1.8132,1.4948,1.1919,0.878,0.5802,0.3079,0.0379,0,0,0,0,0,0,0,0,0,0,0,0,0,0,0,0,0,0,0,0,0,0,0,0,0,0,0,0,0,0,0,0,0,0,0,0,0,0,0,0,0,0,0,0,0,0,0,0,0,0,0,0,0,0,0,0,0.2625,0.0505,0,0,0,0,0,0,0,0,0,0,0,0</t>
  </si>
  <si>
    <t>0,0.1,0,0,0,0,0,0,0,0,0,0,0,0,0,0,0,0,0,0,0,0,0,0,0,0,0,0,0,0,0,0,0,0,0,0,0,0,0,0,0,0,0,0,0,0,0,0,0,0,10.4,7.4,0.2,0,0.1,0,0.4,2.7,2.2,1.9,1.9,1.9,0,0.1,0.1,0.1,0,0,0.1,0.1,0,0,0,0,0,0,0,0,0,0,0,0,0,0,0,0,0,0,0,0.1,0,0,0,0,0,0,0,0,0,0,0,0.4,0.3,0.9,9.1,0.2,0.9,0.8,0.1,0.6,0,0,0,0,0,0,0,0,0,0.1</t>
  </si>
  <si>
    <t>0,0.1,0.1,0.1,0.1,0.1,0.1,0.1,0.1,0,0,0,0,0,0,0,0,0,0,0,0,0,0,0,0,0,0,0,0,0,0,0,0,0,0,0,0,0,0,0,0,0,0,0,0,0,0,0,0,0,0,0,0,0,0,0,0,0,0,0,0,0,0,0,0,0,0,0,0,0,0,0,0,0,0,0,0,0,0,0,0,0,0,0,0,0,0,0,0,0,0,0,0,0,0,0,0,0,0,0,0,0,0,0,0,0.2,1.1,1.9,2,2.6,2.6,2.6,2.6,2.6,2.6,2.6,2.6,2.6,2.6,2.7</t>
  </si>
  <si>
    <t>21.5,29,28.2,27.6,30.7,27.5,27,28.4,30.3,33.5,31.8,27.5,25.5,29.1,31.3,29,29.7,37.8,34.4,34,36.2,39,39.3,43.4,45,41.9,45.3,46.7,49.9,43,46,50.5,52.8,49.4,50.9,59.3,56.7,59.7,59.4,64.3,61.5,65.3,69.4,64.8,65.2,71.1,68,71.5,67.9,68.9,73,71,70.2,79.8,76.1,74.2,78.7,79.9,75.8,77.6,74.6,74.2,78.1,77,76,78.5,77.5,75,75.5,67.9,73.6,67.1,67.4,68.2,65.3,61.7,66.2,60.5,64.2,60.6,57.6,54.9,57.2,52.1,57.7,56.5,47.9,49.7,45.2,46.9,47.7,50.7,39.8,46.1,42,37.3,36.4,41,40.1,38,34.6,37.4,39,37.2,36.2,28,30.5,30.8,26.2,29.5,29.7,27.5,32.2,31.6,24.1,26.5,22.3,25.8,23,28.8</t>
  </si>
  <si>
    <t>S,LS,S,S,S,S,S,S,S,S,S,S,S,S,S,S,S,S,S,S,S,S,S,S,S,S,S,S,S,S,S,S,S,S,S,S,S,S,S,S,S,S,S,S,S,S,S,S,S,S,ST,ST,LR,C,LR,C,LR,R,R,LR,LR,LR,S,LR,LR,LR,C,S,LR,LR,S,S,S,S,S,S,S,S,S,S,S,S,S,S,S,S,S,S,S,LR,S,S,S,S,S,S,S,S,S,S,S,LR,LR,LR,ST,LS,LS,LS,LS,LS,S,S,S,S,S,S,S,S,S,LS</t>
  </si>
  <si>
    <t>0,0.1,0,0,0,0,0,0,0,0,0,0,0,0,0,0,0,0,0,0,0,0,0,0,0,0,0,0,0,0,0,0,0,0,0,0,0,0,0,0,0,0,0,0,0,0,0,0,0,0,0,0,0,0,0,0,0,0,0,0,0,0,0,0,0,0,0,0,0,0,0,0,0,0,0,0,0,0,0,0,0,0,0,0,0,0,0,0,0,0,0,0,0,0,0,0,0,0,0,0,0,0,0,0,0,0.2,0.9,0.8,0.1,0.6,0,0,0,0,0,0,0,0,0,0.1</t>
  </si>
  <si>
    <t>84.5376,84.5417991489362,84.5459848963332,84.5501572849619,84.5543163574567,84.5584621563159,84.5625947239021,84.5667141024429,84.5708203340308,84.6749134606243,84.6786743751117,84.6824232866805,84.6861602336379,84.6898852541688,84.6935983863364,84.6972996680821,84.7009891372265,84.7046668314694,84.7083327883903,84.7119870454486,84.7156296399844,84.4962606092185,84.2265916923806,83.9577834210219,83.6898330484016,83.422737836545,83.1564950562156,82.8911019868873,82.6265559167164,82.3628541425141,82.0999939697189,81.8379727123687,81.5767876930739,81.3164362429896,81.0569157017886,80.7982234176339,80.5403567471521,80.2833130554059,80.0270897158674,79.7716841103912,79.5170936291878,79.2633156707968,79.0103476420602,78.7581869580962,78.5068310422725,78.2562773261801,78.0065232496072,77.7575662605127,77.5094038150005,77.262033377293,77.7884524197059,78.3131914013451,78.5372556841068,78.5606048680937,78.6838795334083,78.70676076894,79.1295689792519,79.6500278016585,80.1688255852703,80.6859676312747,81.2014592239408,81.7153056306729,81.7285121020644,81.8416764251429,81.9544795854882,82.0669227357473,82.0790070248885,82.0910527471495,82.2030600256161,82.3147098340449,82.326003313298,82.3372607495321,82.3484822577783,82.3596679527003,82.370817948596,82.3819323593983,82.3930112986768,82.4040548796385,82.415063215129,82.4260364176339,82.4369745992798,82.4478778718353,82.4587463467124,82.4695801349676,82.4803793473028,82.4911440940667,82.5018744852559,82.5125706305157,82.5232326391417,82.6338606200806,82.6441355329953,82.6543776536346,82.6645870866549,82.6747639363784,82.6849083067942,82.6950203015598,82.7051000240016,82.7151475771165,82.7251630635725,82.73514658571,82.7450982455429,83.1550181447592,83.4636297889781,83.9702565024175,84.4752663220906,84.4796644082967,84.4840484580575,84.4884185161701,84.4927746272887,84.497116835925,84.5014451864487,84.5057597230877,84.5450604899289,84.5492358287908,84.5533978421032,84.5575465723943,84.5616820620569,84.5658043533482,84.5699134883907,84.5740095091725</t>
  </si>
  <si>
    <t>6.0564,5.7824,5.4711,5.1617,4.8487,4.5415,4.236,3.9297,3.6222,3.3116,3.0049,2.7048,2.408,2.109,1.8094,1.5139,1.2195,0.9203,0.6271,0.3375,0.051,0,0,0,0,0,0,0,0,0,0,0,0,0,0,0,0,0,0,0,0,0,0,0,0,0,0,0,0,0,9.627,16.254,15.98,15.4206,15.1466,14.6434,14.3694,16.2964,17.7234,18.8504,19.9774,21.1044,20.369,20.095,19.821,19.547,18.9819,18.3143,18.0403,17.7663,17.1297,16.5716,16.0151,15.4559,14.9291,14.4371,13.911,13.4354,12.9346,12.4656,12.0199,11.5932,11.156,10.7496,10.3152,9.8909,9.5103,9.1244,8.758,8.484,8.1121,7.7306,7.3877,7.0276,6.6821,6.3501,6.0215,5.6837,5.35,5.0227,4.7036,4.4296,4.1556,4.2826,12.6096,12.3356,12.0616,11.7876,11.5136,11.2396,10.9102,10.5864,10.2531,9.922,9.6068,9.2879,8.9769,8.6607,8.3499,8.0759</t>
  </si>
  <si>
    <t>0,0,0,0,0,0,0,0,0,0,1.2,0,0.1,0,0,0.7,0,0,0.7,0.1,0,0.5,5.9,0.1,1.3,0.4,0,0.3,2.7,0.8,0,0,0,0,0,0,0,0,0,0,0,0.2,0.2,0.1,0.1,0.3,0,0,0.1,0,0,0.1,0,0.1,0,0,0,0,0,0,0,0,0,0,0,0,0,0,0,0,0,0,0,0,0,0,0,0,0,0,0.1,0,0,0.2,0.1,10.4,7.2,0.2,0,0.1,0,0,0,0,0.2,0,0.6,0,0,0,0,0,0,0,0,0,0,0,0,0,0,0,0,0,0,0,0,0,0,0</t>
  </si>
  <si>
    <t>0,0,0,0,0,0,0,0,0,0,1.2,1.2,1.3,1.3,1.3,2,2,2,2,2.1,1.3,1.8,7.7,7.5,8.8,7.5,6.8,6.2,6,5.6,4.3,2.3,0,0,0,0,0,0,0,0,0,0,0,0,0,0,0,0,0,0,0,0,0,0,0,0,0,0,0,0,0,0,0,0,0,0,0,0,0,0,0,0,0,0,0,0,0,0,0,0,0,0,0,0,0,0,0,0,0,0,0,0,0,0,0,0,0,0,0,0,0,0,0,0,0,0,0,0,0,0,0,0,0,0,0,0,0,0,0,0</t>
  </si>
  <si>
    <t>23,19.7,19.1,24.1,19.8,20.2,23.3,25.4,25.4,23,30.1,25.6,22.1,24.9,30.6,24.4,31.9,31.6,32.2,30.1,35.5,27.4,31.1,32.9,31.1,38.2,35.6,34.4,33.2,33.7,38.3,41.2,43.9,44,41,40.8,51,46.7,49.5,57.8,48.1,59.2,56.5,56.1,59.1,54.5,66.2,58.4,66.6,66.8,70.3,62.7,67.8,65.5,68.3,74.1,64.6,66.4,67.5,72.5,66.4,70.2,75.4,67.6,72.5,68.2,68.7,65.8,70.2,68.8,67.3,64.8,62.4,61.4,59.3,54.4,60,53.5,54.2,58.6,54.1,58.3,52.3,50.2,47.5,53.8,50.5,46.5,49.1,46,43.3,37.1,36.7,39.9,36.8,34.7,32,37.3,39.3,28.3,32.6,32.3,33.8,32.1,32.3,23.3,29.4,30.5,31.7,27.8,32.2,21.1,21.9,23.1,23.3,26,27.2,19.2,25.2,23.9</t>
  </si>
  <si>
    <t>S,S,S,S,S,S,S,S,S,S,LS,C,LS,S,S,LS,S,S,LR,LS,S,LS,SN,LR,LS,LR,S,LR,R,LR,S,S,S,S,S,S,S,S,S,S,S,LR,LR,LR,LR,LR,S,S,LR,S,S,LR,S,LR,S,S,S,S,S,S,S,S,S,S,S,S,S,S,S,S,S,S,S,S,S,S,S,S,S,S,LR,C,C,LR,LR,ST,ST,LR,C,LR,S,S,C,S,LR,S,LR,S,S,S,S,S,S,S,S,S,S,S,S,S,S,S,S,S,S,S,S,S,S,S</t>
  </si>
  <si>
    <t>0,0,0,0,0,0,0,0,0,0,1.2,0,0.1,0,0,0.7,0,0,0,0.1,0,0.5,5.9,0,1.3,0,0,0,0,0,0,0,0,0,0,0,0,0,0,0,0,0,0,0,0,0,0,0,0,0,0,0,0,0,0,0,0,0,0,0,0,0,0,0,0,0,0,0,0,0,0,0,0,0,0,0,0,0,0,0,0,0,0,0,0,0,0,0,0,0,0,0,0,0,0,0,0,0,0,0,0,0,0,0,0,0,0,0,0,0,0,0,0,0,0,0,0,0,0,0</t>
  </si>
  <si>
    <t>72.7139,72.7141817445722,72.7134633236239,72.7137453247365,72.7140271601779,72.7143088300455,72.7135903344365,72.7138722609322,72.7141540218006,72.713435617139,72.7137176345287,72.7139994862377,72.7142811723633,72.7135626930028,72.7138446357374,72.7141264128352,72.7134080243934,72.7136900579934,72.7139719259031,72.71425362822,72.7135351650412,72.7138171239481,72.7140989172086,72.7143805449201,72.7136620071798,72.7139438915689,72.7142256103555,72.7135071636367,72.713789138994,72.7140709486952,72.7143525928378,72.7136340715189,72.7139159723198,72.7141977075084,72.7134792771822,72.7137612689223,72.7140430949968,72.7143247555029,72.713606250538,72.7138881676833,72.7141699192067,72.7134515052056,72.7137335132613,72.7140153556418,72.7142970324444,72.7135785437663,72.7138604771889,72.71414224498,72.7134238472371,72.7137058715415,72.713987730161,72.7142694231931,72.713550950735,72.713832900368,72.7141146843602,72.7133963028087,72.7136783432949,72.7139602180868,72.7142419272818,72.7135234709772,72.7138054367541,72.7140872368807,72.7143688714542,72.7136503405718,72.7139322318149,72.7142139574514,72.7134955175786,72.7137774997777,72.7140593163168,72.7143409672932,72.7136224528041,72.7139043604308,72.7141861024413,72.7134676789328,72.7137496774867,72.7140315103709,72.7143131776829,72.7135946795197,72.7138766034628,72.7141583617801,72.7134399545688,72.7137219694103,72.7140038185726,72.714285502153,72.7135670202488,72.7138489604413,72.7141307349983,72.7134123440174,72.7136943750797,72.7139762404532,72.7142579402353,72.7135394745233,72.7138214308984,72.7141032216286,72.7133848468113,72.7136668940278,72.713948775546,72.7142304914633,72.713512041877,72.7137940143683,72.7140758212054,72.7143574624854,72.7136389383056,72.7139208362474,72.7142025685786,72.7134841353965,72.7137661242825,72.7140479475045,72.7143296051599,72.7136110973459,72.7138930116437,72.7141747603214,72.7134563434763,72.7137383486896,72.7140201882293,72.7143018621928,72.7135833706773,72.7138653012642,72.7141470662213,72.713428665646</t>
  </si>
  <si>
    <t>12.8972,12.814,12.7329,12.6418,12.5589,12.4754,12.3872,12.294,12.201,12.114,12.071,11.9913,11.9483,11.8581,11.7542,11.7112,11.6055,11.4998,12.1955,12.1525,12.7692,12.7262,12.6832,12.9301,12.8881,14.5703,15.2058,15.9692,18.8868,20.0103,21.1928,22.9748,25.1261,24.9324,24.7568,24.5815,24.3437,24.1361,23.9118,23.6217,23.4076,23.5656,23.7226,23.7796,23.8366,24.0946,23.7155,23.4211,23.4791,23.0974,22.6738,22.7308,22.344,22.401,22.0091,21.5441,21.2007,20.8404,20.4697,20.0413,19.6892,19.2965,18.8381,18.4839,18.0741,17.7193,17.3631,17.0392,16.6705,16.3209,15.9919,15.6882,15.4088,15.1409,14.89,14.6746,14.4214,14.2155,14.0057,13.7676,13.8256,13.6412,13.486,13.643,13.701,24.058,31.215,31.373,31.1792,31.2362,31.0294,30.8597,30.7241,30.5388,30.6968,30.5384,31.0954,30.9234,30.7421,30.6099,30.461,30.3137,30.1611,30.0149,29.8683,29.7551,29.6203,29.4816,29.3383,29.2109,29.0659,28.9589,28.8506,28.7382,28.6254,28.5043,28.3804,28.279,28.1608,28.0478</t>
  </si>
  <si>
    <t>0.1,0.1,0,0.1,0,0,0,0,0,0,0,0,0,0.6,0,0.3,0.3,0,0,0,0,3.9,0,4.2,0,0,0.1,0,0,9.4,0.3,0.1,0,0.2,0,0,0.4,0,0.1,0,0,0,0,0,0,0.2,0,0,0,0.1,0.1,0,0,0,0,0,0,0,0,0,0,0.6,0,0,0,0,0,0,0,0,0.1,0.1,0.3,0,0,0,0,1,9.4,0,0,0,0,0.1,0,0,0,0.3,0,0,0,0,0,0,0,0,0,0,0,0,0,0,0.1,0,0,0,0,0,0.1,0.5,0,0,0,0,0,0,0,0,0,0</t>
  </si>
  <si>
    <t>0.1,0.2,0.2,0.3,0.3,0.3,0.3,0.3,0.3,0.3,0.3,0.3,0.1,0.7,0.7,1,1.3,1.1,1.1,1.1,0,0,0,0,0,0,0,0,0,0,0,0,0,0,0,0,0,0,0,0,0,0,0,0,0,0,0,0,0,0,0,0,0,0,0,0,0,0,0,0,0,0,0,0,0,0,0,0,0,0,0,0,0,0,0,0,0,0,0,0,0,0,0,0,0,0,0,0,0,0,0,0,0,0,0,0,0,0,0,0,0,0,0,0,0,0,0,0,0.1,0.6,0.6,0.6,0.6,0.6,0.6,0.6,0.6,0.6,0.6,0.6</t>
  </si>
  <si>
    <t>27.7,25.4,21.7,23.1,20.7,22.2,30.7,28.8,25,27.7,29.2,24,33.1,22.4,27.4,28.6,27.7,32.7,29,30.2,37.8,41.2,46.2,47.2,35.9,42.3,48.4,51.7,41.1,53.6,48.4,52.3,53.7,46.8,59.4,55.9,57.2,55.2,59,61.3,63.2,63.9,59.4,59.2,62.2,58.6,71.5,66.6,62.5,70.2,65.4,63.5,63.8,69.9,67.7,65.9,69.1,65.4,69.4,64.3,73.2,70,70.8,71.8,64.1,71.5,73.8,62.7,63.4,65,72.2,67.9,69.6,56.6,58.9,63.6,61.6,62.3,61.7,63.5,60.9,58.6,47.2,51.6,45.9,45.8,42,47.1,44.7,41.1,41,42.8,43.7,40.7,41.1,32.2,38.8,29,36.2,28.2,28,31.7,32.4,26.1,30.2,27.3,29.4,24.4,20.1,26.4,18.1,18.6,18.1,21,27.6,19.6,17.6,28.8,20.8,18</t>
  </si>
  <si>
    <t>LS,LS,S,LS,S,S,S,S,S,S,S,S,S,LS,S,LS,LS,S,S,S,C,R,S,R,C,C,LR,S,C,ST,LR,LR,S,LR,S,S,LR,S,LR,S,S,S,S,S,S,LR,S,S,S,LR,LR,S,S,S,S,S,S,S,S,S,S,LR,S,S,S,S,S,S,S,S,LR,LR,LR,C,C,C,C,LR,ST,C,S,S,C,LR,S,S,S,LR,S,C,S,S,S,S,S,S,S,S,S,S,S,S,LR,S,S,S,S,S,LS,LS,S,S,S,S,S,S,S,S,S,S</t>
  </si>
  <si>
    <t>0.1,0.1,0,0.1,0,0,0,0,0,0,0,0,0,0.6,0,0.3,0.3,0,0,0,0,0,0,0,0,0,0,0,0,0,0,0,0,0,0,0,0,0,0,0,0,0,0,0,0,0,0,0,0,0,0,0,0,0,0,0,0,0,0,0,0,0,0,0,0,0,0,0,0,0,0,0,0,0,0,0,0,0,0,0,0,0,0,0,0,0,0,0,0,0,0,0,0,0,0,0,0,0,0,0,0,0,0,0,0,0,0,0,0.1,0.5,0,0,0,0,0,0,0,0,0,0</t>
  </si>
  <si>
    <t>106.3296,106.3960912,106.462510794092,106.528858859391,106.595135472927,106.661340711648,106.727474652421,106.793537372026,106.859528947163,106.925449454451,106.991298970423,107.057077571532,107.346785334147,107.412181103787,107.477506447214,107.542761440271,107.60794615872,107.824060678241,107.888942459049,107.95375436717,108.660496477852,109.366477481645,109.429698198203,110.134850830913,110.197244068479,110.259570113329,110.421829037822,110.483913221935,110.545930546158,111.249881082493,111.61107351825,111.771876977538,111.83250726387,112.093072256047,112.153356639772,112.213576101852,112.673730712204,112.733389771437,112.892984582452,112.952407522132,113.011766467878,113.071061488605,113.130292653155,113.189460030298,113.248563688727,113.507603697062,113.566364739235,113.625062500285,113.683697048361,113.84226845154,114.000669085515,114.058899134192,114.117066473586,114.17517117123,114.233213294584,114.291192911036,114.349110087901,114.406964892422,114.464757391769,114.522487653039,114.580155743259,115.237761729382,115.294659524442,115.351496044954,115.408271356906,115.464985526214,115.521638618724,115.578230700212,115.634761836381,115.691232092864,115.847641535226,116.00388253665,116.359955278533,116.415644557464,116.471273863325,116.526843260703,116.582352814115,117.279802588007,117.976501262143,118.030449645399,118.084339930397,118.138172179702,118.191946455817,118.345662821172,118.399213645826,118.452706800361,118.506142346884,118.859520347433,118.912517787059,118.965458152519,119.018341505278,119.071167906734,119.123937418219,119.176650100999,119.229306016275,119.281905225181,119.334447788784,119.386933768089,119.439363224031,119.491736217482,119.544052809248,119.596313060069,119.748517030619,119.800557089202,119.852541104644,119.904469137301,119.95634124746,120.008157495348,120.059917941122,120.111622644878,120.163271666645,120.214865066388,120.266402904009,120.317885239343,120.369312132162,120.420683642174,120.471999829021,120.523260752282,120.574466471472,120.625617046041</t>
  </si>
  <si>
    <t>6.0569,5.8759,5.6651,5.4841,5.2755,5.0657,4.8445,4.6271,4.4157,4.2016,3.9862,3.7781,3.5586,3.3776,3.168,2.987,2.806,2.593,2.3852,2.1772,2.4525,5.5295,5.271,8.648,8.4183,8.1753,7.9943,7.6985,7.461,16.038,15.857,15.676,15.3214,15.1404,14.7491,14.3859,14.2049,13.8495,13.6685,13.2738,12.8674,12.4583,12.087,11.72,11.3345,11.1535,10.6952,10.2854,9.9107,9.7297,9.5487,9.1742,8.8014,8.3876,7.9962,7.6221,7.23,6.869,6.486,6.141,5.7419,5.5609,5.1886,4.8163,4.4948,4.1378,3.7739,3.4747,3.1775,2.8789,2.6979,2.5169,2.3359,2.0988,1.8599,1.6142,1.3771,1.5541,10.1311,9.8,9.4406,9.0985,8.8398,8.6588,8.382,8.107,7.8462,7.6652,7.398,7.1616,6.9083,6.6514,6.3931,6.1447,5.8966,5.6694,5.4295,5.2097,4.9777,4.7607,4.5448,4.3241,4.1431,3.9321,3.7164,3.5054,3.2927,3.0868,2.9058,2.7248,2.5264,2.3283,2.1312,1.9328,1.7299,1.5342,1.3405,1.1403,0.9467,0.7555</t>
  </si>
  <si>
    <t>0,0,0,0,0,0,0,0,0,0,0,0.1,0.9,0,0.1,0,1.4,0,0,0.4,0.2,0,0.2,0,1.2,0.3,0,0.1,0.1,0,0,3.5,3.7,2,0,0.1,0,0.1,0.5,0.4,0.1,3.6,0,0,0,0,0.8,0,0,0,0,0,0,0,0,0,0,0,0,0,0,0,0,0,0,0,0.2,0,0,0,0.1,0.3,0,0.1,0,0.4,0.5,0,0,0,0,0,1.5,0,0.1,0,0,0,0,0.1,0.1,0,0,0,0,0,0,0,0,0,0,0,0,0,0,0,0,0,0,0,0,0,0,0,0,0,0,0,0,0</t>
  </si>
  <si>
    <t>0,0,0,0,0,0,0,0,0,0,0,0.1,1,1,1.1,1.1,2.5,2.5,2.5,2.4,2.2,1.4,1.1,0,0,0,0,0,0,0,0,0,0,0,0,0,0,0,0,0,0,0,0,0,0,0,0,0,0,0,0,0,0,0,0,0,0,0,0,0,0,0,0,0,0,0,0,0,0,0,0,0,0,0,0,0,0,0,0,0,0,0,0,0,0,0,0,0,0,0.1,0.2,0.2,0.2,0.2,0.2,0.2,0.2,0.2,0.2,0.2,0.2,0.2,0.2,0.2,0.2,0.2,0.2,0.2,0.2,0.2,0.2,0.2,0.2,0.2,0.2,0.2,0.2,0.2,0.2,0.2</t>
  </si>
  <si>
    <t>22.5,22,20.2,20.4,23.2,22.3,23.8,19.4,25.8,23.7,22.3,27.1,27.7,27.1,28.6,29.3,28.2,28.8,31.7,32.7,32.9,35.5,33.6,37.5,39.8,38.2,39.6,40.5,42.2,38.9,42.4,44.3,41.7,42.7,45.3,45.6,48.9,49.4,49.6,51.1,52,48.9,54.5,53.1,51.6,56.3,57.6,58.4,57.4,59.4,58.1,61.2,61,60.5,59.3,57.5,59.7,61.5,59.5,62.9,61.6,61.6,60.1,58.9,59,62.2,60.7,59.4,57.7,56.7,55.2,54.6,53,50,47.8,47.6,45.4,45.5,47.1,44.4,42.5,39.4,41.1,36.8,37.5,36.7,32.1,30.9,32.4,28,27.6,28.5,27.5,27.3,23.8,27.3,25,23,22.8,22.5,26.2,24,23,21.4,21.9,21.7,20.2,23.7,23.8,22.8,18.1,21.9,20,21,18.6,18.6,19.8,18.5,22.3,18.8</t>
  </si>
  <si>
    <t>S,S,S,S,S,S,S,S,S,S,S,LS,LS,S,LS,C,LS,S,S,LR,LR,S,LR,S,LR,LR,S,LR,LR,S,S,R,R,LR,S,LR,C,LR,LR,LR,LR,R,S,S,S,S,LR,S,C,S,S,S,S,S,S,S,S,S,S,S,S,S,S,S,S,S,LR,S,S,S,LR,LR,S,LR,S,LR,LR,S,S,S,S,S,LR,S,LR,S,S,S,S,LS,LS,S,S,S,S,S,S,S,S,S,S,S,S,S,S,S,S,S,S,S,S,S,S,S,S,S,S,S,S,S</t>
  </si>
  <si>
    <t>0,0,0,0,0,0,0,0,0,0,0,0.1,0.9,0,0.1,0,1.4,0,0,0,0,0,0,0,0,0,0,0,0,0,0,0,0,0,0,0,0,0,0,0,0,0,0,0,0,0,0,0,0,0,0,0,0,0,0,0,0,0,0,0,0,0,0,0,0,0,0,0,0,0,0,0,0,0,0,0,0,0,0,0,0,0,0,0,0,0,0,0,0,0.1,0.1,0,0,0,0,0,0,0,0,0,0,0,0,0,0,0,0,0,0,0,0,0,0,0,0,0,0,0,0,0</t>
  </si>
  <si>
    <t>53.3331,53.3432641020067,53.3534185158225,53.363563250682,53.373698315811,53.3838237204263,53.3939394737363,53.4040455849402,53.4141420632288,53.424228917784,53.4343061577787,53.4443737923775,53.4544318307359,53.4644802820009,53.4745191553107,53.4845484597948,53.4945682045739,53.5045783987602,53.514579051457,53.8285701717592,54.1422620028664,54.4556548300543,54.7687489383266,55.0815446124155,55.3940421367816,55.7022417956144,55.7101476855417,55.8180460397545,55.9258415477099,55.9335343074387,55.9412197346038,56.2528978361946,56.5642788533072,56.875363069116,56.882150766525,56.9889319940552,56.9956114401479,57.1022845195444,57.4128559205876,57.7231312920346,57.8291109160539,58.1389895227058,58.1445727601172,58.1501506757138,58.155723274568,58.1612905617478,58.470852542316,58.4761194554446,58.4813813482713,58.4866382255815,58.4918900921558,58.4971369527703,58.5023788121966,58.5076156752017,58.5128475465481,58.5180744309937,58.5232963332919,58.5285132581916,58.5337252104371,58.5389321947683,58.5441342159204,58.5493312786243,58.5545233876062,58.559710547588,58.5648927632868,58.5700700394154,58.7752423806822,58.7802191563394,58.7851911882472,58.7901584809273,58.895121038897,59.1999835489435,59.2045554709788,59.309123035162,59.3135909279211,59.6220545619865,59.9302241755311,59.9341000488086,59.9379722276918,59.9418407157022,59.9457055163578,59.9495666331734,60.2574240696601,60.2609880634399,60.3645486601018,60.3680105451583,60.3714691304246,60.3749244190461,60.3783764141651,60.3818251189208,60.3852705364496,60.3887126698847,60.3921515223566,60.3955870969925,60.3990193969167,60.4024484252508,60.405874185113,60.4092966796188,60.4127159118807,60.4161318850082,60.4195446021078,60.422954066283,60.4263602806345,60.42976324826,60.4331629722542,60.4365594557087,60.4399527017125,60.4433427133513,60.4467294937081,60.450113045863,60.4534933728928,60.4568704778718,60.4602443638712,60.4636150339591,60.466982491201,60.4703467386592,60.4737077793933,60.4770656164598,60.4804202529123,60.4837716918017</t>
  </si>
  <si>
    <t>5.5537,5.4306,5.3108,5.1917,5.0701,4.9507,4.8305,4.7166,4.5958,4.4789,4.3647,4.2788,4.1934,4.0758,3.9916,3.8786,3.7955,3.6795,3.5605,3.7193,3.7152,4.0368,4.1903,4.8327,5.6402,5.5471,5.3921,5.3004,5.2092,5.0598,4.9034,8.0105,11.2998,12.8704,12.6174,12.4845,12.2407,12.1099,12.1759,12.1415,12.0113,15.1778,14.8485,14.5318,14.2283,13.8979,14.2537,13.9081,13.6058,13.2605,12.9294,12.5801,12.2373,11.9026,11.5813,11.2769,10.9614,10.6377,10.3332,10.0091,9.6996,9.3944,9.104,8.8255,8.5501,8.2591,8.151,7.8838,7.6304,7.386,7.2829,7.1804,6.9598,6.8591,6.6636,6.6606,6.7576,6.5717,6.3823,6.2042,6.034,5.8741,6.9756,6.8121,6.7123,6.5518,6.4033,6.2585,6.1121,6.0163,5.921,5.7852,5.6521,5.5205,5.3953,5.266,5.1414,5.0206,4.9011,4.783,4.661,4.5431,4.4275,4.3148,4.2025,4.0914,3.9829,3.8715,3.761,3.6528,3.5501,3.4447,3.3421,3.2395,3.1399,3.0412,2.9424,2.8456,2.7463,2.651</t>
  </si>
  <si>
    <t>0.0324,0.0317,0.031,0.0303,0.0296,0.0289,0.0282,0.0275,0.0269,0.0262,0.0255,0.0249,0.0244,0.0239,0.0232,0.0228,0.0221,0.0216,0.021,0.0203,0.0212,0.0212,0.023,0.0239,0.0275,0.0321,0.0316,0.0307,0.0302,0.0297,0.0288,0.0279,0.0457,0.0644,0.0734,0.0719,0.0712,0.0698,0.069,0.0694,0.0692,0.0685,0.0865,0.0846,0.0828,0.0811,0.0792,0.0812,0.0793,0.0776,0.0756,0.0737,0.0717,0.0698,0.0678,0.066,0.0643,0.0625,0.0606,0.0589,0.0571,0.0553,0.0535,0.0519,0.0503,0.0487,0.0471,0.0465,0.0449,0.0435,0.0421,0.0415,0.0409,0.0397,0.0391,0.038,0.038,0.0385,0.0375,0.0364,0.0354,0.0344,0.0335,0.0398,0.0388,0.0383,0.0373,0.0365,0.0357,0.0348,0.0343,0.0337,0.033,0.0322,0.0315,0.0308,0.03,0.0293,0.0286,0.0279,0.0273,0.0266,0.0259,0.0252,0.0246,0.024,0.0233,0.0227,0.0221,0.0214,0.0208,0.0202,0.0196,0.019,0.0185,0.0179,0.0173,0.0168,0.0162,0.0157</t>
  </si>
  <si>
    <t>0,0,0,0,0,0,0,0,0,0,0,0,8.3,0,0,0,0,0.4,0,0,0.1,0,0.1,0,0,0,0,0,0,0.1,0,0,0,0,0,0,0,0,0,0.1,0,0,0,0,0,0,0,0,0.1,0,0.1,0,0,0,0,0,0.3,0,0.3,0,0,0,0.3,0.7,0.1,0,0.1,0,0,0,0,0,0,0,0.1,0,0,0.2,0,0,0,0,0,0.3,0.3,0.1,0.6,0.1,0,0,0,0,0,0,0,0,0,1.1,0,0.4,0,0,0,0,0,0,0.1,0,0.1,0,0,0.1,0,1.2,0,0,1.3,0,0,0</t>
  </si>
  <si>
    <t>0,0,0,0,0,0,0,0,0,0,0,0,8.3,8.3,8.3,8.3,8.3,8.7,8.7,8.7,8.8,8.8,8.8,8.8,8.8,8.8,8,7.5,7.2,5.9,4.5,3.5,1.2,0,0,0,0,0,0,0,0,0,0,0,0,0,0,0,0,0,0,0,0,0,0,0,0,0,0,0,0,0,0,0,0,0,0,0,0,0,0,0,0,0,0,0,0,0,0,0,0,0,0,0,0,0,0,0,0,0,0,0,0,0,0,0,0,1.1,1.1,1.5,1.5,1.5,1.5,1.5,1.5,1.5,1.6,1.6,1.7,1.7,1.7,1.8,1.8,3,3,3,4.3,4.3,4.3,4.3</t>
  </si>
  <si>
    <t>18,15.5,17.1,17.5,20.7,19.1,16.9,21.3,21.8,17.8,21.3,23.7,19.3,25.9,24.1,22.1,23.6,28.5,28.3,27.4,25.5,29.6,32.1,29.8,31.3,30.2,35.5,34.7,33.4,38.2,38.3,36.9,42.5,40.5,42.7,44.8,44.5,47.7,48.2,48,52.4,49.6,53.4,53.4,52,57.3,58.6,59.9,56.6,60.7,59.9,61.4,63.8,61.9,61.4,59.9,62.6,64.4,61.3,60.4,66,64.4,61.2,63,63,59.1,62.5,57.5,61.9,59.4,58.2,54.7,54.9,57.1,52.8,53.4,52.2,51,47.6,44.6,44.8,42.7,40.8,40.9,38.9,38.3,37.4,37.5,37.2,33.1,36,34.5,31.3,29.3,31.4,27.9,27.3,27.1,29,28.4,22.3,23.5,24.4,21.7,20.3,19.6,18.8,18,23,18.8,22.3,21.2,19.5,17,21.4,18.3,17.7,20.4,20.5,16.1</t>
  </si>
  <si>
    <t>S,S,S,S,S,S,S,S,S,S,C,S,B,S,S,S,C,LS,S,C,LS,S,LR,S,S,S,S,S,S,LR,S,S,S,S,S,S,S,S,S,LR,S,S,S,S,S,S,S,S,LR,S,LR,S,S,S,S,S,LR,S,LR,S,S,S,LR,LR,LR,C,LR,S,C,S,S,S,S,S,LR,S,S,LR,S,S,S,S,S,LR,LR,LR,LR,LR,S,S,S,S,S,S,S,S,S,LS,S,LS,S,S,S,S,S,S,LS,S,LS,S,S,LS,S,LS,S,C,LS,S,C,S</t>
  </si>
  <si>
    <t>0,0,0,0,0,0,0,0,0,0,0,0,8.3,0,0,0,0,0.4,0,0,0.1,0,0,0,0,0,0,0,0,0,0,0,0,0,0,0,0,0,0,0,0,0,0,0,0,0,0,0,0,0,0,0,0,0,0,0,0,0,0,0,0,0,0,0,0,0,0,0,0,0,0,0,0,0,0,0,0,0,0,0,0,0,0,0,0,0,0,0,0,0,0,0,0,0,0,0,0,1.1,0,0.4,0,0,0,0,0,0,0.1,0,0.1,0,0,0.1,0,1.2,0,0,1.3,0,0,0</t>
  </si>
  <si>
    <t>7.3734,7.3463,7.3174,7.288,7.2543,7.2229,7.1945,7.1601,7.1252,7.0959,7.066,7.0283,7.0283,6.9871,6.9491,6.9142,6.8816,6.8816,6.8365,6.7985,6.7985,6.7513,6.869,6.8211,6.7705,6.7223,7.4011,7.9162,8.1471,9.5745,10.843,11.7955,13.9208,15.0568,14.9384,14.8102,14.6842,14.5425,14.3985,14.4985,14.33,14.1796,14.007,13.8356,13.6735,13.4773,13.2732,13.0613,13.1613,12.9439,13.0439,12.8221,12.582,12.3602,12.1444,11.9417,12.2417,12.002,12.302,12.094,11.8424,11.6067,11.9067,12.6067,12.7067,12.529,12.629,12.4391,12.2448,12.0444,11.8542,11.6888,11.5229,11.3442,11.4442,11.2889,11.1415,11.3415,11.2173,11.107,10.9968,10.8956,10.802,11.102,11.402,11.502,12.102,12.202,12.1159,12.0432,11.9618,11.8853,11.8183,11.7567,11.6899,11.6322,11.576,11.576,11.5158,11.5158,11.4705,11.4228,11.3735,11.3295,11.2883,11.2484,11.2484,11.2111,11.2111,11.1726,11.128,11.128,11.0886,11.0886,11.0458,11.0129,11.0129,10.972,10.9359,10.9021</t>
  </si>
  <si>
    <t>0.1,0,0,0,0,0,0,0,0,0,0,0,0,0,0,0,0,0,0,0,0.1,0,0,0,0,0,0.3,0,0,0,0,0,0,0,0,0,0,0,0,0.1,0.5,0.9,1.5,8,0.4,5.5,0.1,0.1,2.3,1.8,0,0,0.1,0,0,0,0,0,0,0,0,0,0,0,0,0,0,0,0,0,0,0,0,0,0,0,0,0,0,0,0,0,0,0,0,0,0,0,0,0,0.5,0,0,0,0,0,0,2.6,0,0,0,0,0,0,0.1,0,0,0,0,0,0,0,0,0,0,0,0,0,0,0</t>
  </si>
  <si>
    <t>0.1,0.1,0.1,0.1,0.1,0.1,0.1,0.1,0.1,0.1,0.1,0.1,0.1,0.1,0.1,0.1,0.1,0.1,0.1,0.1,0.2,0.2,0.2,0.2,0,0,0,0,0,0,0,0,0,0,0,0,0,0,0,0,0,0,0,0,0,0,0,0,0,0,0,0,0,0,0,0,0,0,0,0,0,0,0,0,0,0,0,0,0,0,0,0,0,0,0,0,0,0,0,0,0,0,0,0,0,0,0,0,0,0,0.5,0.5,0.5,0.5,0.5,0.5,0.5,3.1,3.1,3.1,3.1,3.1,3.1,3.1,3.2,3.2,3.2,3.2,3.2,3.2,3.2,3.2,3.2,3.2,3.2,3.2,3.2,3.2,3.2,3.2</t>
  </si>
  <si>
    <t>12.6,22.3,22.6,17.3,21.4,20.2,15.8,23.2,14.6,25.2,17.5,27.3,23.3,23,25.1,29.4,25.2,26,22.4,26.7,30.8,29.5,30.8,31.4,38.6,34.7,35.2,35.6,39.3,43,40.4,45,44.2,46.7,38.6,43,42.3,50.2,46.7,51.4,43.8,49.5,45.5,46.1,50.2,58,52.9,61.1,59.3,62.2,53.9,57.1,65.4,55.5,61.6,56.1,67.9,57.6,64.7,57.8,58.1,64.1,59.6,61.1,55.9,63.3,58,64.2,54.7,61.9,51,47.5,47.5,55.3,51,41.9,48.8,38.2,37.3,39.8,37.2,30.9,28.3,31.1,26.6,33.8,30.7,22.7,29.7,26.6,20.6,19.4,25.6,20,18.3,19.2,21.4,19.8,16.9,14.7,23,15.8,17.5,18.9,22,22,17.4,23.8,14.3,15.3,14.7,12.5,22,14.7,17.1,18.3,14.5,18.1,14,13.6</t>
  </si>
  <si>
    <t>LS,S,S,S,S,S,S,S,S,S,S,S,S,S,S,S,S,S,S,S,LS,S,S,S,S,S,LR,S,S,S,S,S,S,S,S,S,S,S,S,LR,LR,LR,LR,ST,LR,R,LR,LR,R,LR,S,S,LR,S,S,S,S,S,S,S,S,S,S,S,S,S,S,S,S,S,S,S,S,S,S,S,S,S,S,S,S,S,S,S,S,S,S,S,S,S,LS,S,S,S,S,S,S,SN,S,C,S,S,S,S,LS,S,S,S,S,S,S,S,S,S,S,S,S,S,S,S</t>
  </si>
  <si>
    <t>0.1,0,0,0,0,0,0,0,0,0,0,0,0,0,0,0,0,0,0,0,0.1,0,0,0,0,0,0,0,0,0,0,0,0,0,0,0,0,0,0,0,0,0,0,0,0,0,0,0,0,0,0,0,0,0,0,0,0,0,0,0,0,0,0,0,0,0,0,0,0,0,0,0,0,0,0,0,0,0,0,0,0,0,0,0,0,0,0,0,0,0,0.5,0,0,0,0,0,0,2.6,0,0,0,0,0,0,0.1,0,0,0,0,0,0,0,0,0,0,0,0,0,0,0</t>
  </si>
  <si>
    <t>31.8078,31.7891937660167,31.7705984159029,31.7520139432919,31.7334403418209,31.7148776051307,31.6963257268659,31.6777847006747,31.6592545202091,31.6407351791248,31.6222266710813,31.6037289897417,31.5852421287728,31.5667660818451,31.5483008426329,31.529846404814,31.5114027620703,31.4929699080869,31.4745478365529,31.4561365411611,31.4377360156077,31.419346253593,31.4009672488207,31.3825989949983,31.5642414858369,31.5457777234078,31.7413247615083,31.7827574127621,31.7831658276459,31.7645740036242,31.7459930550427,31.7274229755397,31.7088637587574,31.6903153983414,31.6717778879413,31.6532512212102,31.634735391805,31.6162303933864,31.5977362196187,31.6792528641699,31.87472182489,32.0700764444353,32.2653167896907,32.4604429275017,32.655454924675,32.8503528479781,32.9911367641395,33.1318383275922,33.3264575865092,33.5209630012915,33.5613546385331,33.6017226483545,33.7420670445769,33.7823293451915,33.8225680940425,33.8627833049067,33.9029749915529,33.9431431677417,33.9832878472257,34.0234090437496,34.06350677105,34.1035810428552,34.1436318728858,34.1836592748543,34.2236632624652,34.2636438494147,34.3036010493914,34.3435348760756,34.3834453431397,34.4233324642482,34.4631962530574,34.5030367232158,34.5428538883637,34.5826477621338,34.6224183581503,34.66216569003,34.7018897713812,34.7415906158046,34.7812682368929,34.8209226482306,34.8605538633946,34.9001618959537,34.9397467594686,34.9793084674923,35.0188470335698,35.0583624712382,35.0978547940266,35.1373240154563,35.1767701490405,35.2161932082848,35.2555932066867,35.2949701577357,35.3343240749136,35.3736549716943,35.4129628615437,35.45224775792,35.4915096742733,35.530748624046,35.5699646206726,35.6091576775797,35.6483278081862,35.6874750259028,35.7265993441328,35.7657007762713,35.8047793357058,35.8438350358158,35.8828678899732,35.9218779115417,35.9608651138776,35.9998295103291,36.0387711142367,36.0776899389331,36.1165859977432,36.1554593039841,36.194309870965,36.2331377119876,36.2719428403455,36.3107252693247,36.3494850122033,36.3882220822519</t>
  </si>
  <si>
    <t>0,0,0,0,0,0,0,0,0,0,0,0,0,0,0,0,0,0,0,0,0,0,0,0,0,0,0.086,0.0194,0,0,0,0,0,0,0,0,0,0,0,0,0.286,0.972,2.258,10.044,10.23,15.516,15.456,15.396,17.482,19.068,18.8093,18.5279,18.4679,18.2007,17.8837,17.6151,17.2382,16.9616,16.6241,16.3502,16.0755,15.7511,15.4689,15.1764,14.9261,14.619,14.3573,14.0469,13.8115,13.5254,13.3157,13.1251,12.9355,12.7036,12.4981,12.3365,12.1448,11.9981,11.8549,11.7035,11.5617,11.4385,11.3221,11.1992,11.0872,10.9576,10.8365,10.733,10.615,10.5043,10.4443,10.3472,10.2391,10.1415,10.0467,9.9507,9.8513,9.7913,9.6991,9.6153,9.5138,9.4235,9.3311,9.2368,9.1768,9.0781,8.9863,8.8848,8.7974,8.7089,8.6214,8.5365,8.4391,8.352,8.262,8.1706,8.0841,7.9933,7.9076,7.8225</t>
  </si>
  <si>
    <t>0,0,0,0,0,0,0,0,0,0,0,1.2,0.2,0.1,0.2,0.1,9,0,2.4,0.1,0,0,0,0,0,0,0,0,0,0,0,0.1,0,0,0,0,0,0.1,0,0,0,0,0,0,0.1,0,0,0,0.2,0.5,0,0,0.1,0,0.2,0,0,0,0.1,0.6,0,0,0,0,0,0,0,0,0,0,0,0,0,0,0,0,0,0,0,0,0,0,0,0,0,0,0,0,0,0,0,0,0,0,0,0,0,0,0,0,0,0,0,0,0,0,0,0,0,0,0,0,0,0,0,0,0,0,0,0</t>
  </si>
  <si>
    <t>0,0,0,0,0,0,0,0,0,0,0,0,0.2,0.3,0.5,0.6,9.6,9.6,9.1,8.2,7.7,6.9,6.9,5.4,4.7,3.2,2.5,2.4,1.3,0,0,0,0,0,0,0,0,0,0,0,0,0,0,0,0,0,0,0,0,0,0,0,0,0,0,0,0,0,0,0,0,0,0,0,0,0,0,0,0,0,0,0,0,0,0,0,0,0,0,0,0,0,0,0,0,0,0,0,0,0,0,0,0,0,0,0,0,0,0,0,0,0,0,0,0,0,0,0,0,0,0,0,0,0,0,0,0,0,0,0</t>
  </si>
  <si>
    <t>24.9,19,27.8,19.3,30.4,30.7,23.3,24.7,31,29.2,29.9,33.1,28.9,30.6,30.6,31.5,31.3,32.2,34.1,36.2,34.2,36.2,30,39,35,39.2,35.4,32.4,36.9,45.2,42.1,37.8,40.4,39.8,48.4,42.7,49.9,46.4,50.5,55.4,50.8,53.6,52.9,50.4,61,53.3,51.8,63.9,63,61.8,58.3,65.5,56.5,62.7,61.4,64.8,59.5,59.9,60.9,58.8,64,68.8,65.8,63.3,60.4,59,58,64.7,56.1,62.5,53.4,53.5,55,60.1,55.4,51.8,55.8,49.4,56.9,48.2,54.5,49.8,46.2,48.7,40,46.5,40.4,45.5,43.1,40.8,40.8,32,40.9,39.5,29.3,35.2,35.9,29.3,25.6,34.7,33.6,34.8,34.5,24.9,25.3,24.3,27.1,27,29.6,24.1,30.9,30,27.8,26.4,26,23.3,27.7,24.6,23.1,23.9</t>
  </si>
  <si>
    <t>S,S,S,S,S,S,S,S,S,S,S,LR,LS,LS,LS,LS,B,S,R,LR,S,S,S,S,S,S,S,S,S,S,S,LR,S,S,S,S,S,LR,S,S,S,S,S,S,LR,S,S,S,LR,LR,S,S,LR,S,LR,C,S,S,LR,LR,S,S,S,S,S,S,S,S,S,S,S,S,S,S,S,S,S,S,S,S,S,S,S,S,S,S,S,S,S,S,S,S,S,S,S,S,S,S,S,S,S,S,S,S,S,S,S,S,S,S,S,S,S,S,S,S,S,S,S,S</t>
  </si>
  <si>
    <t>0,0,0,0,0,0,0,0,0,0,0,0,0.2,0.1,0.2,0.1,9,0,0,0,0,0,0,0,0,0,0,0,0,0,0,0,0,0,0,0,0,0,0,0,0,0,0,0,0,0,0,0,0,0,0,0,0,0,0,0,0,0,0,0,0,0,0,0,0,0,0,0,0,0,0,0,0,0,0,0,0,0,0,0,0,0,0,0,0,0,0,0,0,0,0,0,0,0,0,0,0,0,0,0,0,0,0,0,0,0,0,0,0,0,0,0,0,0,0,0,0,0,0,0</t>
  </si>
  <si>
    <t>60.587,60.6234232627866,60.6598317507047,60.6962254697476,60.7326044259063,60.7689686251691,60.8053180735222,60.8416527769492,60.8779727414312,60.914277972947,60.950568477473,61.274844260983,61.3109885040517,61.3471180854346,61.3832330110789,61.4193332869298,61.4554189189298,61.5264899130191,61.8505320776047,62.174442796515,62.4982221230702,62.8218701105687,62.8573868122876,63.1808891068787,63.5042601747895,63.8275000692512,64.1506088434735,64.2735865506446,64.5965143726787,64.9193112010637,64.9539770889363,65.0886289148085,65.1232261200106,65.1578092910731,65.1923784336887,65.226933553548,65.2614746563394,65.3960017477486,65.4304742690855,65.46493280686,65.4993773667443,65.5338079544086,65.5682245755206,65.6026272357457,65.737015940747,65.7713501318116,65.8056703954266,65.8399767372415,66.0742691629037,66.3964665493102,66.4305332383643,66.4645861084793,66.5986251652607,66.6326098499379,66.8665807489406,66.900456739113,66.934318987702,66.968167500282,67.1020022824247,67.423782775326,67.4574327399851,67.4910690547466,67.5246917251477,67.5583007567231,67.5918961550052,67.6254779255243,67.6590460738085,67.6926006053835,67.7261415257729,67.7596688404979,67.7931825550776,67.8266826750288,67.8601692058661,67.8936421531018,67.927101522246,67.9605473188067,67.9939795482894,68.0273982161975,68.0608033280322,68.0941948892924,68.1275729054749,68.1609373820741,68.1942883245822,68.2276257384894,68.2609496292833,68.2942600024495,68.3275568634715,68.3608402178302,68.3651100710047,68.3653781921399,68.3656462045134,68.3659141081695,68.365181903152,68.365449995149,68.3657179783961,68.3649858529375,68.365254024461,68.3655220872024,68.3657900412058,68.3650578865154,68.3653260288189,68.3655940623522,68.3658619871594,68.3651298032845,68.3653979164155,68.365665920788,68.3659338164462,68.3652016034343,68.36546968744,68.365737662699,68.3650055292556,68.3652736927975,68.3655417475606,68.3658096935889,68.3650775309266,68.3653456652615,68.3656136908294,68.3658816076744,68.3651494158406,68.3654175210158</t>
  </si>
  <si>
    <t>4.0938,3.9998,3.8957,3.8024,3.696,3.5899,3.4941,3.3973,3.2929,3.1917,3.0905,3.9344,3.8644,3.7945,3.7248,3.6552,3.5858,3.478,5.9723,6.6049,6.6577,7.119,6.9921,8.0543,8.2544,9.3457,9.629,9.4822,10.0867,10.9363,10.7509,10.6652,10.488,10.314,10.1062,9.9243,9.7132,9.6299,9.4184,9.1834,8.9744,8.7538,8.5388,8.3377,8.2575,8.0453,7.8424,7.5739,7.4955,7.6293,7.398,7.1253,7.0479,6.7986,6.722,6.4833,6.2603,6.0381,5.9632,6.2005,5.9563,5.6849,5.4381,5.2101,5.0008,4.8017,4.6098,4.3887,4.2107,4.0077,3.845,3.6845,3.5209,3.3409,3.1813,3.0355,2.8796,2.7446,2.5904,2.4624,2.3202,2.1925,2.0743,1.9527,1.8485,1.7348,1.6327,1.5242,1.4502,1.3846,1.3198,1.2657,1.2036,1.143,1.0932,1.0398,0.9855,0.9373,0.8921,0.8418,0.7922,0.7424,0.6935,0.6524,0.6106,0.5698,0.5281,0.488,0.4462,0.4075,0.3673,0.3273,0.2888,0.2515,0.216,0.181,0.1454,0.1115,0.0796,0.0473</t>
  </si>
  <si>
    <t>0.0096,0.0094,0.0092,0.009,0.0087,0.0085,0.0083,0.008,0.0078,0.0076,0.0073,0.0071,0.009,0.0089,0.0087,0.0086,0.0084,0.0082,0.008,0.0137,0.0152,0.0153,0.0164,0.0161,0.0185,0.019,0.0215,0.0221,0.0218,0.0232,0.0252,0.0247,0.0245,0.0241,0.0237,0.0232,0.0228,0.0223,0.0221,0.0217,0.0211,0.0206,0.0201,0.0196,0.0192,0.019,0.0185,0.018,0.0174,0.0172,0.0175,0.017,0.0164,0.0162,0.0156,0.0155,0.0149,0.0144,0.0139,0.0137,0.0143,0.0137,0.0131,0.0125,0.012,0.0115,0.011,0.0106,0.0101,0.0097,0.0092,0.0088,0.0085,0.0081,0.0077,0.0073,0.007,0.0066,0.0063,0.006,0.0057,0.0053,0.005,0.0048,0.0045,0.0043,0.004,0.0038,0.0035,0.0033,0.0032,0.003,0.0029,0.0028,0.0026,0.0025,0.0024,0.0023,0.0022,0.0021,0.0019,0.0018,0.0017,0.0016,0.0015,0.0014,0.0013,0.0012,0.0011,0.001,0.0009,0.0008,0.0008,0.0007,0.0006,0.0005,0.0004,0.0003,0.0003,0.0002</t>
  </si>
  <si>
    <t>0.1,0.1,10.2,0,0.2,0.1,0,2.7,0,0,0,0,0,0,0,0,0,0,0,0,0,0,0,0,0,0,0,0.1,0,0,0,0,0,0,0,0,0,0,0,0,0,0,0,0,0,0,0,0,0,0,0,0,0,0,0,0.1,0.7,0,0.1,0,0,0,0,0,0,0,0,0,0,0,0,0,0,0,0,0,0,0,0,0,0.2,0,0,0,0,0,0,0,0.1,0,0,0,0,0,0,0,0,0,0,0,0,0,0,0,0,0,0,0,0,0.1,0,0,0,0,0,0,0,0,0,0</t>
  </si>
  <si>
    <t>0.1,0.2,10.4,10.4,10.6,10.7,10.7,13.4,13.4,13.3,13.3,13.3,13.3,13.3,12.8,12.8,12.8,12.8,12.8,12.8,12.8,12.8,12.1,12.1,11,10.6,10.4,8,6.2,5,3.7,0.3,0,0,0,0,0,0,0,0,0,0,0,0,0,0,0,0,0,0,0,0,0,0,0,0,0,0,0,0,0,0,0,0,0,0,0,0,0,0,0,0,0,0,0,0,0,0,0,0,0,0,0,0,0,0,0,0,0,0,0,0,0,0,0,0,0,0,0,0,0,0,0,0,0,0,0,0,0,0.1,0.1,0.1,0.1,0.1,0.1,0.1,0.1,0.1,0.1,0.1</t>
  </si>
  <si>
    <t>20.8,27.4,21.4,24.7,19,31.4,30.6,25.4,17.7,32.5,30.6,22.1,26.9,26.5,34.2,29.2,25,31.3,26.8,24.1,28.1,31.4,35.6,32.1,37,33.9,32.6,43.7,40.2,37.9,37.8,48,39.3,44.1,38.9,44.4,50.9,46.7,56.2,54,46.6,61.5,60,60,56.5,65.6,58.4,58.2,66.6,70.9,61.2,63.3,75.3,67.5,71.8,72.7,65.2,71.5,65.1,65.1,64.7,77.5,71.7,72.2,61.2,75.1,62.5,71.4,57.9,65.4,62.4,63.1,65.4,52.9,62.9,54.3,47.4,47,53.5,50.6,50.7,42.5,47.5,37.4,40.9,46,35.6,33.6,44.8,35.4,31,40.2,39.1,37.9,30.9,36.8,30.3,36.5,30,32.9,35.2,24,19.8,30.9,27.1,19.6,26.2,22.6,24.2,19.7,18.3,19.8,31.1,18.3,30.9,20.4,26.2,30.6,23.2,25.3</t>
  </si>
  <si>
    <t>LS,LS,B,S,LS,LS,C,SN,S,C,S,S,S,S,S,S,S,S,S,S,S,S,S,S,S,S,C,LR,S,S,S,S,S,S,S,S,S,S,S,S,S,S,S,S,S,S,S,S,S,S,S,S,S,S,S,LR,LR,S,LR,S,S,S,S,S,S,S,S,S,S,S,S,S,S,S,S,S,S,S,S,S,LR,S,S,S,S,S,S,S,LR,C,S,S,S,S,S,S,S,S,S,S,S,S,S,S,S,S,S,S,S,LS,S,S,S,S,S,S,S,S,S,S</t>
  </si>
  <si>
    <t>0.1,0.1,10.2,0,0.2,0.1,0,2.7,0,0,0,0,0,0,0,0,0,0,0,0,0,0,0,0,0,0,0,0,0,0,0,0,0,0,0,0,0,0,0,0,0,0,0,0,0,0,0,0,0,0,0,0,0,0,0,0,0,0,0,0,0,0,0,0,0,0,0,0,0,0,0,0,0,0,0,0,0,0,0,0,0,0,0,0,0,0,0,0,0,0,0,0,0,0,0,0,0,0,0,0,0,0,0,0,0,0,0,0,0,0.1,0,0,0,0,0,0,0,0,0,0</t>
  </si>
  <si>
    <t>64.5889,64.6012967906198,64.6136844445764,64.6260629686039,64.6384323694311,64.6507926537819,64.6631438283754,64.6754858999257,64.6878188751419,64.797142760728,64.8093860725962,64.8216203609179,64.8338456323437,64.8460618935192,65.1552691510851,65.1672485172049,65.1792190543111,65.191180768911,65.2031336675068,65.215077756596,65.2270130426716,65.2389395322214,65.5478572317286,65.5805472531994,65.889213181522,66.1976516173681,66.3368627284039,66.6449712382858,66.9528526665189,67.2605071804665,67.5679349473687,67.8751361343421,68.1821109083805,68.1918594363542,68.2016007794832,68.2113349430628,68.2210619323845,68.2307817527359,68.2404944094005,68.2501999076583,68.259898252785,68.2695894500526,68.2792735047293,68.2889504220792,68.2986202073628,68.3082828658364,68.3179384027527,68.3275868233604,68.3372281329044,68.3468623366255,68.356489439761,68.3661094475441,68.3757223652042,68.3853281979669,68.3949269510538,68.5045186296828,68.8110295372255,68.8203145405816,68.9295927007192,68.9387903208393,68.9479811621439,68.9571652296291,68.9663425282873,68.9755130631073,68.9846768390742,68.9938338611694,69.0029841343705,69.0121276636517,69.0212644539834,69.0303945103322,69.0395178376613,69.04863444093,69.0577443250942,69.0668474951058,69.0759439559135,69.0850337124619,69.0941167696922,69.103193132542,69.1122628059452,69.1213257948319,69.3303821041289,69.3392843350739,69.3481800049107,69.357069118475,69.3659516805987,69.3748276961105,69.3836971698353,69.3925601065946,69.5014165112061,69.5101926866417,69.5189623938744,69.5277256376712,69.5364824227959,69.5452327540086,69.5539766360659,69.5627140737211,69.5464450717237,69.4951880602806,69.4439688261993,69.3927873416373,69.3416435787724,69.2905375098031,69.2394691069483,69.1884383424474,69.1374451885602,69.0864896175669,69.0355716017684,68.9846911134857,68.9338481250603,68.8830426088543,68.8322745372498,68.7815438826494,68.7308506174763,68.6801947141737,68.6295761452051,68.5789948830545,68.5284509002261,68.4779441692444,68.427474662654,68.3770423530199</t>
  </si>
  <si>
    <t>4.7562,4.6753,4.5947,4.4826,4.4029,4.3235,4.209,4.1305,4.0298,3.9157,3.8008,3.698,3.5903,3.4841,3.5288,3.4196,3.3167,3.2064,3.1032,3.0039,2.901,2.7948,3.1577,3.0479,3.6979,3.6944,3.5827,5.7976,7.0976,7.894,8.6603,11.5562,11.3844,11.1645,10.9667,10.7494,10.5042,10.2815,10.0119,9.7584,9.5436,9.2495,8.9699,8.6939,8.4426,8.136,7.8818,7.6322,7.3327,7.0056,6.7519,6.4899,6.1441,5.8664,5.5639,5.4794,5.7983,5.4996,5.4154,5.1669,4.9254,4.6021,4.3307,4.0623,3.8604,3.5864,3.3885,3.1508,2.9801,2.7834,2.604,2.4262,2.244,2.1061,1.9418,1.8067,1.6893,1.5747,1.4497,1.3332,1.2673,1.1673,1.0623,0.9719,0.8793,0.7826,0.6986,0.6176,0.5549,0.4771,0.4016,0.3221,0.2455,0.1717,0.1029,0.0346,0,0,0,0,0,0,0,0,0,0,0,0,0,0,0,0,0,0,0,0,0,0,0,0</t>
  </si>
  <si>
    <t>0.0213,0.0209,0.0206,0.0202,0.0197,0.0194,0.019,0.0185,0.0182,0.0177,0.0172,0.0167,0.0163,0.0158,0.0153,0.0155,0.015,0.0146,0.0141,0.0137,0.0132,0.0128,0.0123,0.0139,0.0134,0.0163,0.0163,0.0158,0.0255,0.0312,0.0347,0.0381,0.0508,0.0501,0.0491,0.0483,0.0473,0.0462,0.0452,0.0441,0.0429,0.042,0.0407,0.0395,0.0383,0.0371,0.0358,0.0347,0.0336,0.0323,0.0308,0.0297,0.0286,0.027,0.0258,0.0245,0.0241,0.0255,0.0242,0.0238,0.0227,0.0217,0.0202,0.0191,0.0179,0.017,0.0158,0.0149,0.0139,0.0131,0.0122,0.0115,0.0107,0.0099,0.0093,0.0085,0.0079,0.0074,0.0069,0.0064,0.0059,0.0056,0.0051,0.0047,0.0043,0.0039,0.0034,0.0031,0.0027,0.0024,0.0021,0.0018,0.0014,0.0011,0.0008,0.0005,0.0002,0,0,0,0,0,0,0,0,0,0,0,0,0,0,0,0,0,0,0,0,0,0,0</t>
  </si>
  <si>
    <t>0,0,0,0.1,0,0,0.2,0,0,0,0,0.1,0.2,0.1,0,0,0.1,0,0.9,2,2.4,0,0.1,0,0,0,0,0,0,0.3,0,0,0,0.1,0,0,0,0,0,0,0,0,0,0,0,0.1,0,0.1,0,0,0,0,0,0,0,0,0,0,0,0,0,0,0,0,0,0,0,0,0,0,0,0,0,0,0,0,0,0,0,0,0,0,0,0,0,0,0,0,0,0,2.5,1,0.4,0,0,0,3.9,0,0.3,0.1,0,0,0,0,0,0,0,0,0,0.1,0,0,0,0,0,0,0,0.1,0,0</t>
  </si>
  <si>
    <t>0,0,0,0.1,0.1,0.1,0.3,0.3,0.3,0.3,0,0.1,0.3,0.4,0,0,0.1,0,0,0,0,0,0,0,0,0,0,0,0,0,0,0,0,0,0,0,0,0,0,0,0,0,0,0,0,0,0,0,0,0,0,0,0,0,0,0,0,0,0,0,0,0,0,0,0,0,0,0,0,0,0,0,0,0,0,0,0,0,0,0,0,0,0,0,0,0,0,0,0,0,0,0,0.4,0,0,0,0,0,0.3,0,0,0,0,0,0,0,0,0,0,0.1,0.1,0.1,0.1,0.1,0.1,0.1,0.1,0.2,0.2,0.2</t>
  </si>
  <si>
    <t>25.7,18.8,18.9,23.6,18.2,24.3,26.6,28.3,27.6,25.2,34.2,24.2,23.5,24.6,36.2,28.4,28.3,39.4,38.4,39.6,32.6,38.1,33.7,36.3,31.9,47.2,40.3,50.2,45.2,43.6,40.5,42.3,42.3,50,46.5,45.3,46.6,45.7,50.8,59,57.7,49.9,57.7,61.8,60.5,63.9,55.5,56.6,69.7,72.1,70,58.7,72.5,64.4,67.4,69.6,71.4,76.1,75.8,65.1,69.2,66.2,72.7,70,73.4,70.5,61.8,67.9,68.2,63,55.5,56.5,53.2,54.1,57.8,50.1,55,55.2,54.4,55.7,48.8,47.3,42.6,46.6,37.6,39.7,37,32.5,38.9,36,35.3,34.1,27.2,37.8,38.3,32.4,37,29.4,29.5,33.7,27.5,24.5,26,19.1,29.4,31.4,25.5,22.3,18.5,24.7,25.5,28.3,24.6,30.9,18.6,17.2,19.1,22.1,24.6,26.7</t>
  </si>
  <si>
    <t>S,S,S,LS,S,S,LS,S,S,S,S,LS,LS,LS,S,S,LS,S,LR,LR,R,S,LR,S,S,S,S,S,S,LR,S,S,S,LR,S,S,S,S,S,S,S,S,S,S,S,LR,S,LR,S,S,S,S,S,S,S,S,S,S,S,S,S,S,S,S,S,S,S,S,S,S,S,S,S,S,S,S,S,S,S,S,S,S,S,S,S,S,S,S,S,S,R,LR,LS,S,S,C,R,S,LS,LR,S,S,S,S,S,S,S,S,S,LS,S,S,S,S,S,S,S,LS,S,S</t>
  </si>
  <si>
    <t>0,0,0,0.1,0,0,0.2,0,0,0,0,0.1,0.2,0.1,0,0,0.1,0,0,0,0,0,0,0,0,0,0,0,0,0,0,0,0,0,0,0,0,0,0,0,0,0,0,0,0,0,0,0,0,0,0,0,0,0,0,0,0,0,0,0,0,0,0,0,0,0,0,0,0,0,0,0,0,0,0,0,0,0,0,0,0,0,0,0,0,0,0,0,0,0,0,0,0.4,0,0,0,0,0,0.3,0,0,0,0,0,0,0,0,0,0,0.1,0,0,0,0,0,0,0,0.1,0,0</t>
  </si>
  <si>
    <t>23.953,23.9528268451688,23.9526538072524,23.9524808861718,23.9533080818482,23.953134718999,23.952961473205,23.9527883443873,23.9526153324667,23.9524424373645,23.9532696590016,23.9530963220957,23.9529231022274,23.9527499993179,23.9525770132881,23.9534041440591,23.9532307163483,23.9530574057366,23.9528842121448,23.952711135494,23.9525381757052,23.9533653326994,23.9531919311942,23.9530186467704,23.9528454793488,23.9526724288505,23.9524994951966,23.9533266783081,23.9531533029025,23.9529800445606,23.9528069032034,23.9526338787519,23.9524609711271,23.9532881802502,23.9531148308386,23.9529415984732,23.9527684830749,23.9525954845648,23.9534226028639,23.9532491626897,23.9530758396229,23.9529026335845,23.9527295444955,23.9525565722769,23.9533837168497,23.9532103029315,23.9530370061029,23.9528638262851,23.9526907633989,23.9525178173654,23.9533449881057,23.9531716003372,23.9529983296408,23.9528251759375,23.9526521391481,23.9524792191939,23.9533064159958,23.9531330542714,23.9529598096014,23.9527866819069,23.9526136711089,23.9524407771284,23.9532679998866,23.9530946641009,23.9529214453521,23.9527483435613,23.9525753586495,23.9534024905377,23.9532290639434,23.9530557544473,23.9528825619705,23.9527094864339,23.9525365277586,23.9533636858655,23.9531902854723,23.9530170021596,23.9528438358485,23.9526707864599,23.9524978539149,23.9533250381346,23.9531516638365,23.9529784066013,23.95280526635,23.9526322430037,23.9524593364834,23.9532865467102,23.9531131984016,23.9529399671384,23.9527668528416,23.9525938554323,23.9534209748314,23.9532475357564,23.9530742137881,23.9529010088475,23.9527279208555,23.9525549497332,23.9533820954016,23.9532086825781,23.9530353868437,23.9528622081191,23.9526891463255,23.9525162013839,23.9533433732153,23.9531699865372,23.9529967169305,23.952823564316,23.9526505286149,23.952477609748,23.9533048076367,23.9531314469982,23.9529582034135,23.9527850768035,23.9526120670893,23.9524391741918,23.9532663980323,23.9530930633281,23.9529198456602,23.9527467449495,23.9525737611171,23.953400894084</t>
  </si>
  <si>
    <t>8.2883,8.2389,8.1895,8.1735,8.1242,8.0665,8.0505,7.9855,7.9222,7.8635,8.0849,8.0689,8.0529,8.0369,8.3533,8.2862,8.2702,8.2766,9.1606,11.1446,13.5286,13.4173,13.5013,13.3973,13.3082,13.159,13.0414,12.8763,12.7389,13.0229,12.9052,12.7803,12.6561,12.7391,12.596,12.4594,12.3175,12.1803,12.0172,11.8043,11.6026,11.4486,11.2493,11.0225,10.8065,10.8905,10.7099,10.7939,10.5044,10.195,9.9098,9.7172,9.4151,9.1876,8.9392,8.6753,8.3989,8.0821,7.7736,7.5606,7.3196,7.1049,6.8417,6.6063,6.3474,6.1161,5.9448,5.7375,5.5326,5.3623,5.2306,5.0963,4.977,4.8545,4.7189,4.6143,4.4933,4.3728,4.2566,4.1359,4.0409,3.9511,3.8743,3.7879,3.7229,3.6531,3.5901,3.5353,3.4694,3.4094,5.8924,6.8764,6.8604,7.1781,7.0927,7.028,10.911,10.8353,10.8193,11.2033,11.1314,11.0663,10.997,10.9421,10.8662,10.7856,10.719,10.6589,10.6047,10.5887,10.5227,10.4506,10.3867,10.3087,10.2548,10.2043,10.1508,10.1348,10.0716,10.0033</t>
  </si>
  <si>
    <t>0,0,0,0,0,0,0.2,0,0.1,0,0,0,0.2,0,0,0,1.3,0,0.3,0,0,0,0,0,0,0,0,0,0,0,0,0,0,0,0,0,0,0,0,0,0,0.1,0,0,0,0,0.8,0,1.8,0,0,0,0,0,0,0,0,0,0.1,0,0.1,0.2,0,0,0,0,0,0,0.1,0,0,0,0,0,0,0,0,0,0,0,0.1,0,0,0,0,0.8,0,0,0,0,0,0,0,0,7.6,0.1,0,2.5,3,0.1,0,0,0,0,0,0,0,0.1,0,0,0,0,0,0.9,0,0,0,0.1,0,0</t>
  </si>
  <si>
    <t>0,0,0,0,0,0,0.2,0.2,0.3,0.3,0.3,0.3,0.5,0.5,0.3,0.3,1.6,1.6,1.9,1.5,1.2,0,0,0,0,0,0,0,0,0,0,0,0,0,0,0,0,0,0,0,0,0,0,0,0,0,0,0,0,0,0,0,0,0,0,0,0,0,0,0,0,0,0,0,0,0,0,0,0,0,0,0,0,0,0,0,0,0,0,0,0,0,0,0,0,0,0,0,0,0,0,0,0,0,0,0.1,0,2.5,5.5,5.6,5.6,5.6,5.6,5.6,5.6,5.6,5.6,5.7,5.7,5.7,5.7,5.7,5.7,6.6,6.6,6.6,6.6,6.7,6.7,6.7</t>
  </si>
  <si>
    <t>22.5,20,20.6,22,25.8,24.8,27.8,20.2,29.3,23.6,18.8,22.1,30.8,31.5,32.9,23.1,23.2,26.3,27.4,33.8,33.4,38.9,34.5,40.5,39.6,42.9,35,43.7,36.6,43.6,48.8,43.1,47.5,41.9,52.4,50.4,56.2,53.4,57.1,53,55.9,59.6,62.3,63.5,60.9,65.2,60.1,57.8,66.2,63.2,71.1,65,67.3,65.9,63.5,64.5,71.1,68.8,69,64,71.9,71.4,65.2,69.4,62.5,67.7,65.2,66.7,64.7,62.8,66.1,61.8,62.3,63.6,58,53.2,53.8,56.8,56.1,55.9,48.8,50.3,43.9,52.8,52.7,40.3,45.9,42.4,41.9,36.4,39.5,34.7,37.4,35.1,39.9,31,37.5,31.7,29.8,25.7,28.2,30.5,25.4,21.4,27,30.6,24.6,18.7,19.5,21.3,22,18.4,22.3,23.6,25.1,18.9,24.1,25.1,20.7,21.8</t>
  </si>
  <si>
    <t>S,S,S,S,S,S,LS,S,LS,S,S,S,LS,S,S,S,LS,S,LS,S,S,S,S,S,S,S,S,S,S,S,S,S,S,S,S,S,S,S,S,S,S,LR,S,S,C,S,LR,S,LR,S,S,S,S,C,S,S,S,S,LR,S,LR,LR,S,S,S,S,S,S,LR,C,S,S,S,S,S,S,S,S,S,S,LR,S,S,S,S,LR,S,S,C,S,S,S,C,C,ST,LS,S,SN,SN,LS,S,S,S,S,S,S,S,LS,S,S,S,S,C,LS,S,S,S,LS,S,S</t>
  </si>
  <si>
    <t>0,0,0,0,0,0,0.2,0,0.1,0,0,0,0.2,0,0,0,1.3,0,0.3,0,0,0,0,0,0,0,0,0,0,0,0,0,0,0,0,0,0,0,0,0,0,0,0,0,0,0,0,0,0,0,0,0,0,0,0,0,0,0,0,0,0,0,0,0,0,0,0,0,0,0,0,0,0,0,0,0,0,0,0,0,0,0,0,0,0,0,0,0,0,0,0,0,0,0,0,0.1,0,2.5,3,0.1,0,0,0,0,0,0,0,0.1,0,0,0,0,0,0.9,0,0,0,0.1,0,0</t>
  </si>
  <si>
    <t>14.1799,14.1348,14.0887,14.0398,13.9826,13.9278,13.9278,13.8828,13.8828,13.8309,13.7886,13.74,13.74,13.6684,13.7843,13.7337,13.7337,13.6759,13.6759,13.9774,14.2029,15.3299,15.2445,15.1362,15.0322,14.9144,14.8284,14.7075,14.6165,14.4972,14.3522,14.2362,14.0992,13.9892,13.8261,13.6754,13.4898,13.3234,13.1336,12.9722,12.7936,12.8936,12.6685,12.4354,12.2557,12.0118,12.8118,12.6212,14.4212,14.1749,13.8523,13.5951,13.3182,13.0955,12.8586,12.6154,12.3112,12.0337,12.1337,11.9015,12.0015,12.2015,11.9585,11.6796,11.464,11.2069,10.9741,10.7308,10.8308,10.6514,10.4171,10.2181,10.0175,9.8091,9.6409,9.5015,9.36,9.2027,9.0511,8.9018,9.0018,8.881,8.7867,8.6552,8.5253,9.3253,9.221,9.1306,9.0551,8.9843,8.9045,8.8388,8.7766,8.7201,16.3201,16.3201,16.3206,16.3206,16.3206,16.3206,16.2525,16.1777,16.1172,16.0662,16.0019,15.9273,15.8693,15.8693,15.8226,15.7724,15.7207,15.6765,15.6319,15.6319,15.5732,15.5283,15.4723,15.4723,15.4238,15.3731</t>
  </si>
  <si>
    <t>0,0.1,0,0,0,0,0,0,0,0,0,0,0,0,0,0,0,0,0,0,0,0,0,0,0.1,0,0,0.1,0,0.1,0,0,3.8,0.1,0,0,1.2,1.8,0.4,0.2,0,2.9,0.7,0,0.2,1.2,0,0,0,0.1,0,0,0.1,0,0,0.2,0,0,0,0,0,0.5,0,0.2,0.1,0,0.2,0,0.1,0,0,0,0,0,0,0,0,0,0.1,0,0,0,0,0,0.2,0.1,0.1,0,0,0,0,0,0,0,0,0,0,0,0,0,0,0,0.1,0.2,0,0,0,0,0.2,0,0.1,3.5,1.2,5.5,3.9,0,0,0,0,0.5</t>
  </si>
  <si>
    <t>0,0.1,0.1,0.1,0.1,0.1,0.1,0.1,0.1,0.1,0.1,0.1,0.1,0.1,0.1,0.1,0.1,0.1,0.1,0,0,0,0,0,0,0,0,0,0,0,0,0,0,0,0,0,0,0,0,0,0,0,0,0,0,0,0,0,0,0,0,0,0,0,0,0,0,0,0,0,0,0,0,0,0,0,0,0,0,0,0,0,0,0,0,0,0,0,0,0,0,0,0,0,0,0,0,0,0,0,0,0,0,0,0,0,0,0,0,0,0,0,0.1,0.3,0.3,0.3,0.3,0.3,0.5,0.5,0.6,4.1,5.3,10.8,14.7,14.7,14.7,14.7,14.7,15.2</t>
  </si>
  <si>
    <t>23.5,24.5,21.6,22.5,22.8,24.9,23.2,24.4,22.1,26.7,26.3,27.8,23.9,25.3,28.6,26.8,31.6,29.6,31.5,32.5,33.8,33.5,35.9,34.4,36.7,34.4,36.4,39.7,36.7,43.3,43.6,44.2,47.4,43.8,49.9,52.3,52.1,49.1,49.8,50,56.8,55.2,57.6,56.7,58.1,59.2,61.9,64.7,63.5,66.8,67.8,64.2,67.5,63.8,69.5,63.2,67,69.7,68,71.6,69.4,70.8,67.4,67.5,68.1,66.3,65,67.4,64,61.3,61.6,64,61.3,60.4,54.8,53.9,54.5,57,54.2,54.7,47.9,44.4,47.3,45.9,44.6,44.4,43.7,42.4,37.8,41,36,34,31.7,35.6,32.8,34,28,26.5,32.3,32.5,27.3,26.3,27.9,29.8,28.2,23.5,26.4,28.8,27.8,21.9,20.3,23.4,23,20.8,25,18.9,24.6,20.8,22.3,24</t>
  </si>
  <si>
    <t>S,LS,S,S,S,S,S,S,S,S,S,S,S,S,S,S,S,S,S,S,S,S,S,S,LR,S,S,LR,S,LR,S,C,R,LR,S,S,LR,LR,LR,LR,S,R,LR,C,LR,LR,S,C,C,LR,S,S,LR,S,S,LR,S,S,S,S,S,LR,S,LR,LR,S,LR,S,LR,S,S,S,S,S,S,S,S,S,LR,S,S,S,S,S,LR,LR,LR,S,S,S,S,S,S,S,S,S,S,S,S,S,S,S,LS,LS,S,S,S,S,LS,S,LS,SN,LS,SN,SN,S,S,C,C,LS</t>
  </si>
  <si>
    <t>0,0.1,0,0,0,0,0,0,0,0,0,0,0,0,0,0,0,0,0,0,0,0,0,0,0,0,0,0,0,0,0,0,0,0,0,0,0,0,0,0,0,0,0,0,0,0,0,0,0,0,0,0,0,0,0,0,0,0,0,0,0,0,0,0,0,0,0,0,0,0,0,0,0,0,0,0,0,0,0,0,0,0,0,0,0,0,0,0,0,0,0,0,0,0,0,0,0,0,0,0,0,0,0.1,0.2,0,0,0,0,0.2,0,0.1,3.5,1.2,5.5,3.9,0,0,0,0,0.5</t>
  </si>
  <si>
    <t>6.1674,6.1674,6.1367,6.1049,6.0727,6.0377,6.0052,5.9711,5.9403,5.903,5.8664,5.8276,5.7947,5.7598,5.72,5.6831,5.6384,5.5974,5.5533,5.6074,5.5589,5.5112,5.4589,5.4097,5.5097,5.4604,5.4072,5.5072,5.4531,5.5531,5.4819,5.4257,9.2257,9.3257,9.2085,9.0812,10.2812,12.0812,12.4812,12.6812,12.5043,15.4043,16.1043,15.9496,16.1496,17.3496,17.1003,16.8871,16.684,16.784,16.4819,16.2181,16.3181,16.0597,15.7459,15.9459,15.66,15.3479,15.0574,14.7303,14.4302,14.9302,14.6487,14.8487,14.9487,14.6783,14.8783,14.5976,14.6976,14.4735,14.2485,14.0056,13.7864,13.5765,13.4063,13.2431,13.0773,12.8968,12.9968,12.8309,12.7035,12.5924,12.4691,12.3525,12.5525,12.6525,12.7525,12.6495,12.5638,12.4672,12.3882,12.3154,12.2494,12.1722,12.1035,12.0316,11.9755,11.9229,11.8564,11.7896,11.7356,11.684,11.684,11.684,11.6281,11.5825,11.5309,11.4741,11.4741,11.4316,11.4316,11.4316,11.4316,11.4316,11.4316,11.3943,11.3468,11.3155,11.2821,11.2821</t>
  </si>
  <si>
    <t>3.6,0.4,0.6,8.7,0,0.1,0.2,0,0.2,0.1,0,0,0,0,0,0,0,0,0,0,0,0,0,0,0,0,0,0,0,0,0,0,0,0,0,0,0,0,0,0.1,0,0,0,0.1,0,0,0,0,0,0,0.1,0.1,0.1,0,0.3,0.3,0,0,0,0.1,0,0,0.1,3.9,1.8,0,0,3.7,0,0,0,0.1,0,0,0,0,0,0,0,0,0,0,0,0,0,0,0,0,0,0,0,0,0,0,0,0,0,0,0,0,0,0.1,0,0,0,0.3,0,0,0,0,0,0.1,0,0,0,0,0,0,0,0</t>
  </si>
  <si>
    <t>3.6,4,4.6,13.3,13.3,13.4,13.6,13.6,13.8,13.9,13.9,13.9,13.9,13.9,13.9,13.9,13.9,13.9,13.8,13.8,13.3,13.3,13.3,12.9,12.9,12.4,11.8,10.3,7.8,5.1,2.4,0,0,0,0,0,0,0,0,0,0,0,0,0,0,0,0,0,0,0,0,0,0,0,0,0,0,0,0,0,0,0,0,0,0,0,0,0,0,0,0,0,0,0,0,0,0,0,0,0,0,0,0,0,0,0,0,0,0,0,0,0,0,0,0,0,0,0,0,0,0,0.1,0.1,0.1,0.1,0.4,0.4,0.4,0.4,0.4,0.4,0.5,0.5,0.5,0.5,0.5,0.5,0.5,0.5,0.5</t>
  </si>
  <si>
    <t>15.5,12.8,15.1,18.5,15.6,17.8,17.3,20,18.1,18.3,19.5,19.7,20.4,19.9,20.5,28.1,26.2,30.7,32.5,29.7,34.3,29.9,30.9,34,31.9,34.1,35.1,39.1,43.5,44.9,44.3,47.5,42.9,43.7,49.8,51.5,51.9,47.6,52.3,51.3,51.4,50.3,54.6,55.8,57.2,55.9,61.8,57.5,60.5,59.4,59.1,62.6,60.3,61.2,64.1,66.1,62.7,65.4,63.3,63.3,64.3,68.4,63.4,62.5,64.3,65.5,60.3,59.8,60.9,56.8,61.7,60.4,55.2,57.3,54.4,52.2,50,50.2,47.2,39.8,40.9,39.5,38,33.6,32.3,31.5,29.6,25.7,25.7,22.3,26.7,21.2,25.8,22.4,17.7,17.8,16.8,20.9,20.6,17.2,14.1,21,16.4,19.2,20.4,17.2,13,18.5,15.2,17.9,18.1,15.9,16.6,19,16.5,18.1,11.3,15.8,18.1,11</t>
  </si>
  <si>
    <t>SN,LS,LS,B,S,LS,LS,C,LS,LS,S,S,S,S,S,S,S,S,S,S,S,S,S,S,S,S,S,S,S,S,S,S,S,S,S,S,S,S,S,LR,S,S,S,LR,S,S,S,S,S,S,LR,LR,LR,S,LR,LR,S,S,S,LR,C,S,LR,R,LR,S,C,R,C,C,S,LR,S,S,S,S,S,S,S,S,S,S,S,S,S,S,S,S,S,S,S,S,S,S,S,S,S,S,S,S,S,LS,S,S,S,LS,S,S,S,S,S,LS,S,S,S,S,S,S,S,S</t>
  </si>
  <si>
    <t>3.6,0.4,0.6,8.7,0,0.1,0.2,0,0.2,0.1,0,0,0,0,0,0,0,0,0,0,0,0,0,0,0,0,0,0,0,0,0,0,0,0,0,0,0,0,0,0,0,0,0,0,0,0,0,0,0,0,0,0,0,0,0,0,0,0,0,0,0,0,0,0,0,0,0,0,0,0,0,0,0,0,0,0,0,0,0,0,0,0,0,0,0,0,0,0,0,0,0,0,0,0,0,0,0,0,0,0,0,0.1,0,0,0,0.3,0,0,0,0,0,0.1,0,0,0,0,0,0,0,0</t>
  </si>
  <si>
    <t>74.1115,73.9179973890339,73.7250000068171,73.5325065342145,73.3405156555351,73.1490260585232,72.9580364343495,72.7675454776019,72.5775518862766,72.3880543617693,72.1990516088665,72.0105423357363,71.8225252539198,71.6349990783221,71.4479625272037,71.2614143221719,71.0753531881714,70.8897778534765,70.8056870496815,70.620815804121,70.9284272511076,70.7432355350472,70.5585273482717,70.7993014283023,70.6144468553824,70.873074931478,71.3500277384455,71.8917352378229,72.4320283573064,72.9709107897938,73.5083862185411,74.0444583171872,74.0411307497794,74.0378118705371,74.0345016567759,74.0312000858705,74.0279071352547,74.0246227824211,74.0213470049213,74.1180797803654,74.1145599898161,74.1110493893205,74.1075479548837,74.2040556625733,74.2003113919138,74.1965768974179,74.1928521535605,74.1891371348827,74.1854318159927,74.1817361715645,74.2780501763385,74.3741127085152,74.4699244246809,74.4654859797079,74.761059123364,75.0558605355745,75.0498922313041,75.0439395100735,75.0380023311961,75.1320806540911,75.1259133416783,75.1197621319089,75.1896269827395,75.7213094188159,76.2516036500983,76.2425133011424,76.2334466867791,76.7624037450382,76.7519797143723,76.7415829004966,76.7312132323491,76.8208706390532,76.8102939533115,76.7997448829373,76.7892233558278,76.7787293000685,76.7682626439325,76.7578233158805,76.7474112445597,76.7370263588036,76.7266685876318,76.716337860249,76.7060341060446,76.6957572545928,76.6855072356513,76.6752839791614,76.6650874152471,76.6549174742151,76.644774086554,76.6346571829337,76.6245666942054,76.6145025514007,76.6044646857313,76.5944530285883,76.5844675115424,76.4245080663426,76.2249662698247,76.0259454701646,75.8274443070571,75.6294614237489,75.4319954670289,75.2350450872194,75.0386089381666,74.8426856772315,74.6472739652805,74.4523724666766,74.2579798492702,74.0640947843896,73.8707159468324,73.6778420148563,73.48547167017,73.2936035979241,73.1022364867024,72.9113690285126,72.7209999187776,72.5311278563264,72.3417515433857,72.15286968557,71.964480991874,71.7765841746629</t>
  </si>
  <si>
    <t>0,0,0,0,0,0,0,0,0,0,0,0,0,0,0,0,0,0,0,0,0,0,0,0,0,0.0002,0,0.788,2.486,4.4577,6.2843,7.9029,7.6289,7.3538,7.0581,6.7578,6.4585,6.1774,5.8812,5.6912,5.4027,5.1204,4.8248,4.6348,4.3345,4.0428,3.7307,3.4406,3.1433,2.8548,2.6648,2.4748,2.2848,2.0052,1.8152,1.6252,1.3555,1.0853,0.8286,0.6386,0.4051,0.1662,0.0002,3.1722,4.2442,3.9115,3.6284,6.6004,6.287,5.9934,5.6554,5.4654,5.1639,4.857,4.5651,4.284,4.0127,3.7435,3.4853,3.2458,3.0059,2.7706,2.5395,2.3165,2.0966,1.8791,1.665,1.4557,1.2477,1.0432,0.8373,0.636,0.434,0.2354,0.0402,0,0,0,0,0,0,0,0,0,0,0,0,0,0,0,0,0,0,0,0,0,0,0,0,0</t>
  </si>
  <si>
    <t>0,0,0,0,0,0,0,0,0,0,0,0,0,0,0,0,0,0,0,0,0,0,0,0,0,0,0,0,0,0.1,0,0,0,0,0,0,0,0,0,0,3,0.5,0,0.4,0,0.1,0.1,0.2,4.8,0.1,0,0.4,0,0.1,0,0,0,0,0,0.3,0,0,0,0,0.2,0.1,0,0,0,0,0,0,1,0,0.1,0.4,0,0,0,0,0,0,0.1,0,0.1,0,0,0,0,0,0,0,0,0.7,0,0.2,0,0,0,0,1.3,1.1,0.1,0.8,1.1,0.2,0.7,2.5,7,0.7,0,0,0.1,0.1,0,0,0,0,0,0</t>
  </si>
  <si>
    <t>0,0,0,0,0,0,0,0,0,0,0,0,0,0,0,0,0,0,0,0,0,0,0,0,0,0,0,0,0,0,0,0,0,0,0,0,0,0,0,0,0,0,0,0,0,0,0,0,0,0,0,0,0,0,0,0,0,0,0,0,0,0,0,0,0,0,0,0,0,0,0,0,0,0,0,0,0,0,0,0,0,0,0,0,0,0,0,0,0,0,0,0,0,0.7,0.7,0.9,0.9,0.9,0.9,0.9,2.2,3.3,3.4,4.2,5.3,5.5,6.2,8.7,15.7,16.4,16.4,16.4,16.5,16.6,16.6,16.6,16.6,16.6,16.6,16.6</t>
  </si>
  <si>
    <t>16.6,16.2,17.3,17,18.4,19.5,17.2,19.3,18.7,22.7,23.7,22.3,24.7,28,27.7,28.3,29.4,30.7,33.9,34.3,34.1,39.1,40.3,41.7,41.6,43.3,44.1,42.6,47.6,44.7,48.2,49,49.9,50.8,51.9,51.5,52.3,52.4,52.1,52.9,56.8,56,54.7,57,59.5,60.1,57.6,60.3,61,58.9,60.8,63.3,63.2,62.4,61.6,63.3,64.3,64,62.1,64.9,65.7,65.1,63.8,64.7,61.1,63.8,61.2,58.9,61.6,58.8,57.6,56.7,53.8,51.8,51.6,51.8,46.8,48.3,46.3,43.5,43.6,40.8,37.3,37,34.8,32.6,30.5,29.8,28.7,27.7,24.7,25.2,26,24.3,23.4,23.6,21.7,19.7,22.1,17.8,20.3,17.8,18.9,17.5,19.7,15.9,16.4,16.3,15.2,18.4,16.7,18.1,16.9,16.5,16.5,17.1,17.6,16.9,16.9,16.9</t>
  </si>
  <si>
    <t>S,S,S,S,S,S,S,S,S,S,S,S,S,S,S,S,S,S,S,S,S,S,S,S,S,S,S,S,S,LR,S,S,S,S,S,S,S,S,S,S,R,LR,S,LR,C,LR,LR,LR,R,LR,S,LR,S,LR,S,S,S,S,S,LR,S,S,S,S,LR,LR,S,S,S,S,S,S,LR,S,LR,LR,S,S,S,S,S,S,LR,S,LR,S,S,S,S,S,S,S,S,LS,S,LS,S,S,S,S,LS,LS,LS,LS,LS,LS,LS,SN,B,LS,S,S,LS,LS,S,S,S,S,S,S</t>
  </si>
  <si>
    <t>0,0,0,0,0,0,0,0,0,0,0,0,0,0,0,0,0,0,0,0,0,0,0,0,0,0,0,0,0,0,0,0,0,0,0,0,0,0,0,0,0,0,0,0,0,0,0,0,0,0,0,0,0,0,0,0,0,0,0,0,0,0,0,0,0,0,0,0,0,0,0,0,0,0,0,0,0,0,0,0,0,0,0,0,0,0,0,0,0,0,0,0,0,0.7,0,0.2,0,0,0,0,1.3,1.1,0.1,0.8,1.1,0.2,0.7,2.5,7,0.7,0,0,0.1,0.1,0,0,0,0,0,0</t>
  </si>
  <si>
    <t>57.5693,57.4541614,57.3392530772,57.2245745710456,57.1101254219035,56.9959051710597,56.8819133607176,56.7681495339961,56.6546132349281,56.5413040084583,56.4282214004414,56.3153649576405,56.2027342277252,56.0903287592698,55.9781481017512,55.8661918055477,55.7544594219366,55.6429505030927,55.5316646020866,55.4206012728824,55.3097600703366,55.1991405501959,55.0887422690956,54.9785647845574,54.8686076549882,54.7588704396783,54.6493526987989,54.5400539934013,54.4309738854145,54.4221119376437,54.3132677137684,54.2046411783409,54.0962318959842,53.9880394321922,53.8800633533278,53.7723032266212,53.6647586201679,53.5574291029276,53.4503142447217,53.3434136162323,54.0007267889998,54.5457253354218,54.589633884751,55.0334546169815,55.0763877077475,55.219234932332,55.3617964624674,55.6040728695424,56.2568647238033,56.3973509943557,56.437556292367,56.8776811797823,56.9169258174227,57.0560919657879,57.0949797818563,57.1337898222926,57.172522242648,57.2111771981627,57.2497548437664,57.5882553340789,57.6260788234107,57.6638266657639,57.7014990124323,57.7390960144075,57.9766178223787,58.1136645867339,58.1504372575604,58.1871363830453,58.2237621102792,58.2603145860587,58.2967939568865,58.3332003689728,58.9805339682348,59.0155729002984,59.1065417544978,59.3883286709888,59.2695520136468,59.1510129096195,59.0327108838002,58.9146454620326,58.7968161711086,58.6792225387664,58.6618640936888,58.5445403655014,58.5274512847704,58.4103963822009,58.2935755894365,58.1769884382576,58.0606344613811,57.9445131924583,57.8286241660734,57.7129669177413,57.5975409839058,57.482345901938,57.3673812101341,57.2526464477138,57.1381411548184,57.0238648725088,56.9098171427638,56.7959975084782,56.6824055134613,56.5690407024344,56.4559026210295,56.3429908157874,56.2303048341559,56.1178442244875,56.0056085360386,55.8935973189665,55.7818101243286,55.6702465040799,55.5589060110717,55.4477881990496,55.3368926226515,55.2262188374062,55.1157663997314,55.0055348669319,54.895523797198,54.7857327496036,54.6761612841044,54.5668089615362</t>
  </si>
  <si>
    <t>0,0,0,0,0,0,0,0,0,0,0,0,0,0,0,0,0,0,0,0,0,0,0,0,0,0,0,0,0,0,0,0,0,0,0,0,0,0,0,0,2.236,2.083,1.8635,1.7105,1.5005,1.3475,1.1945,1.0415,5.0775,4.9245,4.6432,4.4902,4.2039,4.0509,3.7784,3.5027,3.227,2.9575,2.7006,2.5476,2.2849,2.03,1.7854,1.5435,1.3905,1.2375,1.0193,0.8118,0.6052,0.4105,0.2245,0.048,0.284,0.1089,0,0,0,0,0,0,0,0,0,0,0,0,0,0,0,0,0,0,0,0,0,0,0,0,0,0,0,0,0,0,0,0,0,0,0,0,0,0,0,0,0,0,0,0,0,0</t>
  </si>
  <si>
    <t>0.1,0.3,0,0,5.9,0.2,0,0.2,0.1,0,0.1,1.3,0,0.1,0.1,0,1.1,0.5,0,0.1,1.8,0.3,0,0,0,0.2,0,0.1,0,0.2,0,0,0,0.1,1.5,0,0,0.1,0.1,0,0,0.1,0,0,0,0.1,0,0,0,0,0,0,0,0,0,0,0.2,0,0,0,0.1,0,0.2,0.2,0,0.1,0,0,0,0,2.5,1.4,0,0.1,2.6,0,3.4,0,7,0,0,0,0,0,0,0,0,0,0,0,0,0,0,0,0,0,0,0,0.1,0.1,0.1,0,0,0.9,0,0,0,0,0,0,0.2,0,0,0,0,0,0,0,0,0</t>
  </si>
  <si>
    <t>0.1,0.4,0.4,0.4,6.3,6.5,6.5,6.7,6.8,6.8,6.9,8.2,8.2,8.3,8.4,8.4,9.5,10,10,10.1,11.9,10.6,9.3,8.5,6.7,5.1,2.4,0,0,0,0,0,0,0,0,0,0,0,0,0,0,0,0,0,0,0,0,0,0,0,0,0,0,0,0,0,0,0,0,0,0,0,0,0,0,0,0,0,0,0,0,0,0,0,0,0,0,0,0,0,0,0,0,0,0,0,0,0,0,0,0,0,0,0,0,0,0,0,0.1,0.2,0.3,0.3,0.3,1.2,1.2,1.2,1.2,1.2,1.2,1.2,1.4,1.4,1.4,1.4,1.4,1.4,1.4,1.4,1.4,1.4</t>
  </si>
  <si>
    <t>11.2,12.4,12.8,17.2,15.6,13.9,14.4,19.9,15.1,21.3,20.1,18.4,20.5,26.6,24.4,26.8,30.6,27.6,29.6,31.1,30.8,38.1,38,35.8,40.7,39.4,44.9,43.5,44.6,45.5,45.7,50.5,46.5,48.3,52.4,49.6,54,52.7,55.7,54.3,56.8,57.5,61.1,60.5,63.5,64.7,64.2,64.6,61.9,62.7,67.2,63.5,65.2,65,64,65.5,66.2,65.2,66,69,68.5,66.5,70.3,69.3,66.1,64.3,66.8,66.5,63.3,62,62.4,59.2,61.9,59,55.6,54.6,52.3,51.3,52.2,50.9,47.4,46.1,41,43.1,39.7,40.7,37.2,36.4,31.7,31.1,29.5,29.7,31.2,29.3,25.4,24.9,25.2,20.5,24.5,19,20.3,21.2,18,19.6,16.2,16.5,15.9,19.6,16.4,18,14.2,15.3,17.3,13.4,13.8,17,13.3,13.5,11.9,16.4</t>
  </si>
  <si>
    <t>LS,LS,C,C,SN,LS,C,LS,LS,S,LS,LS,S,LS,LS,S,LS,LS,S,LS,LS,LR,S,C,S,LR,S,LR,S,LR,S,S,S,LR,LR,S,S,LR,LR,S,S,LR,S,S,S,LR,S,S,S,S,S,S,S,S,S,S,LR,S,S,C,LR,S,LR,LR,S,LR,S,S,S,S,R,LR,S,LR,R,C,R,C,ST,C,S,S,S,S,S,S,S,S,S,S,S,S,S,S,S,S,S,S,LS,LS,LS,S,S,LS,S,S,S,S,C,S,LS,S,S,S,S,S,S,S,S,S</t>
  </si>
  <si>
    <t>0.1,0.3,0,0,5.9,0.2,0,0.2,0.1,0,0.1,1.3,0,0.1,0.1,0,1.1,0.5,0,0.1,1.8,0,0,0,0,0,0,0,0,0,0,0,0,0,0,0,0,0,0,0,0,0,0,0,0,0,0,0,0,0,0,0,0,0,0,0,0,0,0,0,0,0,0,0,0,0,0,0,0,0,0,0,0,0,0,0,0,0,0,0,0,0,0,0,0,0,0,0,0,0,0,0,0,0,0,0,0,0,0.1,0.1,0.1,0,0,0.9,0,0,0,0,0,0,0.2,0,0,0,0,0,0,0,0,0</t>
  </si>
  <si>
    <t>71.3152,71.3150566153846,71.3149133134911,71.3147700942718,71.315626957679,71.3154833267418,71.3153397786687,71.3151963134118,71.3150529309233,71.3149096311554,71.3147664140605,71.3156232795909,71.3154796507757,71.3153361048234,71.315192641686,71.3150492613158,71.314905963665,71.314762748686,71.315619616331,71.3154759896292,71.3153324457891,71.3151889847627,71.3150456065022,71.31490231096,71.3147590980883,71.3156159678394,71.3154723432426,71.3153288015061,71.3151853425821,71.315041966423,71.3148986729808,71.3147554622079,71.3156123340566,71.3154687115562,71.3153251719149,71.315181715085,71.3150383410186,71.314895049668,71.3147518409855,71.3156087149234,71.3154650945109,71.3153215569564,71.315178102212,71.31503473023,71.3148914409625,71.314748234362,71.3156051103806,71.3154614920477,71.3153179565715,71.3151745039043,71.3150311339982,71.3148878468055,71.3147446422785,71.3156015203695,71.3154579041077,71.3153143707015,71.315170920103,71.3150275522645,71.3148842671382,71.3147410646764,71.3155979448314,71.3154543306324,71.3153107992878,71.3151673507498,71.3150239849705,71.3148807019022,71.3147375014973,71.315594383708,71.3154507715635,71.3153072422722,71.3151637957863,71.315020432058,71.3148771510395,71.3147339526831,71.3155908369412,71.3154472268429,71.3153036995967,71.3151602551546,71.315016893469,71.3148736144919,71.3147304181759,71.3155873044731,71.3154436964128,71.3153001712034,71.3151567287969,71.3150133691457,71.3148700922019,71.314726897918,71.3155837862461,71.3154401802156,71.3152966570347,71.3151532166556,71.3150098590306,71.314866584112,71.3147233918519,71.3155802822027,71.3154366781938,71.3152931570333,71.3151497186735,71.3150063630665,71.3148630901648,71.3147198999204,71.3155767922859,71.3154331902903,71.3152896711421,71.3151462347933,71.3150028811963,71.3148596103034,71.3147164220666,71.3155733164385,71.3154297164483,71.3152861993042,71.3151427649584,71.3149994133632,71.3148561444709,71.3147129582337,71.315569854604,71.3154262566109,71.3152827414629,71.315139309112</t>
  </si>
  <si>
    <t>13.9137,13.8727,13.8086,13.7396,13.6976,13.6566,13.591,13.55,13.509,13.4237,13.3827,13.3407,13.2572,13.2162,13.1752,13.0791,13.0381,12.9971,12.8937,12.8527,12.8117,14.3781,15.5173,16.2169,17.9126,19.6505,22.2056,24.6234,24.4287,24.5877,24.3868,24.1549,23.9494,24.0084,25.4674,25.2371,24.9746,25.0336,25.0926,24.8271,24.5421,24.6011,24.2765,23.9594,23.6127,23.6717,23.3177,22.9635,22.6396,22.31,21.9326,21.5997,21.2508,20.9049,20.5731,20.2284,20.3874,20.0465,19.7004,19.407,19.465,19.1172,19.2762,19.4352,19.0918,19.1508,18.8027,18.459,18.1518,17.8583,20.3173,21.6763,21.3607,21.4197,23.9777,23.7714,27.1304,26.9342,33.8932,33.6814,33.4409,33.2092,33.0131,32.8044,32.617,32.4241,32.2514,32.0831,31.9359,31.7924,31.6558,31.5185,31.3753,31.2401,31.119,30.9987,30.8786,30.773,30.732,30.691,30.65,30.5428,30.443,30.402,30.3077,30.2128,30.1195,30.0172,29.9364,29.8372,29.7962,29.7045,29.6082,29.5208,29.4325,29.3371,29.2491,29.1616,29.0773,28.9837</t>
  </si>
  <si>
    <t>0.2,0,0,0,0,0,0,0,0.1,0,0,0,0,0.1,0.1,0,0,0,0,0,0,0,0,0,0,0,0,0.3,0,0,1.4,0.1,0,0,0,0,0,0.1,0.1,0,0,0,0,0,0,0,0,0.1,0,0,0,0,0,0,0.2,0,0.1,0,0,0,0,0,0,0.2,0.2,0,0.1,0,0,0.4,0.3,1.3,0,0.8,0,0,0.2,0,0.1,0.1,0,0.1,0,0.5,0.1,0,0,0.7,0,0,0.1,0,0,0,0,0,0,0,0.1,0,0,0,4,0.1,0.3,0.5,7.2,0,0.6,0.6,2.5,0,0.1,0,11.8,0.1,0.6,0,0,0</t>
  </si>
  <si>
    <t>0.2,0.2,0.2,0.2,0.2,0.2,0.2,0.2,0.3,0.3,0.3,0.3,0.3,0.4,0.5,0.5,0.5,0.4,0.2,0,0,0,0,0,0,0,0,0,0,0,0,0,0,0,0,0,0,0,0,0,0,0,0,0,0,0,0,0,0,0,0,0,0,0,0,0,0,0,0,0,0,0,0,0,0,0,0,0,0,0,0,0,0,0,0,0,0,0,0,0,0,0,0,0,0,0,0,0,0,0,0,0,0,0,0,0,0,0,0.1,0.1,0.1,0.1,4.1,4.2,4.5,5,12.2,12.2,12.8,13.4,15.9,15.9,16,16,27.8,27.9,28.5,28.5,28.5,28.5</t>
  </si>
  <si>
    <t>20,21,21.4,20.1,21.5,22.3,21.3,22.9,22.9,24.6,25.8,24.8,26.1,27.9,27.8,30,31,32.4,32.8,33.7,35.2,36.2,38.6,38.7,41,42.7,43.6,45.8,46,47.8,48.8,49.9,51.8,52.6,53.6,54.8,56.2,57.9,58.8,60.5,60.9,63.7,63,65.7,66.7,67.2,68.9,68.4,70.2,69.8,72.4,71.9,73.1,72.9,74.6,75,75.5,75.2,74.6,75.2,75.9,75.5,74.4,74.4,72.7,73.2,73.2,71.2,70.1,69.6,69.3,67.8,67.1,65.7,64.7,62,61,59.3,57.4,57.1,55.5,53.7,51.4,48.6,48.8,46.2,45.5,43.5,41.5,39.9,38.1,37.5,36.6,35.3,33.9,33.6,32.6,30.5,30.2,27.8,27.5,26.8,26.7,25.9,24.2,24.4,24.2,23.3,22.9,22.9,22.7,21,22.1,20.5,19.8,20.4,19.3,20.9,20,21</t>
  </si>
  <si>
    <t>LS,S,S,S,C,S,S,S,LS,S,S,S,S,LS,LS,S,S,S,S,S,S,S,S,S,C,S,S,LR,S,S,LR,LR,S,S,S,S,S,LR,LR,S,S,S,S,S,S,S,S,LR,S,S,S,S,S,S,LR,S,LR,S,S,S,S,S,S,LR,LR,C,LR,S,S,LR,LR,LR,S,LR,C,S,LR,S,LR,LR,S,LR,S,LR,LR,S,S,LR,S,S,LR,S,S,S,S,S,S,S,LS,S,C,S,SN,LS,LS,LS,B,C,LS,LS,SN,C,LS,C,B,LS,LS,C,C,C</t>
  </si>
  <si>
    <t>0.2,0,0,0,0,0,0,0,0.1,0,0,0,0,0.1,0.1,0,0,0,0,0,0,0,0,0,0,0,0,0,0,0,0,0,0,0,0,0,0,0,0,0,0,0,0,0,0,0,0,0,0,0,0,0,0,0,0,0,0,0,0,0,0,0,0,0,0,0,0,0,0,0,0,0,0,0,0,0,0,0,0,0,0,0,0,0,0,0,0,0,0,0,0,0,0,0,0,0,0,0,0.1,0,0,0,4,0.1,0.3,0.5,7.2,0,0.6,0.6,2.5,0,0.1,0,11.8,0.1,0.6,0,0,0</t>
  </si>
  <si>
    <t>70.1755,70.142158699095,70.1088332390796,70.0755236124276,70.0422298116162,70.0089518291265,69.975689657443,69.9424432890537,69.9092127164503,69.875997932128,69.8427989285856,69.8096156983254,69.7764482338534,69.7432965276789,69.7101605723151,69.6770403602785,69.6439358840892,69.6938471362709,69.8297346749619,70.0445576517,70.0112785632229,69.9780152860775,69.9447678127516,69.9115361357364,69.8783202475272,69.8451201406222,69.8119358075237,70.0787672407373,70.0454718988356,70.0121923759878,70.7409286646779,70.9793187211947,71.1175955154674,71.2558066126207,71.2949520438681,71.2610788766074,71.227221802933,71.2933808151986,71.3595083944493,71.3256045556194,71.2917168249481,71.2578451947824,71.2239896574727,71.190150205373,71.156326830841,71.1225195262381,71.0887282839293,71.1549530962831,71.1211464443595,71.0873558544199,71.0535813188329,71.019822829971,70.9860803802102,70.95235396193,71.1186435675137,71.0848541667237,71.1510808197214,71.1172760075672,71.0834872565229,71.0497145589576,71.015957907244,70.9822172937587,70.9484927108816,71.1147841509963,71.2809965838657,71.2471300470273,71.3132796006248,71.2793977257014,71.2455319485014,71.6116822613766,71.8776586114334,72.6055085926361,72.7430127627618,73.4704516028519,73.6075448272034,73.7255729167652,73.8905449296328,73.8554385621323,73.9203488741277,73.985228346382,73.9500769935478,74.0149423415825,73.9797768712392,74.4446281084723,74.5092584887828,74.4738581623514,74.4384746550797,75.1031079589766,75.0674254868694,75.0317599679729,75.0961113942325,75.060432246285,75.0247700499689,74.9891247972302,74.9534964800189,74.9178850902885,74.8822906199968,74.8467130611049,74.8111524055781,74.7756086453854,74.7400817724996,74.7045717788973,74.6690786565589,74.6336023974687,74.5981429936147,74.5627004369888,74.5272747195866,74.4918658334076,74.4564737704551,74.4210985227361,74.3857400822614,74.3503984410459,74.3150735911078,74.2797655244695,74.244474233157,74.2091997092001,74.1739419446324,74.1387009314912,74.1034766618179,74.0682691276573</t>
  </si>
  <si>
    <t>0,0,0,0,0,0,0,0,0,0,0,0,0,0,0,0,0,0,0,0.0004,0,0,0,0,0,0,0,0,0,0,0.638,0.466,0.2666,0.0732,0,0,0,0,0,0,0,0,0,0,0,0,0,0,0,0,0,0,0,0,0,0,0,0,0,0,0,0,0,0,0,0,0,0,0,0,0,0.538,0.3144,0.3524,0.1526,0,0,0,0,0,0,0,0,0,0,0,0,0,0,0,0,0,0,0,0,0,0,0,0,0,0,0,0,0,0,0,0,0,0,0,0,0,0,0,0,0,0,0,0,0</t>
  </si>
  <si>
    <t>0,0,0,0,0,0,0,0,0.1,0,0,0,0.1,0,0,0,0.1,0,0,0.1,0.1,0,0,0,0,0,0,0,0,0,0,0,0,0,0,0,0,0,0,0,2.4,1.3,10,0.1,4,0,3.2,0.1,0,1.1,0,0,0.1,0,0.1,0,0,0,1.1,0,0.2,0,0.6,0,0.1,0,1.6,0.1,0,0.3,0.2,0,0,0,0.2,0.2,0.1,0,0,0.1,0,0,0.1,0,0,0,0,0,0,0.2,0,0,0.1,0.1,0,0,0,0,0,0,0.7,0,1.1,0.9,0.1,1.9,0,0,0,0,0,0,0,0.7,0.3,0.1,0,1.9,0.3,0</t>
  </si>
  <si>
    <t>0,0,0,0,0,0,0,0,0.1,0.1,0.1,0.1,0.1,0.1,0,0,0,0,0,0,0,0,0,0,0,0,0,0,0,0,0,0,0,0,0,0,0,0,0,0,0,0,0,0,0,0,0,0,0,0,0,0,0,0,0,0,0,0,0,0,0,0,0,0,0,0,0,0,0,0,0,0,0,0,0,0,0,0,0,0,0,0,0,0,0,0,0,0,0,0,0,0,0,0,0,0,0,0,0,0,0.7,0.7,0.2,1.1,1.2,3.1,3.1,3.1,3.1,3.1,3.1,3.1,3.1,3.8,4.1,4.2,4.2,6.1,6.4,6.4</t>
  </si>
  <si>
    <t>23.6,19.6,24.7,25.3,23.4,20.3,24.8,22,25.5,27.6,26.2,29.5,32.1,31.7,35.3,31.8,37.7,40.6,40.5,42.3,45,47,48.7,48,45.5,49.2,47.8,49.2,50.8,53.2,53.7,56.2,58,61.8,62.9,64.9,59.8,62.3,62.3,63.8,70.6,66.4,66.3,68.2,72.7,73.2,71.7,73.1,68.6,71.2,70.7,73.2,71.4,71.2,76.6,76.2,71.2,72.2,74.2,76.3,72.6,74.9,70.7,75.8,70.3,76.1,77.4,71.5,70.2,70.4,72.5,70.1,69.9,68.4,70.1,69.9,66.5,65.5,65.8,63.4,58,59,58.9,53.1,53.3,51.8,53.9,49.4,45.7,47.9,46.7,43.9,39.5,43,44.6,36.3,34.6,37.3,32.4,32.1,31.5,31.9,34.4,31,26,27,25.6,29.1,26.2,22.9,20.6,24.1,25.2,25.5,24,25.2,18.8,19.9,18.9,18.6</t>
  </si>
  <si>
    <t>S,S,S,S,S,S,S,S,LS,S,S,S,LR,S,S,S,LR,S,S,LR,LR,S,S,S,S,S,S,S,S,S,S,S,S,S,S,S,S,S,S,S,R,LR,ST,LR,R,C,R,LR,C,LR,S,S,LR,S,LR,S,S,S,LR,S,LR,S,LR,S,LR,S,LR,LR,S,LR,LR,S,S,S,LR,LR,LR,S,S,LR,S,S,LR,S,S,S,S,S,S,LR,S,S,LR,LR,S,S,S,S,S,S,LS,S,LR,LS,LS,LS,S,S,S,S,S,C,C,LS,LS,LS,S,LS,LS,S</t>
  </si>
  <si>
    <t>0,0,0,0,0,0,0,0,0.1,0,0,0,0,0,0,0,0,0,0,0,0,0,0,0,0,0,0,0,0,0,0,0,0,0,0,0,0,0,0,0,0,0,0,0,0,0,0,0,0,0,0,0,0,0,0,0,0,0,0,0,0,0,0,0,0,0,0,0,0,0,0,0,0,0,0,0,0,0,0,0,0,0,0,0,0,0,0,0,0,0,0,0,0,0,0,0,0,0,0,0,0.7,0,0,0.9,0.1,1.9,0,0,0,0,0,0,0,0.7,0.3,0.1,0,1.9,0.3,0</t>
  </si>
  <si>
    <t>84.4517,84.346500650519,84.2414323452104,84.1364949208358,84.03168821436,83.9270120629511,83.8224663039799,83.71805077502,83.6137653138469,83.5096097584387,83.4055839469749,83.3016877178368,83.3199209096069,83.2171313887507,83.1914699102041,83.0878403975132,83.0843399734886,82.9808439098538,82.8774767686513,82.8742383892855,82.871004043887,82.767773727431,82.6646720023726,82.5616987085288,82.4588536859161,82.3561367747503,82.2535478154461,82.1510866486172,82.0487531150756,81.9465470558319,81.8444683120946,81.7425167252698,81.6406921369615,81.5389943889708,81.437423323296,81.335978782132,81.2346606078705,81.1334686430995,81.0324027306029,80.9314627133606,81.5476484345481,82.1630665887473,82.777718132097,83.0226040195449,83.6361848588285,83.7800013759593,84.3926387444876,84.6355129661207,84.7780846454709,85.3894787268814,85.5311112101282,85.6725672653681,85.9138471123732,86.0548264031675,86.2956300796203,86.4361337930159,86.5764624844848,86.7166163720474,87.3255956734525,87.4648163847243,87.8038636722728,87.9424886171793,88.5499408804935,88.6876364558673,88.9251605073409,89.0623886811034,89.6684459131962,89.9047481951036,90.0407561212274,90.476594625713,90.8118902171827,90.9467681394035,91.0814780476036,91.2160201510737,91.550394658844,91.8843526447361,92.1178946276008,92.2511456931166,92.3842307711459,92.6171500684552,92.7497792240793,92.8822431669143,93.1145421027618,93.2465516696926,93.3783967956404,93.5100776854451,93.6415945436916,93.7729475747099,93.9041369825753,94.2351629711091,94.3657766089306,94.4962275446426,94.7265159809192,94.9565175527077,95.0862326173479,95.2157860992087,95.3451781995695,95.4744091194593,95.6034790596565,95.7323882206895,95.8221368028367,95.7027735874422,96.30055905979,96.4285998858747,96.5564812147366,96.6842032450574,96.7167661752711,96.5962885426653,96.4759609860031,96.3557833183389,96.2357553529596,96.115876903385,95.996147783367,95.8765678068894,95.757136788168,95.6378545416499,95.5187208820132,95.3997356241671,95.2808985832512,95.1622095746354</t>
  </si>
  <si>
    <t>0,0,0,0,0,0,0,0,0,0,0,0,0.0005,0,0,0,0,0,0,0,0,0,0,0,0,0,0,0,0,0,0,0,0,0,0,0,0,0,0,0,1.683,2.266,11.549,11.301,14.584,14.093,16.576,16.328,15.8614,16.2444,15.6745,15.0814,14.8334,14.2725,14.0245,13.4147,12.8694,12.3195,12.7025,12.1088,11.8608,11.2946,11.1776,10.6104,10.3624,9.8038,10.6868,10.4388,9.9376,9.6896,9.4416,8.9529,8.4723,8.0102,7.7622,7.5142,7.2662,6.8391,6.4154,6.1674,5.7936,5.4189,5.1709,4.8266,4.485,4.1516,3.8147,3.4947,3.1869,2.9389,2.6339,2.3374,2.0894,1.8414,1.5518,1.2762,1.0049,0.7338,0.4696,0.2088,0,0,0.8967,0.6487,0.4007,0.1527,0,0,0,0,0,0,0,0,0,0,0,0,0,0</t>
  </si>
  <si>
    <t>0,0,0,0,0,0,0,0,0,0,0.1,0,0.2,0,0.1,0.1,6.4,0,0,0.5,0.1,0,0,0,0,0,0,0,0,0,0,0,0,0,0,0,0.1,0,0,0,0.1,0,0,0.3,0,0.5,0.9,0.1,0,0,0,0,0,0,0,0,0,0,0,0,0.1,0.1,0,0,0.1,0,0,0,0,0,0.4,0.9,0,0,0,0,0.1,0,0,0,0,0.1,0,0,0,1.7,0.1,0.1,0,0.7,0,1.4,0.2,0,0.1,0,0.7,0.1,0,0,0.1,0.3,7.5,1.7,0,0,0,0,0,0.1,0,0.1,0,0,3.3,0.8,0,0,0.7,2.4</t>
  </si>
  <si>
    <t>0,0,0,0,0,0,0,0,0,0,0.1,0.1,0,0,0,0,0,0,0,0,0,0,0,0,0,0,0,0,0,0,0,0,0,0,0,0,0,0,0,0,0,0,0,0,0,0,0,0,0,0,0,0,0,0,0,0,0,0,0,0,0,0,0,0,0,0,0,0,0,0,0,0,0,0,0,0,0,0,0,0,0,0,0,0,0,0,0,0,0,0,0,0,0,0,0,0,0,0.1,0.1,0.1,0.2,0.5,8,9.7,9.7,9.7,9.7,9.7,9.7,9.8,9.8,9.9,9.9,9.9,13.2,14,14,14,14.7,17.1</t>
  </si>
  <si>
    <t>25.4,21,24.5,22.5,22.1,26.3,24.2,23.2,26.6,27.9,29.4,28,32.3,34.9,35.1,34.4,34.5,34.6,38.7,36.8,38,39.8,44.9,42.3,46.7,45.5,46.3,48.8,49.7,54.3,50.3,51.3,57.6,57.3,56,54.9,57.6,62.3,60.1,62.9,59.4,61.5,65.9,66.7,64.7,63.6,68.7,63.3,64.9,68,70.8,68.2,67.3,66.2,72.3,67.2,70,71.1,68,71,70,67.7,69.7,66.7,69.7,66.7,65.2,64.9,69.8,67.4,67.2,64.3,63.3,63.8,58.8,63.1,60.3,60.4,55.6,57.7,55.1,50.3,51.2,46.6,47.1,47.8,43.5,46.5,43.7,41,40.5,35.9,37.2,36.1,37.1,32.6,33.9,31.8,29.1,28.1,27.3,27.8,28,28.8,24.7,27.9,26.6,26.7,24.5,25.3,24.7,23.1,26.4,23.1,23.7,25.3,24.1,23.6,24.3,21.5</t>
  </si>
  <si>
    <t>S,S,S,S,S,S,S,S,S,S,LS,S,LR,S,LR,LR,ST,S,C,LR,LR,S,S,S,S,S,S,S,S,S,S,S,S,S,S,S,LR,S,S,S,LR,C,S,LR,S,LR,LR,LR,S,S,S,S,S,S,S,S,S,S,S,S,LR,LR,S,S,LR,S,S,S,S,S,LR,LR,S,S,S,C,LR,C,S,S,S,LR,S,S,C,LR,LR,LR,S,LR,S,LR,LR,S,LR,S,LR,LS,S,S,LS,LS,B,LS,C,S,C,S,C,LS,C,LS,S,C,SN,LS,C,S,LS,SN</t>
  </si>
  <si>
    <t>0,0,0,0,0,0,0,0,0,0,0.1,0,0,0,0,0,0,0,0,0,0,0,0,0,0,0,0,0,0,0,0,0,0,0,0,0,0,0,0,0,0,0,0,0,0,0,0,0,0,0,0,0,0,0,0,0,0,0,0,0,0,0,0,0,0,0,0,0,0,0,0,0,0,0,0,0,0,0,0,0,0,0,0,0,0,0,0,0,0,0,0,0,0,0,0,0,0,0.1,0,0,0.1,0.3,7.5,1.7,0,0,0,0,0,0.1,0,0.1,0,0,3.3,0.8,0,0,0.7,2.4</t>
  </si>
  <si>
    <t>24.3983,24.3985658619958,24.3978316506113,24.3980976418755,24.3983635597238,24.3986294041765,24.397895175254,24.3981611489848,24.3984270493046,24.3986928762337,24.3979586297922,24.3982245860091,24.3984904688197,24.3987562782445,24.3980220143035,24.3982879530257,24.3985538183465,24.3978196102863,24.3980856048737,24.3983515260443,24.3986173738184,24.3978831482163,24.3981491252667,24.3984150289051,24.3986808591519,24.3979466160273,24.3982125755601,24.3984784616857,24.3987442744245,24.3980100137968,24.3982759558312,24.3985418244633,24.3978076197135,24.3980736176104,24.3983395420896,24.3986053931714,24.397871170876,24.3981371512323,24.3984030581757,24.3986688917265,24.397934651905,24.3982006147399,24.3984665041669,24.398732320206,24.3979980628777,24.3982640082107,24.3985298801405,24.3977956786874,24.3980616798801,24.3983276076542,24.39859346203,24.3978592430278,24.3981252266762,24.3983911369109,24.3986569737521,24.39792273722,24.3981887033435,24.3984545960581,24.398720415384,24.3979861613416,24.3982521099595,24.3985179851733,24.3977837870033,24.3980497914782,24.3983157225336,24.3985815801898,24.3978473644671,24.3981133513941,24.3983792649064,24.3986451050244,24.3979108717682,24.3981768411667,24.3984427371553,24.3987085597544,24.3979743089842,24.3982402608734,24.3985061393577,24.3977719444572,24.3980379522008,24.398303886524,24.398569747447,24.3978355349902,24.3981015251822,24.3983674419587,24.3986332853399,24.3978990553461,24.398165028006,24.3984309272551,24.3986967531139,24.3979625056024,24.3982284607495,24.3984943424907,24.3987601508462,24.3980258858364,24.39829182349,24.3985576877426,24.3978234786143,24.398089472134,24.3983553922373,24.3986212389443,24.3978870122754,24.3981529882592,24.3984188908315,24.3986847200123,24.3979504758221,24.3982164342895,24.3984823193501,24.3987481310242,24.398013869332,24.3982798103022,24.3985456778705,24.3978114720571,24.3980774688907,24.3983433923069,24.398609242326,24.3978750189683,24.3981409982624,24.398406904144,24.3986727366333,24.3979384957505</t>
  </si>
  <si>
    <t>6.5181,6.4806,6.4394,6.4001,6.3615,6.3169,6.2766,6.2368,6.1921,6.1455,6.1395,6.093,6.3488,6.3257,6.4197,6.5127,12.9057,12.8246,12.7513,13.2443,13.3373,13.2374,13.1163,13.0067,12.8784,12.7575,12.6321,12.4957,12.3554,12.192,12.0506,11.9047,11.7244,11.5466,11.3778,11.2166,11.3106,11.1022,10.9109,10.7019,10.7959,10.6448,10.4152,10.7082,10.4882,10.9812,11.8742,11.9682,11.7334,11.4747,11.1934,10.9399,10.6959,10.464,10.1813,9.9475,9.6919,9.4303,9.1981,8.9447,9.0377,9.1307,8.8893,8.6729,8.7659,8.5512,8.3506,8.1537,7.9232,7.7139,8.1079,9.0009,8.8073,8.6127,8.4519,8.3099,8.4029,8.2749,8.1331,7.9815,7.8444,7.9384,7.819,7.7185,7.6402,9.3342,9.4272,9.5202,9.4208,10.1148,10.0238,11.4168,11.6098,11.5282,11.6212,11.5485,12.2425,12.2355,12.17,12.107,12.101,12.094,12.087,12.08,12.0378,11.9757,11.9296,11.8704,11.8288,11.8218,11.7789,11.7729,11.7147,11.6742,11.6672,11.6612,11.6194,11.5671,11.5601,11.5541</t>
  </si>
  <si>
    <t>0,0,0,0.1,0.2,0,0,0,0,0,0,0,0.1,0.1,0,0.1,0.2,0,0,1.9,0,0,0,0,0.1,0,0,0,0,0,0,0,0.1,0,0,0,0,0,0,0,0.8,0.4,4.6,0,0.1,0,0,0,0,0,0,0.6,0,0.3,0,0.3,0.1,0.8,0,0,0.1,0,2.7,0,0.8,0,0,0,0,0,1.5,0,0,0.4,2.4,0,9.4,0,0,0,0,0,0,0,0,0,0,0,0,0,0.1,0.1,0,0,0,0,0,0.8,0,0,0,0.1,0,0.4,0,0.5,0,0.7,2.1,0,0.2,0,0,0,0,0.4,0.1,0,0,0</t>
  </si>
  <si>
    <t>0,0,0,0.1,0.3,0.3,0.3,0.3,0.3,0.3,0.1,0.1,0,0,0,0,0,0,0,0,0,0,0,0,0,0,0,0,0,0,0,0,0,0,0,0,0,0,0,0,0,0,0,0,0,0,0,0,0,0,0,0,0,0,0,0,0,0,0,0,0,0,0,0,0,0,0,0,0,0,0,0,0,0,0,0,0,0,0,0,0,0,0,0,0,0,0,0,0,0,0,0,0,0,0,0,0,0,0,0,0,0.1,0.1,0.5,0.5,1,1,1.7,3.8,3.8,4,4,4,4,4,4.4,4.5,4.5,4.5,4.5</t>
  </si>
  <si>
    <t>21,23.3,24.7,26.3,20.5,24.5,25.8,23.7,25.2,29.8,33.1,29.1,36.7,34.2,38,41.1,41.6,43.2,47.5,42.1,45.7,47.4,51.9,49.4,51.1,52.1,55.7,55.5,55.8,61.8,62.7,63.7,63.3,59.2,64.3,63.4,62.4,62.8,68.3,66.6,63.6,70.6,69.3,71.2,66.8,69.6,71.9,65.5,66.6,69.7,68.3,73.6,72,71.9,69.9,74.4,74.1,68.6,75.8,72.7,72.4,70.3,71.2,68,67.8,68.4,69.2,68.6,66.7,69,68.1,67.8,65.3,61.9,62.5,64.4,60.9,57.6,57.4,51.8,57.2,55.6,46.7,48.4,47.4,43.4,46.5,38.1,37.3,38.9,34.5,37.8,32.4,29.4,34.3,29.9,30.1,32.8,26.1,24.4,30.3,23.5,22.5,21.9,22.7,23.4,24.4,23.2,23,23.2,22.6,26.7,26,19,20.9,25.3,20,25.3,24.1,21.7</t>
  </si>
  <si>
    <t>S,S,S,LS,LS,S,S,S,S,S,S,S,LR,LR,S,LR,LR,S,S,LR,S,S,S,S,LR,S,S,S,S,S,S,S,LR,S,S,S,S,S,S,S,LR,LR,R,S,LR,S,S,S,S,S,S,LR,C,LR,C,LR,LR,LR,S,C,LR,C,R,C,LR,S,S,S,S,S,LR,C,S,LR,R,C,ST,C,S,S,S,S,S,S,S,S,S,S,S,S,LR,LR,S,S,S,S,S,LR,S,S,S,LS,S,LS,S,LS,S,LS,SN,C,LS,S,S,S,S,LS,LS,S,S,S</t>
  </si>
  <si>
    <t>0,0,0,0.1,0.2,0,0,0,0,0,0,0,0,0,0,0,0,0,0,0,0,0,0,0,0,0,0,0,0,0,0,0,0,0,0,0,0,0,0,0,0,0,0,0,0,0,0,0,0,0,0,0,0,0,0,0,0,0,0,0,0,0,0,0,0,0,0,0,0,0,0,0,0,0,0,0,0,0,0,0,0,0,0,0,0,0,0,0,0,0,0,0,0,0,0,0,0,0,0,0,0,0.1,0,0.4,0,0.5,0,0.7,2.1,0,0.2,0,0,0,0,0.4,0.1,0,0,0</t>
  </si>
  <si>
    <t>84.6694,84.6690585603865,84.6697177310756,84.669375723537,84.6690343273162,84.6696935413205,84.6693515770196,84.6690102239592,84.6696694810468,84.5703275597522,84.655163206143,84.5048472139387,84.5177999024935,84.4667294388997,84.3157502606756,84.2650409486154,84.3144222763884,84.16371533802,84.0132777792033,84.6181091184385,84.6698593581785,84.6695170974899,84.6691754485717,84.6698344103303,84.6694921942346,84.6691505898294,84.6518095960215,84.5004995981929,84.3494600578483,84.1986904915613,84.0481904167696,83.8979593517735,83.847996815734,83.6981235847108,83.5485182430376,83.3991803118786,83.2501093132535,83.1013047700365,82.9527662059548,82.8044931455867,83.4114851143603,83.7073921216438,84.3127702130206,84.5270662276156,84.6699792010252,84.6696367261248,84.6692948633776,84.6689536116895,84.6696129699681,84.6692711496836,84.6689299403822,84.6695893409719,84.6692475629228,84.6689063957814,84.6695658384556,84.6692241024158,84.6688829772086,84.6695424617421,84.6692007674868,84.6688596839894,84.6695192101581,84.6691775574636,84.6698365154527,84.6694942955941,84.6691526874329,84.6698116898757,84.6694695143914,84.6691279505251,84.6697869971835,84.6694448658359,84.6691033460274,84.669762436665,84.6694203492178,84.6690788732312,84.6697380076124,84.6693959638307,84.6690545314316,84.6697137093223,84.6693717089723,84.6690303199272,84.6696895410945,84.6693475839437,84.6690062380208,84.669665502233,84.6693235880502,84.6689822850185,84.6696415920452,84.6692997206005,84.6689584602304,84.6696178098425,84.669275980907,84.6689347629701,84.6695941549397,84.669252368286,84.6689111925552,84.6695706266555,84.6692288820571,84.6688877483066,84.669547224312,84.6692055215439,84.6688644295489,84.6695239472352,84.6691822860735,84.6698412356104,84.6694990073149,84.6691573907318,84.6698163847676,84.6694742008915,84.6691326286483,84.669791666945,84.6694495272504,84.6691079991099,84.6697670814304,84.6694249856809,84.669083501407,84.6697426275156,84.6694005754761,84.6690591348339,84.6697183044963,84.6693762959327</t>
  </si>
  <si>
    <t>1.33,1.1639,0.9969,0.8459,0.6949,0.5314,0.3698,0.2107,0.0522,0,0.0005,0,0,0,0,0,0,0,0,1.145,0.9074,0.7235,0.5378,0.3585,0.3075,0.1337,0,0,0,0,0,0,0,0,0,0,0,0,0,0,0.045,0,3.845,3.3192,3.1252,2.8371,2.5446,2.2864,2.0289,1.7669,1.5173,1.9653,1.7254,1.8744,1.6418,1.7908,1.7398,2.3878,2.0883,1.8434,1.7914,1.5605,4.1085,3.846,4.495,4.1855,3.8782,3.5798,3.2953,3.0064,4.3554,4.0892,3.8033,4.0523,6.3003,6.0278,15.2768,14.9768,14.6317,14.325,13.9846,13.6582,13.3832,13.1004,12.8249,12.5682,12.2982,12.0631,11.8313,11.594,11.543,11.492,11.2752,11.0674,10.8478,10.6389,10.4312,11.0802,10.8791,10.6828,10.4744,10.3224,10.1307,9.9787,9.7873,9.6363,9.4417,9.2907,9.1397,8.9582,8.8072,8.6114,8.4163,8.2336,8.0486,7.8966,7.7456,7.5549,7.3656,7.1813</t>
  </si>
  <si>
    <t>0,0,0,0,0,0,0,0.2,0,0.1,0,0.2,0,0,0,0,0,0.1,0,0,0.1,0.7,0,0,0,0,0.3,0,0,0,0,0,0,0,0,0,0,0,0.1,0,0,0,0,0,0,0,0,0,0,0,0,0,0.1,0,0,0,0.1,0,0.4,0,0,0,0,0.2,0,0,0,0.2,0,0,0,0.2,0,0,0,0.8,0,0.5,0.1,0.1,0,0,0,0,0,0,0,0,0,0,0,0,0,1.2,0,0.1,0,0,0,0,0.1,0,0,0,0,0,0,0,0,0,1.5,3,0,0,0.7,0,0.8,9.2,0.2,5.6</t>
  </si>
  <si>
    <t>0,0,0,0,0,0,0,0.2,0.2,0.3,0.3,0.5,0.5,0.2,0.2,0.2,0,0,0,0,0,0,0,0,0,0,0,0,0,0,0,0,0,0,0,0,0,0,0,0,0,0,0,0,0,0,0,0,0,0,0,0,0,0,0,0,0,0,0,0,0,0,0,0,0,0,0,0,0,0,0,0,0,0,0,0,0,0,0,0,0,0,0,0,0,0,0,0,0,0,0,0,0,0,0,0,0,0,0,0,0.1,0.1,0.1,0.1,0.1,0.1,0.1,0.1,0.1,0.1,1.6,4.6,4.6,4.6,5.3,5.3,6.1,15.3,15.5,21.1</t>
  </si>
  <si>
    <t>14.5,18.2,21.1,17.4,23.2,20.4,23.3,21.8,18.8,20.7,21.2,23.4,23.7,33.6,26.2,28,37.6,36.7,30.8,40.7,33.5,35.5,37.8,46.6,45.1,40.8,45.5,40.7,46.6,48.5,48.1,46.9,54.8,49.1,56.8,56.5,58.1,52,62.7,61.6,64,56.2,65.6,58,63.6,67.6,67.4,58.2,65.1,66.1,66.3,65,67.9,70.6,70.9,63,64.3,64.5,67.8,67.3,67.4,63.1,68.6,68.2,64,64.4,62.6,61.5,69,60.1,59,64.7,66.3,65.3,62.6,63.1,62.8,50.8,50.9,57.2,46.8,55,44.5,48.6,48.2,41.6,42.2,45.8,43.8,35.6,31.9,40.7,38.2,37.7,27.4,32.1,30.3,26.2,22.7,21.8,25.1,27.6,21,25.3,22.1,25.5,27.2,17,27.4,20.7,24.7,14.7,19.9,19.8,21.5,22.8,20.3,20.6,21.9,16.9</t>
  </si>
  <si>
    <t>S,S,S,S,S,S,S,LS,S,LS,S,LS,S,S,S,S,S,LR,C,S,LR,LR,C,S,S,S,LR,S,C,S,S,S,S,S,S,S,S,S,LR,S,S,S,S,S,S,S,S,S,S,S,S,C,LR,S,S,S,LR,S,LR,S,S,S,S,LR,S,S,S,LR,S,S,S,LR,S,S,C,LR,S,LR,LR,LR,S,S,S,S,S,S,S,S,S,S,S,S,S,LR,S,LR,S,C,S,S,LS,S,S,S,S,S,S,S,S,S,LS,SN,C,C,LS,C,LS,B,LS,SN</t>
  </si>
  <si>
    <t>0,0,0,0,0,0,0,0.2,0,0.1,0,0.2,0,0,0,0,0,0,0,0,0,0,0,0,0,0,0,0,0,0,0,0,0,0,0,0,0,0,0,0,0,0,0,0,0,0,0,0,0,0,0,0,0,0,0,0,0,0,0,0,0,0,0,0,0,0,0,0,0,0,0,0,0,0,0,0,0,0,0,0,0,0,0,0,0,0,0,0,0,0,0,0,0,0,0,0,0,0,0,0,0.1,0,0,0,0,0,0,0,0,0,1.5,3,0,0,0.7,0,0.8,9.2,0.2,5.6</t>
  </si>
  <si>
    <t>52.7829,52.6135963584906,52.4448357663973,52.2766164818636,52.1089367686199,51.9417948959658,51.7751891387523,51.6091177773639,51.4435790977006,51.2785713911608,51.1140929546231,50.9501420904291,50.7867171063654,50.9628163156469,50.799350678408,50.6364093649113,50.6349906933634,50.5725765722715,50.4103626474171,50.2486690313782,50.1874940552398,50.726515300723,50.5638076101358,50.401621812141,50.2399562327436,50.0788092033178,50.2181790605902,50.0571018824713,49.8965413669992,49.7364958569541,49.5769637004318,49.4179432508266,49.2594328668146,49.1014309123361,48.9439357565795,48.7869457739641,48.6304593441231,48.4744748518872,48.418990687268,48.2636844907239,48.108876446131,47.9545649556434,47.8007484265404,47.64742527121,47.4945939071325,47.3422527568644,47.1904002480216,47.0390348132638,46.8881548902779,46.7377589217619,46.5878453554091,46.4384126438917,46.3894592448453,46.2406628661354,46.0923437588289,45.9445003920553,45.8971312398544,45.7499140264435,46.0031690191889,45.855611684599,45.7085276471201,45.5619153886294,45.4157733958734,45.4701001604527,45.324252669372,45.1788729909985,45.033959624801,45.0895110750611,44.9448843414241,44.8007215048572,44.6570210773888,44.7137815758198,44.5703600122748,44.4273984801599,44.2848955039028,44.8548496126639,44.7989755667365,45.1552807394469,45.1104430465091,45.0657491725863,44.9211986563724,44.7771117927576,44.6334870945544,44.4903230793455,44.3476182694683,44.2053711920002,44.0635803787428,43.9222443662073,43.7813616955987,43.6409309128015,43.5009505683642,43.3614192174845,43.2223354199945,43.7956977403454,43.9912209740085,44.0911170576768,43.9496927199446,43.8087220074467,43.6682034651586,43.5281356427232,43.3885170944352,43.2493463792267,43.1106220606518,42.9723427068723,42.8345068906428,42.6971131892954,42.560160184726,42.4236464633787,42.2875706162321,42.1519312387838,42.0167269310367,41.8819562974843,41.7476179470962,41.6137104933036,41.4802325539855,41.3471827514538,41.2145597124397,41.0823620680791,40.9505884538984,40.819237509801</t>
  </si>
  <si>
    <t>0,0,0,0,0,0,0,0,0,0,0,0,0,0,0,0,0,0,0,0,0,0,0,0,0,0,0,0,0,0,0,0,0,0,0,0,0,0,0,0,0,0,0,0,0,0,0,0,0,0,0,0,0,0,0,0,0,0,0,0,0,0,0,0,0,0,0,0,0,0,0,0,0,0,0,0.088,0,0,0,0,0,0,0,0,0,0,0,0,0,0,0,0,0,0.488,0.1408,0,0,0,0,0,0,0,0,0,0,0,0,0,0,0,0,0,0,0,0,0,0,0,0,0</t>
  </si>
  <si>
    <t>0.1,0,0,0,0,0,0.1,0,0,0,0,0,1,0.2,0,0.1,0,0,0,0,0,0.1,0.1,0,0,0.4,0,0,0.5,8.9,0,0.4,0.1,0,0.3,0,0,0,0.2,0.6,0.1,0,0,0,0,0,0,0,0.1,0,0,0,0,0,0,0,0,0,0,0,0,0.1,0,0,0,0,0.6,0.3,0.1,0,0,0,0,0.1,0.2,0.3,0,0.1,0,0.1,0,0.1,0,0,0,0.7,0.4,0.1,0.3,0,0.9,0.6,0.1,0,0,2.8,0.1,0,0,4.8,0.1,0,0,0,6,1.4,0,0,0,0,0.1,0,0,0,0,0,0.2,0,0.2,0</t>
  </si>
  <si>
    <t>0.1,0.1,0.1,0.1,0.1,0.1,0.2,0.2,0.2,0.2,0.2,0.2,0,0,0,0,0,0,0,0,0,0,0,0,0,0,0,0,0,0,0,0,0,0,0,0,0,0,0,0,0,0,0,0,0,0,0,0,0,0,0,0,0,0,0,0,0,0,0,0,0,0,0,0,0,0,0,0,0,0,0,0,0,0,0,0,0,0,0,0,0,0,0,0,0,0,0,0,0,0,0,0,0,0,0,0,0,0,0,4.8,4.9,4.9,4.9,4.9,10.9,12.3,12.3,12.3,12.3,12.3,12.4,12.4,12.4,12.4,12.4,12.4,12.6,12.6,12.8,12.8</t>
  </si>
  <si>
    <t>21.1,17.1,25.7,16.5,16.5,24.5,22.5,26.2,27.8,31.9,30.1,31.4,35.2,32.8,33.6,33.5,32.8,36.8,37.7,42.2,45.1,45.8,41.8,48.9,51.5,45.1,51.7,52,49.2,53.6,62.6,58,53.2,60.1,64.5,57.1,67.4,66.7,66.9,66.2,70.1,71.2,67.3,65.2,62.9,63.9,65.3,68,67.5,71.6,69,77.1,77.9,68.1,68,76.7,79.6,72.3,75.8,74.6,79.6,71.1,74.7,77.2,77.2,74.4,75.7,67,75.2,71.8,69.8,72.3,68.5,69.1,61.9,62.3,58,62.2,54.2,57.7,49.9,53.1,53.8,52.8,51,52,40,42.1,38.1,43.1,43.2,35.6,38.6,32.2,29.2,36.8,32.7,33.5,28.1,24.3,22.7,27.6,28.9,20.4,25.5,22.6,22.9,23.4,28.2,21.7,28.3,26.1,20.2,23.7,20.7,25.5,26.9,18.5,21.8,15</t>
  </si>
  <si>
    <t>LS,S,S,S,S,S,LS,S,S,S,S,S,LR,LR,S,LR,S,S,S,S,S,LR,LR,C,C,LR,S,S,LR,ST,S,LR,LR,S,LR,C,S,S,LR,LR,LR,S,S,S,S,S,S,S,LR,S,S,S,S,S,S,S,S,S,S,S,S,LR,S,S,S,S,LR,LR,LR,S,C,S,S,LR,LR,LR,S,LR,S,LR,S,LR,S,S,S,LR,LR,LR,LR,S,LR,LR,LR,C,C,R,LR,S,S,SN,LS,C,C,C,SN,LS,S,C,S,S,LS,S,S,S,S,S,LS,S,LS,S</t>
  </si>
  <si>
    <t>0.1,0,0,0,0,0,0.1,0,0,0,0,0,0,0,0,0,0,0,0,0,0,0,0,0,0,0,0,0,0,0,0,0,0,0,0,0,0,0,0,0,0,0,0,0,0,0,0,0,0,0,0,0,0,0,0,0,0,0,0,0,0,0,0,0,0,0,0,0,0,0,0,0,0,0,0,0,0,0,0,0,0,0,0,0,0,0,0,0,0,0,0,0,0,0,0,0,0,0,0,4.8,0.1,0,0,0,6,1.4,0,0,0,0,0.1,0,0,0,0,0,0.2,0,0.2,0</t>
  </si>
  <si>
    <t>27.6923,27.692253464986,27.6922069703805,27.6921605161486,27.692114102255,27.6920677286648,27.692021395343,27.6919751022546,27.6919288493647,27.6918826366383,27.6918364640407,27.6917903315369,27.6927442390922,27.6926973183243,27.6926504383,27.6926035989838,27.6925568003405,27.6925100423346,27.6924633249309,27.6924166480941,27.692370011789,27.6923234159805,27.6922768606332,27.6922303457122,27.6921838711824,27.6921374370085,27.6920910431556,27.6920446895888,27.6919983762729,27.691952103173,27.6919058702543,27.6918596774818,27.6918135248207,27.6917674122361,27.6927213396933,27.6926744388101,27.6926275786531,27.6925807591871,27.6925339803766,27.6924872421863,27.6924405445811,27.6923938875255,27.6923472709846,27.6923006949229,27.6922541593055,27.6922076640971,27.6921612092628,27.6921147947673,27.6920684205758,27.6920220866532,27.6919757929645,27.6919295394748,27.6918833261492,27.6918371529528,27.6917910198508,27.6927449268084,27.6926980054433,27.6926511248224,27.6926042849101,27.6925574856711,27.6925107270701,27.6924640090718,27.6924173316409,27.6923706947423,27.6923240983407,27.692277542401,27.6922310268879,27.6921845517666,27.6921381170017,27.6920917225584,27.6920453684015,27.6919990544962,27.6919527808074,27.6919065473003,27.6918603539399,27.6918142006914,27.6917680875199,27.6927220143907,27.6926751129216,27.6926282521793,27.6925814321284,27.6925346527335,27.6924879139594,27.6924412157709,27.6923945581325,27.6923479410092,27.6923013643658,27.692254828167,27.6922083323778,27.6921618769632,27.6921154618879,27.6920690871171,27.6920227526157,27.6919764583487,27.6919302042812,27.6918839903784,27.6918378166052,27.6917916829269,27.6927455893087,27.6926986673684,27.6926517861727,27.6926049456861,27.6925581458733,27.692511386699,27.6924646681279,27.6924179901248,27.6923713526544,27.6923247556815,27.6922781991709,27.6922316830876,27.6921852073964,27.6921387720623,27.6920923770501,27.6920460223249,27.6919997078518,27.6919534335957,27.6919071995217,27.6918610055949,27.6918148517805,27.6917687380437</t>
  </si>
  <si>
    <t>8.7491,8.6954,8.6287,8.576,8.5234,8.4592,8.4352,8.3683,8.2986,8.2207,8.1469,8.0705,9.2455,9.4215,9.3359,9.4119,9.3283,9.2348,9.1391,9.0299,8.9111,8.9871,9.0631,8.9574,8.8436,9.2196,9.0725,8.9251,9.4011,18.2771,17.9945,18.3705,18.4465,18.1853,18.4603,18.278,17.9474,17.6268,17.8028,18.3788,18.4548,18.0788,17.7513,17.4477,17.1691,16.8834,16.5858,16.264,16.34,15.9805,15.6529,15.2318,14.8053,14.4984,14.1954,13.7971,13.3666,13.0318,12.6614,12.3094,11.902,11.978,11.6343,11.2666,10.9039,10.5779,11.1539,11.4299,11.5059,11.1983,10.9789,10.6729,10.4058,10.4818,10.6578,10.9338,10.741,10.816,10.6456,10.7216,10.5735,10.6495,10.4824,10.3217,10.171,10.847,11.223,11.299,11.575,11.4518,12.3278,12.9038,12.9798,12.9051,12.8363,15.6123,15.6883,15.5852,15.497,15.473,15.449,15.3791,15.3069,15.2492,15.2252,15.2012,15.127,15.065,14.9786,14.9073,14.8833,14.8024,14.7343,14.6591,14.5902,14.5113,14.4873,14.4226,14.3986,14.3398</t>
  </si>
  <si>
    <t>0.5,0,0,0,0,0,0.1,0.2,0,0,0,0,0,0,0,0,0,0,0,0,0,0,0,0,0,0,0,0,0,0,0,0,0.1,0,0,0,0,0,0,0,0,0,0,0,0,0,0,0,0,0,0,0,0,0,0,0,0,0,0,0,1.3,0.6,3.1,0.9,2.2,1.5,0.2,0.6,6.5,3.2,0,0,0,0,0,0,0,0,0,0,1.9,0,0.1,0,0,0,0,0.8,0,0,0,0.1,0.2,0.1,0,0,1.6,0,0,3.2,0,0,0,0,0,0,0,0,0,0,0,0,0,0,0,0,0,0,0,0</t>
  </si>
  <si>
    <t>0.5,0.5,0.5,0.5,0.5,0.5,0.6,0.8,0.8,0.8,0.8,0,0,0,0,0,0,0,0,0,0,0,0,0,0,0,0,0,0,0,0,0,0,0,0,0,0,0,0,0,0,0,0,0,0,0,0,0,0,0,0,0,0,0,0,0,0,0,0,0,0,0,0,0,0,0,0,0,0,0,0,0,0,0,0,0,0,0,0,0,0,0,0,0,0,0,0,0,0,0,0,0,0,0,0,0,0,0,0,3.2,2.6,1.2,0.3,0.2,0.2,0.1,0.1,0.1,0,0,0,0,0,0,0,0,0,0,0,0</t>
  </si>
  <si>
    <t>23.3,20.3,25,31.5,22.4,26.9,25.7,28,24.9,22.2,23.1,37,29.9,42,38.6,35.8,43.3,39.8,40,45.1,44.9,48.5,39.3,49.8,47.3,43.1,51.3,59.8,46.8,61.6,63.4,58.7,64,54.2,59.9,68.9,68.3,71.1,57.7,63.1,68.7,65.1,62.8,74.2,73.3,66.2,72.6,72.8,64.4,73.9,77.3,78.3,76.4,64.2,71.9,64.4,77.8,73.5,79.7,67.7,64,68.3,79.8,75.4,68.6,74.5,70.8,72.6,66.6,74.2,72.2,73.2,73,66.6,72.5,67.1,66.2,63.8,58.6,67.3,58.8,61.7,65.6,58.3,63.9,50.8,51,57.1,42.9,42.4,44.7,44.4,37.3,45.6,42,43.4,46,41.2,29.9,30.6,35.1,38.5,36,32.5,30,32.4,24.3,27.2,35.4,29.4,27,26.7,33.4,25,17.9,19.8,22.4,18.6,29.1,26.3</t>
  </si>
  <si>
    <t>LS,S,S,C,C,S,LS,LS,S,S,S,S,S,S,S,S,S,S,S,S,S,S,S,S,S,S,S,S,S,S,S,S,LR,S,S,S,S,S,S,S,S,S,S,S,S,S,S,S,S,S,S,S,S,S,S,S,S,S,S,S,LR,LR,R,LR,R,LR,LR,LR,ST,R,S,S,S,S,S,S,S,S,S,S,LR,S,LR,S,S,S,S,LR,S,C,S,LR,LR,LR,C,C,LR,S,C,SN,S,S,S,S,S,S,S,S,S,S,S,S,S,S,S,S,S,S,S,S</t>
  </si>
  <si>
    <t>0.5,0,0,0,0,0,0.1,0.2,0,0,0,0,0,0,0,0,0,0,0,0,0,0,0,0,0,0,0,0,0,0,0,0,0,0,0,0,0,0,0,0,0,0,0,0,0,0,0,0,0,0,0,0,0,0,0,0,0,0,0,0,0,0,0,0,0,0,0,0,0,0,0,0,0,0,0,0,0,0,0,0,0,0,0,0,0,0,0,0,0,0,0,0,0,0,0,0,0,0,0,3.2,0,0,0,0,0,0,0,0,0,0,0,0,0,0,0,0,0,0,0,0</t>
  </si>
  <si>
    <t>22.5927,22.5931283924324,22.5925566412955,22.5929850817725,22.592413378664,22.5928418671533,22.5922702120411,22.5926987485105,22.5931271413624,22.5925553906448,22.5929838315409,22.5924121288514,22.5928406177595,22.592268963066,22.5926974999541,22.5931258932244,22.592554142925,22.5929825842393,22.5924108819678,22.5928393712938,22.592267717018,22.5926962543237,22.5931246480114,22.5925528981294,22.5929813398608,22.5924096380064,22.5928381277493,22.5922664738903,22.5926950116126,22.5931234057168,22.5925516562511,22.5929800983987,22.5924083969603,22.5928368871192,22.5922652336759,22.5926937718138,22.5931221663335,22.5925504172832,22.5929788598461,22.5924071588228,22.5928356493966,22.5922639963681,22.5926925349207,22.5931209298549,22.592549181219,22.5929776241961,22.5924059235869,22.5928344145747,22.59226276196,22.5926913009263,22.5931196962741,22.5925479480516,22.5929763914419,22.5924046912459,22.5928331826467,22.5922615304449,22.5926900698239,22.5931184655843,22.5925467177742,22.5929751615769,22.592403461793,22.5928319536058,22.5922603018159,22.5926888416067,22.5931172377787,22.5925454903801,22.5929739345941,22.5924022352214,22.5928307274453,22.5922590760664,22.5926876162679,22.5931160128506,22.5925442658625,22.5929727104869,22.5924010115245,22.5928295041584,22.5922578531895,22.5926863938008,22.5931147907932,22.5925430442147,22.5929714892485,22.5923997906953,22.5928282837384,22.5922566331785,22.5926851741987,22.5931135715998,22.5925418254299,22.5929702708721,22.5923985727273,22.5928270661786,22.5922554160267,22.5926839574548,22.5931123552637,22.5925406095014,22.5929690553512,22.5923973576137,22.5928258514722,22.5922542017274,22.5926827435625,22.5931111417782,22.5925393964226,22.5929678426789,22.5923961453478,22.5928246396126,22.592252990274,22.5926815325151,22.5931099311366,22.5925381861867,22.5929666328486,22.592394935923,22.5928234305931,22.5922517816596,22.5926803243058,22.5931087233322,22.5925369787871,22.5929654258537,22.5923937293326,22.5928222244071,22.5922505758778,22.5926791189281</t>
  </si>
  <si>
    <t>20.2946,20.2336,20.162,20.0876,20.0352,19.9576,19.9506,19.9426,19.8708,19.8069,19.7401,20.4292,20.3419,20.2062,20.0863,19.9783,19.8373,19.7131,19.5892,19.4393,19.2918,19.1229,19.003,18.8288,18.6691,18.5339,18.3512,18.1059,17.952,17.6927,17.4194,17.1887,17.2817,17.0858,16.8482,16.5246,16.2102,15.8684,15.6548,15.4003,15.092,14.8239,14.5776,14.2158,13.8698,13.6009,13.2708,12.9411,12.6978,12.3634,11.9929,11.6165,11.2682,11.0423,10.7499,10.5278,10.1794,9.8828,9.5245,9.2887,10.5817,11.1737,14.2667,15.1587,17.3507,18.8437,19.0357,19.6287,26.1207,29.3137,28.8373,28.348,27.8678,27.485,27.0195,26.6356,26.2668,25.9293,25.6499,25.2745,27.1665,26.8494,26.9414,26.6614,26.3203,26.1074,25.8949,26.6869,26.5278,26.4024,26.2332,26.3252,26.5172,26.6102,26.4864,26.3573,27.9493,27.7965,27.7157,27.7077,28.2353,29.4776,30.1996,30.1817,30.078,30.0545,29.97,29.8769,29.8789,29.778,29.685,29.5941,29.4761,29.3903,29.326,29.2558,29.1794,29.1123,29.0135,28.924</t>
  </si>
  <si>
    <t>0,0,0,0,0,0,0,0,0,0,0,0,0,0.2,0,0,0,0,0.1,1.8,0,0,0,0,0,0,0,0.1,0,0.1,0.1,0.6,0,0,0,0.1,0,0,0.2,0,0,0,0,0,0,0,0,0,0,0,0,0.1,0,1.7,0,0,3.9,0,0,0.5,0,0,0,0,0,0,0,0,0,0,0.1,0,0.1,0,3.6,0.2,4.4,1.4,0,0,0,0,0,3.9,0,0.1,0,0,4.2,0,0,0,0,0,0,0,0,0,0,0,0,0.1,0.3,0.7,0.2,0.6,0,0,1.1,0,0.2,0,0.1,0,0.2,0,0,2.6,0.2,0.2</t>
  </si>
  <si>
    <t>0,0,0,0,0,0,0,0,0,0,0,0,0,0.2,0.1,0.1,0,0,0,0,0,0,0,0,0,0,0,0,0,0,0,0,0,0,0,0,0,0,0,0,0,0,0,0,0,0,0,0,0,0,0,0,0,0,0,0,0,0,0,0,0,0,0,0,0,0,0,0,0,0,0,0,0,0,0,0,0,0,0,0,0,0,0,0,0,0,0,0,0,0,0,0,0,0,0,0,0,0,0,0,0,0,0,0,0,0,0,0,1.1,1.1,1.3,1.3,1.4,1.4,1.6,1.6,1.6,4.2,4.4,4.6</t>
  </si>
  <si>
    <t>29.3,28.7,28,20.6,28.2,21.1,21.5,22.3,32.1,27.7,23.6,27.5,34.3,29.9,32.4,31.9,32.7,32.7,37.4,34.4,40.4,37.1,37.1,41.2,40.5,47.3,39.4,45.2,47.9,47.5,47.4,55.2,50.5,55.4,59.5,58.1,57.7,53.1,62.9,55.8,56.3,67,67.1,70.9,63.8,66.7,73.6,72.1,75.2,70.1,71,68.8,74.6,73.3,71.7,69.2,77.1,71.6,69.6,72.1,71.7,74.1,69.1,70.5,72.9,73.5,73.7,74.7,76.2,67.2,64.9,70.1,62,72.4,62,62.9,63.2,64,56,55.4,59.5,53,52.7,52.3,55.3,49.6,58,48,55.5,53.2,49.4,50.5,38.8,47.6,46.1,36.2,36.2,41.2,35.5,35.9,40.7,39.1,35,37.4,33.5,36.1,26.8,31.8,30.6,28.7,22.3,25.9,24.7,29.2,26.7,29.8,24.9,19.5,28.2,26.8</t>
  </si>
  <si>
    <t>S,S,S,S,S,S,S,S,S,S,S,S,S,LS,C,S,C,S,LR,LR,S,S,S,S,S,S,S,LR,S,LR,LR,LR,S,S,S,LR,S,S,LR,S,S,S,S,S,S,S,S,S,S,S,S,LR,S,LR,C,C,R,C,S,LR,S,S,S,S,S,S,S,S,S,S,LR,S,LR,S,R,LR,R,LR,C,C,C,S,S,R,C,LR,C,S,R,S,S,S,S,S,S,S,S,S,S,S,S,LR,LR,LR,LR,LR,S,S,LS,S,LS,S,LS,S,LS,S,S,SN,LS,LS</t>
  </si>
  <si>
    <t>0,0,0,0,0,0,0,0,0,0,0,0,0,0.2,0,0,0,0,0,0,0,0,0,0,0,0,0,0,0,0,0,0,0,0,0,0,0,0,0,0,0,0,0,0,0,0,0,0,0,0,0,0,0,0,0,0,0,0,0,0,0,0,0,0,0,0,0,0,0,0,0,0,0,0,0,0,0,0,0,0,0,0,0,0,0,0,0,0,0,0,0,0,0,0,0,0,0,0,0,0,0,0,0,0,0,0,0,0,1.1,0,0.2,0,0.1,0,0.2,0,0,2.6,0.2,0.2</t>
  </si>
  <si>
    <t>33.2686,33.2689028744395,33.2682056605971,33.2685086499786,33.2688115510447,33.2681143638213,33.2684173798139,33.2687203074835,33.2690231468557,33.2683258979564,33.2686288522911,33.2689317183207,33.268234496071,33.2685374770474,33.2688403697111,33.2681431740876,33.2684461816826,33.268749100957,33.2690519319365,33.268354674647,33.2686576205938,33.268960478238,33.2682632476054,33.2685662202014,33.2688691044869,33.2681719004879,33.2684748997097,33.2687778106134,33.2690806332246,33.2683833675692,33.2686863051526,33.2689891544359,33.2682919154447,33.2685948796846,33.2688977556165,33.2682005432662,33.2685035341393,33.2688064366966,33.2681092509639,33.2684122684468,33.2687151976062,33.2690180384679,33.2683207910576,33.2686237468808,33.2689266143985,33.2682293936365,33.2685323761002,33.2688352702507,33.2681380761136,33.2684410851946,33.2687440059545,33.2690468384191,33.2683495826142,33.2686525300453,33.2689553891733,33.268258160024,33.2685611341029,33.268864019871,33.268166817354,33.2684698180574,33.2687727304423,33.2690755545343,33.2683782903592,33.2686812294226,33.2689840801853,33.2682868426731,33.2685898083916,33.2688926858018,33.2681954749292,33.2684984672796,33.2688013713138,33.2681041870576,33.2684072060165,33.2687101366515,33.2690129789883,33.2683157330528,33.2686186903503,33.2689215593419,33.2682243400533,33.2685273239901,33.2688302196131,33.2681330269482,33.2684360375009,33.2687389597321,33.2690417936676,33.2683445393331,33.2686474882342,33.2689503488318,33.2682531211517,33.2685560966993,33.2688589839357,33.2681617828866,33.2684647850575,33.2687676989093,33.269070524468,33.268373261759,33.2686762022881,33.2689790545161,33.2682818184689,33.2685847856518,33.268887664526,33.268190455117,33.2684934489305,33.2687963544275,33.2690991716336,33.2684019005746,33.268704832756,33.2690076766389,33.2683104322488,33.2686133910914,33.2689162616277,33.2682190438832,33.2685220293637,33.26882492653,33.268127735408,33.268430747503,33.2687336712762,33.2690365067531,33.2683392539597,33.2686422044014</t>
  </si>
  <si>
    <t>24.3864,24.2953,24.2077,24.1402,24.0512,23.9838,23.9145,23.843,23.7408,23.6551,23.5805,23.4947,23.3857,23.3757,23.381,23.2817,23.3182,23.2148,23.3048,25.0958,24.9542,24.829,24.7049,24.5601,24.4194,24.2407,24.1064,24.1964,24.0136,24.1046,24.1946,24.7846,24.5831,24.3428,24.0664,24.1574,23.899,23.68,23.871,23.6304,23.3868,23.0353,22.6859,22.2901,21.9822,21.6454,21.2206,20.8211,20.3822,20.0165,19.6428,19.7328,19.3148,21.0048,20.7091,20.4399,24.3299,24.0125,23.6243,24.1143,23.6953,23.2433,22.8678,22.4754,22.0537,21.6284,21.203,20.7664,20.3129,19.9825,20.0725,19.7099,19.7999,19.4099,22.9999,23.1909,27.5809,28.9709,28.7708,28.5749,28.3493,28.1141,27.8816,31.7716,31.5663,31.6573,31.4324,31.2249,35.4159,35.1507,34.9201,34.6826,34.5274,34.314,34.112,33.9731,33.8334,33.6655,33.531,33.3937,33.23,33.321,33.611,34.301,34.491,35.082,34.982,34.862,34.853,34.7462,34.7362,34.641,34.631,34.5224,34.5134,34.4024,34.3102,34.3002,34.2912,34.2812</t>
  </si>
  <si>
    <t>1.3,0,0.1,0.2,0,0.1,0,0,0,0,0.1,0,0.1,0,0,0,0,0,0.1,0,0,0,0,0.1,0,0,0,0,0,0,0.4,0,0,0,0,0,0.1,0,0.1,0,0.1,0,0,0,0,0,0,0,0,0,3.2,0.6,6.2,0.2,1,2,8,2.8,0.1,0.3,0,0.1,0,0,0,0.9,0,0,0,0,0.2,0,0,0,0,0,0.2,0,0,0.1,0,0.3,0.6,0,0,0,0.1,0,0,0,0,0,0.1,0,0,0.1,0,0.3,0,0,0,0,0,0,0.1,0.1,0,0,0,0,0,0.1,0.7,0,0,0,0.3,0,0,0</t>
  </si>
  <si>
    <t>1.3,1.3,1.4,1.6,1.6,1.7,1.7,1.7,1.7,1.7,1.5,1.5,1.6,1.6,1.6,1.6,1.6,1.6,1.7,0.2,0.2,0,0,0,0,0,0,0,0,0,0,0,0,0,0,0,0,0,0,0,0,0,0,0,0,0,0,0,0,0,0,0,0,0,0,0,0,0,0,0,0,0,0,0,0,0,0,0,0,0,0,0,0,0,0,0,0,0,0,0,0,0,0,0,0,0,0,0,0,0,0,0,0,0,0,0,0,0,0,0,0,0,0,0,0.1,0.2,0,0,0,0,0,0.1,0.8,0.8,0.8,0.8,1.1,1.1,1.1,1.1</t>
  </si>
  <si>
    <t>23.5,22.5,15.4,24.8,25.1,16.9,28,27.3,18.7,29.6,33.1,28.5,30.2,21.4,26,30.8,28.3,28.1,25.8,38.7,27.1,39.5,37.8,42.3,34.4,39,46.7,39.4,44.6,36.3,40.3,51.7,42.3,45.1,48.1,47.4,47.6,53.1,51.5,56.6,59.4,63.9,53.1,55.5,59.5,64.6,55.6,59.5,70.2,71.2,71.9,62.4,60.6,74.5,70.5,68,69.3,71.9,67.7,68,72,68.9,68.9,63.7,70,72,70.4,63.3,66.4,68.9,63.2,61.4,57.6,67.3,62.1,59.8,59.7,67.6,61.6,59.3,59.3,53.4,61.5,59.3,53.5,46.2,58.5,46.5,48.2,50.8,46.4,42.7,51.8,41.4,44.4,43.3,46.1,45.5,43.5,29.5,41.7,29,35.1,28.7,27.3,22.1,36.3,28.1,24,31.3,22.2,16.4,31.8,24.1,25.9,28.7,17,18.1,21.5,23.2</t>
  </si>
  <si>
    <t>LS,S,LS,LS,S,LS,C,C,S,S,LR,S,LS,S,S,S,S,S,LS,S,S,S,S,LR,S,S,S,S,S,S,LR,S,S,S,S,S,LR,S,LR,S,LR,S,S,S,S,S,S,S,S,S,R,LR,ST,LR,LR,LR,ST,R,LR,LR,S,LR,S,S,S,LR,S,S,S,S,LR,S,S,S,S,S,LR,S,S,LR,S,LR,LR,S,S,S,LR,C,S,S,S,S,LR,S,S,LR,S,LR,S,S,S,S,S,S,LS,LS,S,S,S,S,S,LS,LS,S,S,C,LS,S,S,C</t>
  </si>
  <si>
    <t>1.3,0,0.1,0.2,0,0.1,0,0,0,0,0,0,0.1,0,0,0,0,0,0.1,0,0,0,0,0,0,0,0,0,0,0,0,0,0,0,0,0,0,0,0,0,0,0,0,0,0,0,0,0,0,0,0,0,0,0,0,0,0,0,0,0,0,0,0,0,0,0,0,0,0,0,0,0,0,0,0,0,0,0,0,0,0,0,0,0,0,0,0,0,0,0,0,0,0,0,0,0,0,0,0,0,0,0,0,0,0.1,0.1,0,0,0,0,0,0.1,0.7,0,0,0,0.3,0,0,0</t>
  </si>
  <si>
    <t>92.6183,92.7308659103943,92.674363232241,92.6178949822428,92.5614611394221,92.5050616828138,92.4486965914659,92.3923658444388,92.336069420806,92.2798072996535,92.5525794600803,92.496185415248,92.4398257323784,92.3835003905343,92.327209368791,92.2709526462365,92.2147302019718,92.1585420151104,92.1023880647786,92.8132683301155,93.0317154426025,93.4860294511142,93.5190666374701,93.5620836936408,93.505074538702,93.4481001205243,93.3911604179419,93.334255409802,93.2773850749645,93.2205493923023,93.5637483407013,93.5067381714614,93.4497627396007,93.3928220239529,93.3359160033648,93.2790446566961,93.3222079628192,93.26534496872,93.3085166223233,93.2516619706179,93.2948419615319,93.2379956420571,93.1811839601247,93.1244068946293,93.0676644244784,93.0109565285925,92.9542831859048,92.8976443753615,92.8410400759213,92.784470266556,93.4949349262502,94.204966686331,94.9145658105723,95.3317325625873,96.0406451269757,96.7491257374718,97.4571746572733,98.1647921494177,98.4799784767818,98.9949727551293,99.2096532376799,99.5242029113344,99.7385609238973,99.9527883240512,100.166885191381,100.872851605422,101.086387860716,101.299794004313,101.513070115494,101.726216273488,102.139232557479,102.351997182802,102.564632166598,102.777137587858,102.989513525529,103.201760058506,103.613877265639,103.825743361928,104.037480364181,104.349088351056,104.560506469265,105.071795766398,105.77477352525,105.9853229464,106.195744075787,106.406036991583,106.716201771911,106.926177562946,107.136025411743,107.345745396259,107.555337594405,107.764802084043,108.074138942988,108.283287317108,108.492308253152,108.801201828768,109.009907189661,109.518485382413,109.726753688811,109.934895093373,110.142909673424,110.350797506239,110.558558669049,110.766193239036,110.973701293334,111.181082909034,111.588338163175,111.669345268954,111.601303015564,111.533302221612,111.465342861835,111.397424910988,111.329548343838,111.261713135169,111.193919259782,111.126166692491,111.058455408127,110.990785381534,110.923156587574,110.855569001123</t>
  </si>
  <si>
    <t>0.1686,0,0,0,0,0,0,0,0,0,0,0,0,0,0,0,0,0,0,0.6677,0.38,0.0898,0,0,0,0,0,0,0,0,0,0,0,0,0,0,0,0,0,0,0,0,0,0,0,0,0,0,0,0,2.433,2.266,7.699,7.424,7.657,8.89,16.123,18.156,17.881,17.606,16.9745,16.6995,16.1123,15.5824,14.9946,15.1276,14.5397,14.0262,13.4901,12.9353,12.6603,12.1773,11.7248,11.2025,10.7267,10.2711,9.9961,9.4903,9.0341,8.7591,8.3237,8.0487,7.8817,7.455,7.0609,6.6977,6.4227,6.0825,5.719,5.3495,4.9973,4.6575,4.3825,4.0498,3.7125,3.4375,3.1013,2.8263,2.5011,2.1991,1.8828,1.5848,1.2828,0.9891,0.7141,0.4391,0.1492,0,0,0,0,0,0,0,0,0,0,0,0,0</t>
  </si>
  <si>
    <t>0,0,0,0,0,0,0,0,0,0,0,0,0,0,0,0,0,0,0,0,0.5,0,0,4.3,0.1,0.1,0.1,3,0.2,0,0,0,0,0,0,0,0,0,0,0,0,0,0,0,0,0,0,0,0,0,0,0,0,0,0,0,0,0,0,0,0,0,0,0,0,0,0,0,0.1,0,1,0,0,0.1,0.5,0.1,0,0.1,0,0.3,0.5,0.4,0.1,5.6,0.5,0.2,0.1,0.1,0.1,0.3,0,0,0,0,0,0,0,0,0,0,0,0,0,0,0,0,0,0,0,0,0,0,0,0,0,0,0,0,0,0</t>
  </si>
  <si>
    <t>0,0,0,0,0,0,0,0,0,0,0,0,0,0,0,0,0,0,0,0,0,0,0,0,0,0,0,0,0,0,0,0,0,0,0,0,0,0,0,0,0,0,0,0,0,0,0,0,0,0,0,0,0,0,0,0,0,0,0,0,0,0,0,0,0,0,0,0,0,0,0,0,0,0,0,0,0,0,0,0,0,0,0,0,0,0,0.1,0.2,0.3,0.6,0.6,0.6,0.6,0.6,0.6,0.6,0.6,0.6,0.6,0.6,0.6,0.6,0.6,0.6,0.6,0.6,0.6,0.6,0.6,0.6,0.6,0.6,0.6,0.6,0.6,0.6,0.6,0.6,0.6,0.6</t>
  </si>
  <si>
    <t>15.4,19.8,14.1,13.1,19.1,15.1,18.4,20.8,23.7,21.4,24.8,21.5,21.1,23.8,30.4,32.6,34.1,27.7,27.9,30.5,32.7,35.2,37.2,39.8,38.3,40.5,36.8,40,48.4,43.6,46.4,47.9,45.9,53.2,45.8,53.3,55.6,49.6,55.9,57.1,56.7,52.2,53.2,59.7,60.2,56.2,58.3,58.3,56.1,55.6,55.3,64.5,57.5,64,59.1,66.4,63.3,65.4,61,66.3,62.1,65.9,64.2,58.8,61.3,63.4,63.8,63.1,60.2,59.9,51.4,53.3,54.4,47.7,53.9,51.4,47.6,45.4,43.5,39.7,41.9,40.9,39.2,38.7,39,34.1,30.5,31.1,30.3,29.9,31.4,29.5,20.8,23.6,22.1,20.4,24.6,19.3,18.6,16.1,19,22.2,17.8,17.5,16.3,18.9,17.8,15.4,12.8,16.1,19.3,15.1,17.7,20.9,17.9,17.8,18.2,17.4,20.6,19</t>
  </si>
  <si>
    <t>S,S,S,S,S,S,S,S,S,S,S,S,S,S,S,S,S,S,S,S,LR,C,S,R,LR,LR,LR,R,LR,S,S,S,S,S,S,S,S,S,S,S,S,S,S,S,S,S,S,S,S,S,S,S,S,S,S,S,S,S,S,S,S,S,S,S,S,S,S,S,LR,S,LR,S,C,LR,LR,LR,S,LR,S,LR,LR,LR,LR,R,LR,LR,LS,LS,LS,LS,S,S,S,S,S,S,S,S,S,S,S,S,S,S,S,S,S,S,S,S,S,S,S,S,S,S,S,S,S,S</t>
  </si>
  <si>
    <t>0,0,0,0,0,0,0,0,0,0,0,0,0,0,0,0,0,0,0,0,0,0,0,0,0,0,0,0,0,0,0,0,0,0,0,0,0,0,0,0,0,0,0,0,0,0,0,0,0,0,0,0,0,0,0,0,0,0,0,0,0,0,0,0,0,0,0,0,0,0,0,0,0,0,0,0,0,0,0,0,0,0,0,0,0,0,0.1,0.1,0.1,0.3,0,0,0,0,0,0,0,0,0,0,0,0,0,0,0,0,0,0,0,0,0,0,0,0,0,0,0,0,0,0</t>
  </si>
  <si>
    <t>40.3113,40.330218940678,40.3491298648556,40.3680327759299,40.386927677296,40.405814572348,40.4246934644783,40.4435643570781,40.462427253537,40.4812821572431,40.5001290715833,40.5189679999428,40.5377989457055,40.556621912254,40.5754369029691,40.5942439212306,40.6130429704165,40.6318340539036,40.6506171750672,40.6693923372811,40.8661595439179,40.8848433746196,40.9035192884439,41.1001872887454,41.2187719551485,41.3373063738116,41.4557905660261,41.6522245530744,41.8485753053824,41.8668428582191,41.8851026705673,41.9033547457069,41.9215990869163,41.9398356974727,41.9580645806518,41.9762857397278,41.9944991779736,42.0127048986609,42.0309029050598,42.049093200439,42.067275788066,42.0854506712066,42.1036178531256,42.1217773370861,42.1399291263501,42.1580732241779,42.1762096338287,42.1943383585601,42.2124594016285,42.2305727662888,42.2486784557946,42.2667764733981,42.2848668223501,42.3029495058999,42.3210245272957,42.3390918897842,42.3571515966105,42.3752036510187,42.3932480562514,42.4112848155496,42.4293139321531,42.4473354093005,42.4653492502288,42.4833554581736,42.5013540363693,42.5193449880488,42.5373283164437,42.5553040247842,42.6732721162991,42.6911902213346,42.8871007339527,42.9049282336417,42.9227481793054,43.0405605741447,43.2363230484777,43.3540025726097,43.3716322325365,43.4892544222685,43.5068267720896,43.7023916759997,43.8978737134251,44.0932729194788,44.2105893292586,44.4058560286954,44.6010399880053,44.7961412422476,44.813159826467,44.8301711994219,44.8471753641679,44.8641723237594,44.8811620812493,44.8981446396894,44.9151200021302,44.9320881716209,44.9490491512092,44.9660029439417,44.9829495528638,44.9998889810193,45.0168212314511,45.0337463072005,45.0506642113076,45.0675749468113,45.0844785167491,45.1013749241572,45.1182641720707,45.1351462635232,45.1520212015472,45.1688889891736,45.1857496294325,45.2026031253522,45.2194494799601,45.2362886962822,45.2531207773431,45.2699457261662,45.2867635457738,45.3035742391866,45.3203778094242,45.337174259505,45.3539635924459,45.3707458112626</t>
  </si>
  <si>
    <t>4.3,4.2284,4.1627,4.0981,4.0284,3.9627,3.8944,3.8241,3.7509,3.6807,3.6072,3.5378,3.4693,3.3982,3.3193,3.2378,3.1548,3.0813,3.0081,2.9321,3.2108,3.1316,3.0444,7.1228,7.069,7.0153,6.9618,9.7304,9.6921,9.534,9.366,9.1931,9.0296,8.835,8.6752,8.4833,8.2818,8.111,7.9123,7.709,7.5103,7.3359,7.1591,6.9513,6.7433,6.5588,6.3662,6.1763,5.9997,5.8274,5.6585,5.4458,5.2721,5.0684,4.893,4.6829,4.4936,4.2965,4.125,3.9306,3.7606,3.5757,3.4028,3.2557,3.1014,2.9418,2.7842,2.6327,2.5901,2.4542,3.2341,3.1083,2.9918,2.9483,3.2269,3.1828,3.0734,3.0297,2.9315,3.0102,3.2887,3.4665,3.4218,8.7992,9.0632,9.0265,8.9679,8.9095,8.8512,8.7931,8.6776,8.567,8.473,8.3749,8.2798,8.1879,8.0895,8,7.9119,7.8275,7.7396,7.6475,7.5621,7.4775,7.3947,7.3089,7.225,7.1443,7.0668,6.986,6.9015,6.8226,6.741,6.6555,6.5745,6.494,6.4134,6.3341,6.2511,6.1706</t>
  </si>
  <si>
    <t>0.0109,0.0108,0.0106,0.0104,0.0102,0.0101,0.0099,0.0097,0.0096,0.0094,0.0092,0.009,0.0088,0.0087,0.0085,0.0083,0.0081,0.0079,0.0077,0.0075,0.0073,0.008,0.0078,0.0076,0.0178,0.0177,0.0175,0.0174,0.0243,0.0242,0.0238,0.0234,0.023,0.0226,0.0221,0.0217,0.0212,0.0207,0.0203,0.0198,0.0193,0.0188,0.0183,0.0179,0.0174,0.0169,0.0164,0.0159,0.0154,0.015,0.0146,0.0141,0.0136,0.0132,0.0127,0.0122,0.0117,0.0112,0.0107,0.0103,0.0098,0.0094,0.0089,0.0085,0.0081,0.0078,0.0074,0.007,0.0066,0.0065,0.0061,0.0081,0.0078,0.0075,0.0074,0.0081,0.008,0.0077,0.0076,0.0073,0.0075,0.0082,0.0087,0.0086,0.022,0.0227,0.0226,0.0224,0.0223,0.0221,0.022,0.0217,0.0214,0.0212,0.0209,0.0207,0.0205,0.0202,0.02,0.0198,0.0196,0.0193,0.0191,0.0189,0.0187,0.0185,0.0183,0.0181,0.0179,0.0177,0.0175,0.0173,0.0171,0.0169,0.0166,0.0164,0.0162,0.016,0.0158,0.0156</t>
  </si>
  <si>
    <t>0,0,0,0,0,0,0,0,0,0,0,0,0,0,0,0,0,0,0,0,1.6,0,0.2,0,0,5.1,0,0,0.2,0,0,0,0,0,0,0,0,0,0,0,0,0,0,0,0,0,0,0,0,0,0,0,0,0,0,0,0.4,0,0,0,0,0,0,0,0,0,0,0,0,0,0,0,0,0,0,0,0,0,0,0,0,0,0,0,0,0,0,0,0,0,0,0,0,0,0,0,0,0,0,0,0.2,0,3.9,0,0,0.1,0,0.1,0,0.2,2.1,0,0,0.1,0,4.6,0,0,0,0</t>
  </si>
  <si>
    <t>0,0,0,0,0,0,0,0,0,0,0,0,0,0,0,0,0,0,0,0,1.6,1.1,1.3,0.4,0.4,0.2,0,0,0,0,0,0,0,0,0,0,0,0,0,0,0,0,0,0,0,0,0,0,0,0,0,0,0,0,0,0,0,0,0,0,0,0,0,0,0,0,0,0,0,0,0,0,0,0,0,0,0,0,0,0,0,0,0,0,0,0,0,0,0,0,0,0,0,0,0,0,0,0,0,0,0.2,0.2,4.1,4.1,4.1,4.2,4.2,4.3,4.3,4.5,6.6,6.6,6.6,6.7,6.7,11.3,11.3,11.3,11.3,11.3</t>
  </si>
  <si>
    <t>16.1,13,13.2,14,16.1,14,13.9,16.4,17.3,18,18.4,17.4,23,23.1,20.6,24.3,22.9,24.1,27.5,27.1,31.5,34.2,31.1,36.2,32.1,33.1,34.4,35.5,41.3,41.7,40.2,41.3,41.5,42.5,42.8,48,49.2,50.8,47.3,50.4,49.9,53.6,51.3,55.9,56.1,58.6,58,56.6,59.4,59.2,59.3,58.1,59.2,65.1,60,61.6,62.6,64.6,63.9,64.7,66.5,60.7,62.6,64.7,64.7,63.5,62,58.8,59.1,55.6,55.7,56.8,50.3,48.2,49.1,49.1,44.4,45,39.1,36.5,36,34.3,33,29.3,31.1,29.2,25,24.1,23.4,24.4,20.4,21,18.9,18,16.2,18.2,18.5,17.6,17.2,19.3,13.7,13.9,13.4,15.7,13.5,15.5,16.5,14.9,13.3,17.5,15.8,13.7,12.9,12.1,14.2,13,17.1,14,15.5,14.2</t>
  </si>
  <si>
    <t>S,S,S,S,S,S,S,S,S,S,S,S,S,S,S,S,S,S,S,S,LS,C,LS,S,C,R,S,S,LR,C,S,S,S,S,S,S,S,S,S,S,S,S,S,S,S,S,S,S,S,S,S,S,C,S,S,S,LR,S,S,S,S,S,S,S,S,S,S,S,S,S,S,S,S,S,S,S,S,S,S,S,S,S,S,S,S,S,S,S,S,S,S,S,S,S,S,S,S,S,S,S,LS,C,SN,S,S,LS,S,LS,S,LS,SN,S,C,LS,C,SN,S,S,S,C</t>
  </si>
  <si>
    <t>0,0,0,0,0,0,0,0,0,0,0,0,0,0,0,0,0,0,0,0,1.6,0,0.2,0,0,0,0,0,0,0,0,0,0,0,0,0,0,0,0,0,0,0,0,0,0,0,0,0,0,0,0,0,0,0,0,0,0,0,0,0,0,0,0,0,0,0,0,0,0,0,0,0,0,0,0,0,0,0,0,0,0,0,0,0,0,0,0,0,0,0,0,0,0,0,0,0,0,0,0,0,0.2,0,3.9,0,0,0.1,0,0.1,0,0.2,2.1,0,0,0.1,0,4.6,0,0,0,0</t>
  </si>
  <si>
    <t>43.943,43.9431825686274,43.94336505492,43.9425474589149,43.9427302316295,43.9429129219172,43.9430955298151,43.9432780553605,43.9434604985905,43.9426428595421,43.9428255892329,43.9430082365162,43.9431908014291,43.9433732840089,43.9425556842925,43.9427384532977,43.9429211398776,43.9431037440694,43.9432862659103,43.9434687054374,43.9426510626879,43.9428337886793,43.9430164322648,43.9431989934816,43.9433814723669,43.9425638689578,43.9427466342718,43.9429293171622,43.9431119176662,43.943294435821,43.9434768716637,43.9426592252314,43.9428419475416,43.9430245874476,43.9432071449866,43.9433896201957,43.9425720131121,43.9427547747532,43.9429374539725,43.943120050807,43.9433025652938,43.9424849974703,43.9426677983538,43.9428505167977,43.9430331528391,43.9432157065153,43.9433981778633,43.9425805669204,43.9427633247039,43.9429460000673,43.9431285930477,43.9433111036822,43.942493532008,43.9426763290425,43.9428590436393,43.9430416758353,43.9432242256677,43.9434066931738,43.9425890783906,43.9427718323357,43.9429545038623,43.9431370930076,43.9433195998088,43.942502024303,43.9426848175077,43.9428675282763,43.9430501566459,43.9432327026537,43.9434151663368,43.9425975477324,43.9427802978579,43.9429629655667,43.943145550896,43.9433280538828,43.9425104745644,43.9426932639582,43.9428759709176,43.9430585954798,43.9432411376818,43.9434235975609,43.9426059751541,43.9427887214791,43.942971385389,43.9431539669211,43.9433364661125,43.9425188830003,43.9427016686021,43.9428843717712,43.9430669925447,43.9432495309598,43.9434319870537,43.9426143608634,43.9427971034066,43.9429797635364,43.9431623412901,43.9433448367048,43.9425272498177,43.9427100316462,43.9428927310437,43.9430753480474,43.9432578826943,43.9434403350217,43.9426227050667,43.9428054438468,43.9429881002153,43.9431706742093,43.943353165866,43.9425355752226,43.9427183532965,43.9429010489411,43.9430836621936,43.943266193091,43.9434486416706,43.9426310079694,43.9428137430051,43.9429963956308,43.9431789658837,43.9433614538011,43.94254385942,43.9427266337579</t>
  </si>
  <si>
    <t>1.2123,1.1826,1.1529,1.124,1.0932,1.0635,1.034,1.0035,0.9728,0.9429,0.912,0.8817,0.8489,0.8162,0.786,0.7532,0.7214,0.6892,0.6555,0.6223,0.6033,1.0261,1.0061,1.8597,1.8441,7.1646,7.2641,7.1826,7.3626,7.2738,7.1796,7.0837,6.9867,6.8869,6.7868,6.6699,6.5505,6.4245,6.3127,6.1901,6.0706,5.9386,5.8159,5.6751,5.5352,5.3854,5.2401,5.1038,4.9553,4.8095,4.6652,4.5283,4.4052,4.2389,4.0992,3.9546,4.3346,4.1721,4.0163,3.8584,3.6941,3.5594,3.419,3.2726,3.128,2.9916,2.8638,2.7497,2.6364,2.5371,2.4381,2.3373,2.2553,2.1789,2.1026,2.0264,1.9603,1.8938,1.8375,1.7853,1.7352,1.6865,1.6397,1.5969,1.5527,1.5116,1.4733,1.4359,1.3992,1.362,1.3277,1.2942,1.2611,1.2287,1.1974,1.1652,1.134,1.1025,1.0713,1.0392,1.0192,0.9911,0.9721,0.9422,0.9134,0.8934,0.8636,0.8446,0.8163,0.7963,0.7763,0.7482,0.7216,0.7026,0.6758,0.6558,0.6272,0.5999,0.5732,0.5471</t>
  </si>
  <si>
    <t>0,0,0,0,0,0.2,0,0,0,0,0,0.2,0,0,0.7,0,0.5,0,0.2,0,0.1,0,0,0,0,0,0,0,0,0,0,0,0,0,0,0,0,0.2,0,0,0,0,1.1,0,0,0,0,0.2,0.2,0.1,0,0,0,0.1,0,0.5,0.4,0,3.2,0.6,0,0,0,0,0,0,0,0,0,0,0,0,0,0,0.1,0.1,0,0,0,0,0,0,0,0,0,0,0,0,0,0,0,0,0,0.1,0,0,0,0,0,0,0,0,0,0,0,0,0,0,9.3,0.5,0,0,0,0,0,0.2,0,0,0,0</t>
  </si>
  <si>
    <t>0,0,0,0,0,0.2,0.2,0.2,0.2,0.2,0.2,0.4,0.4,0.4,1.1,1.1,1.6,1.6,1.8,1.8,1.9,1.9,1.9,1.9,1.9,1.9,1.3,0.2,0,0,0,0,0,0,0,0,0,0,0,0,0,0,0,0,0,0,0,0,0,0,0,0,0,0,0,0,0,0,0,0,0,0,0,0,0,0,0,0,0,0,0,0,0,0,0,0,0,0,0,0,0,0,0,0,0,0,0,0,0,0,0,0,0,0.1,0.1,0.1,0.1,0.1,0.1,0.1,0.1,0.1,0.1,0.1,0.1,0.1,0.1,0.1,9.4,9.9,9.9,9.9,9.9,9.9,9.9,10.1,10.1,10.1,10.1,10.1</t>
  </si>
  <si>
    <t>10.2,13.2,17.8,15,14.8,18.8,17.8,17.2,18.9,18.8,14.6,16.6,19.4,21.9,22.5,23.8,19,24.9,23,24.2,24.8,24.6,29.1,28,28,32.2,34.4,37.6,37.6,39.8,36.7,41.1,37.2,37.6,41.8,43.9,41.7,48.5,49.8,51,45,46.6,46.6,54.9,50.2,54.4,52.9,56.9,58.1,53,55.5,61.5,57.1,55.5,59.9,61.4,59.2,63.5,64,58.9,59.5,62.2,57.3,59.2,61.1,59.9,58.5,56.3,60,54,55.7,50.8,53.5,53.8,48.5,50.1,49.7,42.7,46.4,43.5,44.9,38.9,42.1,34.2,33.5,37.6,33.2,32.9,26.9,30.1,26.8,23.1,29.8,22.6,27.2,21.9,23.6,24,21.1,18.8,16,20.8,20.2,18.9,18,18.8,15.5,18.9,15.1,13,13.2,14.8,15.4,17,14.8,10.4,15.3,11.6,10.1,15.1</t>
  </si>
  <si>
    <t>S,S,S,S,S,LS,S,S,S,S,S,LS,S,S,LS,S,LS,S,LS,S,LS,S,S,S,S,S,S,S,S,S,S,S,S,S,S,S,S,LR,S,S,S,S,LR,S,S,S,S,LR,LR,LR,S,C,S,LR,C,LR,LR,S,R,LR,S,S,S,S,S,S,S,S,S,S,S,S,S,S,LR,LR,S,S,S,S,S,S,S,S,S,S,S,S,S,S,S,S,S,LS,S,S,S,S,S,S,C,C,C,S,S,S,S,C,B,LS,S,S,S,S,S,LS,S,S,S,S</t>
  </si>
  <si>
    <t>0,0,0,0,0,0.2,0,0,0,0,0,0.2,0,0,0.7,0,0.5,0,0.2,0,0.1,0,0,0,0,0,0,0,0,0,0,0,0,0,0,0,0,0,0,0,0,0,0,0,0,0,0,0,0,0,0,0,0,0,0,0,0,0,0,0,0,0,0,0,0,0,0,0,0,0,0,0,0,0,0,0,0,0,0,0,0,0,0,0,0,0,0,0,0,0,0,0,0,0.1,0,0,0,0,0,0,0,0,0,0,0,0,0,0,9.3,0.5,0,0,0,0,0,0.2,0,0,0,0</t>
  </si>
  <si>
    <t>18.2757,18.2759102662539,18.2761204543903,18.2753305644382,18.2755409679436,18.2757512932806,18.2759615404782,18.2761717095653,18.275381800571,18.2755921850414,18.2758024913504,18.276012719527,18.2752228696002,18.2754333131161,18.2756436784487,18.275853965627,18.27606417468,18.2752743056368,18.2754847300434,18.2756950762737,18.2759053443568,18.2761155343218,18.2753256461976,18.2755360515303,18.2757463786938,18.2759566277172,18.2761667986295,18.2753768914597,18.2755872777539,18.275797585886,18.2760078158851,18.2752179677801,18.2754284131171,18.2756387802702,18.2758490692682,18.2760592801403,18.2752694129155,18.2754798391398,18.2756901871872,18.2759004570867,18.2761106488673,18.2753207625582,18.2755311697052,18.2757414986824,18.2759517495188,18.2761619222434,18.2753720168853,18.2755824049905,18.2757927149329,18.2760029467416,18.2752131004456,18.275423547591,18.2756339165516,18.2758442073566,18.276054420035,18.2752645546158,18.275474982645,18.2756853324967,18.2758956041998,18.2761057977834,18.2753159132765,18.2755263222251,18.2757366530032,18.2759469056399,18.2761570801641,18.2753671766049,18.2755775665083,18.2757878782483,18.2759981118539,18.2762082673542,18.2754183447781,18.2756287156716,18.2758390084089,18.2760492230187,18.2752593595303,18.2754697894896,18.2756801412706,18.2758904149023,18.2761006104138,18.2753107278341,18.2755211387092,18.2757314714131,18.2759417259748,18.2761519024234,18.2753620007878,18.2755723926141,18.2757827062763,18.2759929418034,18.2762030992244,18.2754131785683,18.2756235513813,18.2758338460371,18.2760440625649,18.2752542009937,18.2754646328695,18.2756749865662,18.275885262113,18.2760954595389,18.2753055788728,18.2755159916608,18.2757263262769,18.2759365827501,18.2761467611095,18.275356861384,18.2755672551197,18.2757775706906,18.2759878081256,18.2761979674538,18.2754080487043,18.2756184234231,18.275828719984,18.2760389384162,18.2752490787487,18.2754595125275,18.2756698681266,18.2758801455749,18.2760903449017,18.2753004661358,18.2755108808233,18.2757212173381</t>
  </si>
  <si>
    <t>3.7227,3.6984,3.6704,3.6458,3.6204,3.6134,3.5856,3.5584,3.5308,3.5023,3.4774,3.4704,3.4426,3.4114,3.4044,3.3713,3.3643,3.3311,3.3241,3.2909,3.2839,3.2504,3.2126,3.1755,3.1385,3.1304,3.6009,4.7391,4.8362,4.7696,4.7103,4.6425,4.5829,4.5227,4.4534,4.3793,4.3122,4.5052,4.4137,4.3193,4.2433,4.1647,5.2577,5.14,5.0412,4.928,4.8225,5.0155,5.2085,5.3015,5.1818,5.0534,4.929,5.022,4.9023,5.3963,5.7893,5.6237,8.8167,9.4097,9.2284,9.0303,8.8648,8.6899,8.5046,8.3295,8.1639,8.0119,7.8402,7.7028,7.5588,7.438,7.3061,7.1742,7.2682,7.3612,7.2467,7.1579,7.0574,6.9683,6.874,6.7983,6.7141,6.6508,6.5904,6.5195,6.4593,6.4,6.3522,6.2998,6.2526,6.2113,6.1591,6.1531,6.1057,6.0664,6.0248,5.9828,5.946,5.9112,5.8829,5.8497,5.8173,5.7836,5.7501,5.7157,5.685,5.6543,5.6483,5.6413,5.613,5.5832,5.5539,5.522,5.4925,5.4855,5.4555,5.43,5.4048,5.3752</t>
  </si>
  <si>
    <t>0.6,0,0.2,0,1.5,0.7,0,0,0,0.3,0,0,0,0,0,0,0,0,0,0,0,0,0.1,0,0,0,0,0,0,0,0,0.1,0.3,0.1,0.5,0.1,0.2,0.2,0,0,0,0,0,0,0,0,0,0,0,0,0,0,0.1,0,0,0,0,0,0,0,0.1,1,0.3,0.1,0.1,0,0.1,0,0,0.5,0,0,0,0,0,0,0,0.1,0,0,2.8,0,0,0,0.4,0,0.1,0.2,1,0.8,0,0,0,0.6,0,0,0,0,0.1,0,0.1,0,0,0,0,0,0,0,0,0,0,0,0,0.1,0.1,0.3,0,0.3,0.3,0.4</t>
  </si>
  <si>
    <t>0.6,0.6,0.8,0.8,2.3,3,3,3,3,3.3,3.3,3.3,3.3,3.3,3.3,3.3,3.3,3.3,3.3,3.3,3.3,3.3,3.4,3.1,3.1,2.2,1.8,0.7,0,0,0,0,0,0,0,0,0,0,0,0,0,0,0,0,0,0,0,0,0,0,0,0,0,0,0,0,0,0,0,0,0,0,0,0,0,0,0,0,0,0,0,0,0,0,0,0,0,0,0,0,0,0,0,0,0,0,0,0.2,1.2,0.6,0.6,0.6,0.6,1.2,1.2,1.2,1.2,1.2,1.3,1.3,1.4,1.4,1.4,1.4,1.4,1.4,1.4,1.4,1.4,1.4,1.4,1.4,1.4,1.5,1.6,1.9,1.9,2.2,2.5,2.9</t>
  </si>
  <si>
    <t>16,17.9,14.6,17.5,15.1,21.6,20.8,20.3,16.6,23.6,19.8,18.6,19.7,26.8,26,26.3,25.1,22.9,30.5,27,29.3,25.7,30,33.2,28.3,36.6,33.9,37.1,36.6,36.9,38.9,42.3,41.4,37.6,44.5,43.7,47.2,45.2,50.5,44.1,46.5,48.1,55,50.4,55,50.8,57,59.2,53.5,59.4,59,61.3,58.6,58.2,61.4,62.9,61.5,63.3,66.5,59.4,60.7,60.6,65.3,60.1,63.6,58.5,59.8,60.3,61.2,59.9,53.8,58.1,54.7,52.8,49.7,53.1,47.1,47.2,48.4,47.6,45.7,39,41.2,35.1,34,39.4,38.7,31.4,30.8,35,29.2,27.5,24.7,28.4,29.5,25.2,28.2,22.9,25.5,20.9,26.1,24.8,25.4,21.5,24.8,19.1,16.6,22.5,22.3,22.5,18.4,22.8,19.4,19,19.9,21.1,16.7,15.6,19.5,18.6</t>
  </si>
  <si>
    <t>LS,S,LS,S,LS,LS,C,C,C,LS,S,S,S,S,S,S,S,S,S,S,S,S,LS,S,S,S,S,S,S,S,S,LR,LR,LR,LR,LR,LR,LR,S,S,S,S,S,S,S,S,S,S,S,S,S,S,LR,S,S,S,S,S,S,S,LR,LR,LR,LR,LR,S,LR,S,S,LR,S,S,S,S,S,S,S,LR,S,S,R,S,S,C,LR,S,LR,LS,LS,LR,S,S,S,LS,S,S,S,S,LS,S,LS,S,S,S,S,S,S,S,S,S,S,S,S,LS,LS,LS,C,LS,LS,LS</t>
  </si>
  <si>
    <t>0.6,0,0.2,0,1.5,0.7,0,0,0,0.3,0,0,0,0,0,0,0,0,0,0,0,0,0.1,0,0,0,0,0,0,0,0,0,0,0,0,0,0,0,0,0,0,0,0,0,0,0,0,0,0,0,0,0,0,0,0,0,0,0,0,0,0,0,0,0,0,0,0,0,0,0,0,0,0,0,0,0,0,0,0,0,0,0,0,0,0,0,0,0.2,1,0,0,0,0,0.6,0,0,0,0,0.1,0,0.1,0,0,0,0,0,0,0,0,0,0,0,0,0.1,0.1,0.3,0,0.3,0.3,0.4</t>
  </si>
  <si>
    <t>39.4277,39.4733517296296,39.51895442592,39.5645081415366,39.6100129290883,39.6554688411274,39.6418759301499,39.5992976189657,39.5567650400416,39.5142781442579,39.4718368825474,39.4294412058957,39.3870910653413,39.3447864119748,39.3025271969397,39.2603133714319,39.2181448866996,39.1760216940435,39.1339437448166,39.091910990424,39.0499233823232,39.0079808720236,38.966083411087,39.1612309511269,39.1341688882535,39.3291358920402,39.5238934868228,39.7184418975222,39.9127813488174,39.9579120651465,40.0029943077432,40.1480281286719,40.3419061725337,40.486575977015,40.6800903954101,40.8243969649854,41.0175485386156,41.2104926531482,41.2542295314096,41.297919433024,41.3415624084478,41.3851585080832,41.4287077822782,41.4722102813269,41.5156660554692,41.5590751548911,41.6024376297247,41.6457535300483,41.6890229058864,41.7322458072097,41.7754222839353,41.8095523859267,41.8646458296603,41.8196800989544,41.774762664774,41.7298934752452,41.6850724785495,41.6402996229244,41.5955748566628,41.550898128113,41.6062693856791,41.798581170413,41.9906863980448,42.1335852904321,42.2763306988238,42.3189227880732,42.4614691302638,42.5038623671239,42.5462100705074,42.7375122893205,42.7796090353802,42.8216605664162,42.863666930993,42.8996281776227,42.8535507992097,42.8075229113143,42.7615444607799,42.8156153945072,42.7696282520464,42.7236905031831,42.9148020948649,42.9567084185408,42.9985697317209,43.0403860827497,43.2311575199201,43.2727240544358,43.4142459434143,43.455615827401,43.4969412770679,43.6872223401407,43.7282990272568,43.7693315949683,43.8103200906626,43.8512645616763,43.8921650552953,43.9330216187544,43.973834299238,44.0146031438795,44.055328199762,44.0960095139178,44.1366471333288,44.1772411049263,44.2177914755914,44.2582982921547,44.2987616013964,44.3391814500468,44.3795578847856,44.4198909522427,44.4601806989977,44.5004271715803,44.54063041647,44.5807904800968,44.6209074088404,44.6609812490309,44.7010120469486,44.7409998488241,44.7809447008383,44.8208466491226,44.8607057397587,44.832522018779</t>
  </si>
  <si>
    <t>0.4867,0.3895,0.3004,0.2055,0.1169,0.0286,0,0,0,0,0,0,0,0,0,0,0,0,0,0,0,0,0,0.0151,0,0.7509,0.8985,1.7174,2.1161,1.9863,1.8551,1.7617,1.8196,1.7263,1.9843,1.8905,1.848,1.8056,1.6566,1.5221,1.3858,1.2492,1.1028,0.9682,0.8292,0.7006,0.5665,0.4338,0.314,0.1929,0.0794,0,0,0,0,0,0,0,0,0,0,0.763,0.8238,0.7334,0.6433,0.5087,0.4192,0.2915,0.1695,0.432,0.3119,0.1923,0.0824,0,0,0,0,0,0,0,2.563,2.425,2.2848,2.1593,2.316,2.1802,2.0859,1.9919,1.8981,3.0845,2.9561,2.8307,2.7094,2.6135,2.4885,2.3694,2.248,2.1328,2.0386,1.9266,1.833,1.7194,1.6063,1.4971,1.3865,1.2807,1.1771,1.071,0.966,0.8618,0.7607,0.6585,0.5589,0.4693,0.3799,0.2908,0.1969,0.1083,0.02,0</t>
  </si>
  <si>
    <t>0.0017,0.0014,0.0011,0.0009,0.0006,0.0003,0.0001,0,0,0,0,0,0,0,0,0,0,0,0,0,0,0,0,0,0,0,0.0022,0.0026,0.005,0.0061,0.0058,0.0054,0.0051,0.0053,0.005,0.0058,0.0055,0.0054,0.0052,0.0048,0.0044,0.004,0.0036,0.0032,0.0028,0.0024,0.002,0.0016,0.0013,0.0009,0.0006,0.0002,0,0,0,0,0,0,0,0,0,0,0.0022,0.0024,0.0021,0.0019,0.0015,0.0012,0.0008,0.0005,0.0013,0.0009,0.0006,0.0002,0,0,0,0,0,0,0,0.0074,0.007,0.0066,0.0063,0.0067,0.0063,0.006,0.0058,0.0055,0.0089,0.0086,0.0082,0.0079,0.0076,0.0072,0.0069,0.0065,0.0062,0.0059,0.0056,0.0053,0.005,0.0047,0.0043,0.004,0.0037,0.0034,0.0031,0.0028,0.0025,0.0022,0.0019,0.0016,0.0014,0.0011,0.0008,0.0006,0.0003,0.0001</t>
  </si>
  <si>
    <t>0,0.1,0,0,0,0,0,0,0,0,0,0,9.8,1.7,3.3,3.2,0,0,0.3,1.8,0,0,0,0,0,0,0,0,0,0,0,0,0,0,0,0,0,0,0,0,0,0,0,0,0,0,0,0,0,0,0,0,0,0,0,0,0,0,0,0,0,0,0,0,0,0,0,0,0,0,0,0,0,0,1,0,0,0,0,0,0,0,0,0,0,0,0,0,0,0,0,0,0,0,0,0,0,0,0,0,0,0,0,0,0,0,0,0,0,0,0,0,0,0,0,0,0,0,0,0</t>
  </si>
  <si>
    <t>0,0.1,0.1,0.1,0.1,0.1,0.1,0.1,0.1,0.1,0.1,0.1,9.9,11.6,14.9,18.1,18.1,17.8,17,18.8,18.8,17.3,17.3,15.5,14.6,14.1,11.9,10.2,8.7,7,4.5,2,0,0,0,0,0,0,0,0,0,0,0,0,0,0,0,0,0,0,0,0,0,0,0,0,0,0,0,0,0,0,0,0,0,0,0,0,0,0,0,0,0,0,0,0,0,0,0,0,0,0,0,0,0,0,0,0,0,0,0,0,0,0,0,0,0,0,0,0,0,0,0,0,0,0,0,0,0,0,0,0,0,0,0,0,0,0,0,0</t>
  </si>
  <si>
    <t>24.5,21.1,22.5,27,25,21.5,22.9,25.7,25.9,25,23.2,30.9,30.8,27.8,27.8,31.2,27.1,33.3,35.9,31.7,30.5,38.9,30.9,40.7,36.2,34.3,42.4,39.9,39.2,39.8,43.7,43.6,50.2,51.6,48.1,53.8,55.2,53.6,50.2,51.5,53.1,53.6,56.9,54.7,57.6,61.8,64.3,67,67.2,66,68.4,67.7,64.8,65.4,73.2,65.5,71.6,73.3,67.2,73.6,69.2,66.1,71,69.7,71.8,65.1,62.6,61.7,63.3,67.4,66.6,65.7,64,61.5,59.8,56,60.9,58.1,57.4,56,49,49.3,45.4,49.9,42.5,40.3,45,45.4,37,40.4,33.6,34.3,36.2,32.4,33.4,35.8,34.2,35.7,32.2,31.3,28,30,24.3,28.6,32,30.2,24.7,29.6,28.2,27.2,21.2,24.9,20.8,29.6,21,25.4,28.9,23.8,24,19.2</t>
  </si>
  <si>
    <t>S,LS,S,S,S,S,S,S,S,S,C,C,B,LS,SN,SN,S,C,LR,LS,S,S,S,S,S,S,S,S,S,S,S,S,S,S,S,S,S,S,S,S,S,S,S,S,S,S,S,S,S,S,S,S,S,S,S,S,S,S,S,S,S,S,S,S,S,S,S,S,S,S,S,S,S,S,LR,S,S,S,S,S,S,S,S,S,S,S,S,S,S,S,S,S,S,S,S,S,S,S,S,S,S,S,S,S,S,S,S,S,S,S,S,S,S,S,S,S,S,S,S,S</t>
  </si>
  <si>
    <t>0,0.1,0,0,0,0,0,0,0,0,0,0,9.8,1.7,3.3,3.2,0,0,0,1.8,0,0,0,0,0,0,0,0,0,0,0,0,0,0,0,0,0,0,0,0,0,0,0,0,0,0,0,0,0,0,0,0,0,0,0,0,0,0,0,0,0,0,0,0,0,0,0,0,0,0,0,0,0,0,0,0,0,0,0,0,0,0,0,0,0,0,0,0,0,0,0,0,0,0,0,0,0,0,0,0,0,0,0,0,0,0,0,0,0,0,0,0,0,0,0,0,0,0,0,0</t>
  </si>
  <si>
    <t>22.9898,22.9555294906832,22.92131006784,22.8871416553165,22.8530241770725,22.8189575571812,22.7849417198289,22.7509765893149,22.7170620900513,22.683198146563,22.6493846834874,22.6156216255741,22.5819088976851,22.5482464247941,22.514634131987,22.481071944461,22.4475597875252,22.6440975865997,22.8403424100731,22.8542946946792,22.8682261808486,23.0641368995852,23.0777555774989,23.2733539542778,23.4686607558366,23.6636764168217,23.8584013712314,24.0528360524171,24.2469808930843,24.4408363252934,24.6344027804607,24.8276806893594,25.0206704821206,25.0313725882342,25.0420587408977,25.0527289638926,25.063383280965,25.0740217158257,25.08464429215,25.0952510335778,25.1058419637141,25.1164171061284,25.1269764843553,25.1375201218941,25.1480480422093,25.1585602687303,25.1690568248514,25.1795377339324,25.1900030192979,25.2004527042381,25.2108868120082,25.2213053658288,25.2317083888859,25.2420959043311,25.2524679352811,25.2628245048186,25.2731656359915,25.2834913518137,25.2938016752644,25.3040966292888,25.3143762367979,25.3246405206686,25.3348895037433,25.3451232088309,25.355341658706,25.3655448761091,25.3757328837472,25.3859057042932,25.3960633603862,25.4062058746315,25.416333269601,25.4264455678327,25.4365427918309,25.4466249640667,25.6386921069774,25.6484729386192,25.6582391901393,25.667990883272,25.6777280397193,25.6874506811507,25.6971588292037,25.7068525054831,25.7165317315619,25.7261965289807,25.735846919248,25.7454829238405,25.7551045642024,25.7647118617465,25.7743048378532,25.7838835138713,25.7934479111177,25.8029980508775,25.8125339544042,25.8220556429193,25.8315631376131,25.841056459644,25.8505356301389,25.8600006701934,25.8694516008713,25.8788884432054,25.8883112181969,25.8977199468158,25.9071146500006,25.916495348659,25.9258620636672,25.9352148158705,25.9445536260828,25.9538785150874,25.9631895036363,25.9724866124508,25.9817698622211,25.9910392736066,26.000294867236,26.0095366637072,26.0187646835873,26.0279789474131,26.0371794756902,26.0463662888941,26.0555394074697,26.0646988518312</t>
  </si>
  <si>
    <t>0,0,0,0,0,0,0,0,0,0,0,0,0,0,0,0,0,0.0424,0.9496,0.9016,0.836,2.0454,1.9705,3.5414,4.1568,4.3799,6.3033,7.6918,8.913,10.2672,12.4274,14.5584,16.2248,16.0066,15.8106,15.5799,15.3409,15.1143,14.9102,14.6993,14.4796,14.258,14.0156,13.7901,13.5459,13.2714,12.9784,12.6634,12.35,12.0506,11.7326,11.4248,11.1453,10.8634,10.5123,10.2371,9.9105,9.5721,9.2931,8.9608,8.6729,8.4139,8.1187,7.8385,7.5449,7.3065,7.0877,6.8768,6.6587,6.4168,6.1841,5.9606,5.7503,5.5563,6.3263,6.153,5.9576,5.7785,5.6046,5.4389,5.3016,5.1644,5.0404,4.9035,4.7893,4.6812,4.5621,4.4428,4.3441,4.2388,4.1476,4.0557,3.9608,3.8731,3.7841,3.6914,3.6021,3.5107,3.4255,3.3421,3.2636,3.1828,3.1093,3.0311,2.9488,2.8694,2.7967,2.7188,2.6431,2.5688,2.5007,2.4295,2.3623,2.2869,2.2201,2.1498,2.0763,2.0081,1.94,1.8759</t>
  </si>
  <si>
    <t>0,0.4,0,0.1,0.3,0,0.1,0,2.6,0.3,0.1,0,0,0,0,0.5,0.2,0,0.1,0.2,0.2,0,0,0,1.2,1.9,0.3,0,0,0,0,0,0,0,0,0,0,0,0,0,0,0,0,0,0,0,0,0,0,0,0,0,0,0,0,0,1.2,3.1,0.2,0,0,0.5,0,1.4,0.2,0,1.5,1.4,0.1,0,0,0,0,0,0,0,0,0,0,0,0,0,0,0,0,0,0,0,0,0,0,0,0,0,0,0,0,0,0,0,0,0.1,0,0,0,0,0,0,0,0,0,0,0,0,0,0,0,0,0,0</t>
  </si>
  <si>
    <t>0,0.4,0.4,0.5,0.8,0.8,0.9,0.9,3.5,3.8,3.9,3.9,3.9,3.9,3.9,3.4,3.6,3.6,2.9,3.1,3.3,2.3,1.9,1.5,0,0,0,0,0,0,0,0,0,0,0,0,0,0,0,0,0,0,0,0,0,0,0,0,0,0,0,0,0,0,0,0,0,0,0,0,0,0,0,0,0,0,0,0,0,0,0,0,0,0,0,0,0,0,0,0,0,0,0,0,0,0,0,0,0,0,0,0,0,0,0,0,0,0,0,0,0,0.1,0.1,0.1,0.1,0.1,0.1,0.1,0.1,0.1,0.1,0.1,0.1,0.1,0.1,0.1,0.1,0.1,0.1,0.1</t>
  </si>
  <si>
    <t>16.6,25.4,16.5,23,17.2,22.1,21.8,22.7,23.2,20.3,30.2,20.1,23.9,26.1,30.1,34.2,24.8,31.7,35.5,30.5,29.2,36.6,34.1,33.7,40.7,36.4,43.1,36,40,47.8,44.6,50.2,43.4,47.4,49.1,49.8,45.8,48.7,50,49.7,52.8,52.8,50.3,62.3,52.5,64.1,56,58.1,67.1,59.3,58,68.4,62.9,70.8,66.1,69.9,62.6,70.5,72.6,70.4,72.5,61.2,69.7,66.1,63.7,63.2,65.2,68.1,65.3,57.5,54.4,56.6,59.8,55.6,56.8,46.3,51.9,46,44.6,44.5,35.9,44.5,33.2,36.5,40.6,33.7,37,28.2,32.7,23.5,25.3,25.5,21.4,29.1,20.6,25.1,27.8,29.4,17.7,25.8,22.6,18.6,20.3,17.8,27.2,20,16.5,27,22,20.3,17.9,15.3,26.5,18.9,22.8,24.4,23.9,22.4,24.2,15.8</t>
  </si>
  <si>
    <t>C,LS,C,LS,LS,S,LS,S,SN,LS,LS,S,S,S,S,LR,LS,S,LR,LS,LS,S,S,S,LR,LR,LR,S,S,S,S,S,S,S,S,S,S,S,S,S,S,S,S,S,S,S,S,S,S,S,S,C,S,S,S,S,LR,R,LR,S,S,LR,S,LR,LR,S,LR,LR,LR,S,S,S,S,S,S,S,S,S,S,S,S,S,S,S,S,S,S,S,S,S,S,S,S,S,S,S,S,S,S,S,S,LS,S,S,S,S,S,S,S,S,S,S,S,S,S,S,S,S,S,S</t>
  </si>
  <si>
    <t>0,0.4,0,0.1,0.3,0,0.1,0,2.6,0.3,0.1,0,0,0,0,0,0.2,0,0,0.2,0.2,0,0,0,0,0,0,0,0,0,0,0,0,0,0,0,0,0,0,0,0,0,0,0,0,0,0,0,0,0,0,0,0,0,0,0,0,0,0,0,0,0,0,0,0,0,0,0,0,0,0,0,0,0,0,0,0,0,0,0,0,0,0,0,0,0,0,0,0,0,0,0,0,0,0,0,0,0,0,0,0,0.1,0,0,0,0,0,0,0,0,0,0,0,0,0,0,0,0,0,0</t>
  </si>
  <si>
    <t>39.1307,39.0833220224215,39.0360014083137,38.9887380882229,38.9415319927797,38.8943830526988,38.8472911987785,38.800256361901,38.7532784730324,38.706357463222,38.6594932636028,38.6126858053913,38.565935019887,38.5192408384728,38.4726031926145,38.7770220138611,38.8870722562659,38.9969892539825,39.3007731683387,39.4101892725743,39.5194728999124,39.8226242107511,40.1254084774018,40.4278261442677,40.7298776552141,41.0315634535688,41.3328839821227,41.4398396831309,41.5466658862052,41.6533627481367,41.7599304255268,41.8663690747874,41.9726788521408,42.0788599136202,42.1849124150701,42.290836512146,42.3966323603152,42.5023001148565,42.6078399308609,42.7132519632316,42.8185363666842,42.923693295747,43.0287229047611,43.1336253478809,43.238400779074,43.3430493521218,43.4475712206192,43.5519665379754,43.6562354574137,43.760378131972,43.7073947145028,43.6544754473597,43.6016202528718,43.5488290534625,43.4961017716489,43.443438330042,43.7418386513464,44.039877680782,44.3375558557873,44.4408736132714,44.5440662775064,44.8411339999507,44.9438420439866,45.2404257329916,45.5366503296378,45.6385162687006,45.9342588723214,46.2296434019379,46.4306702910925,46.531453784462,46.6321152529741,46.7326548443718,46.8330727062194,46.9333689859025,47.0335438306281,47.1335973874251,47.2335298031443,47.3333412244589,47.4330317978643,47.5326016696785,47.6320509860426,47.7313798929205,47.8305885360994,47.9296770611902,48.0286456136274,48.1274943386691,48.2262233813981,48.3248328867211,48.4233229993694,48.5216938638993,48.6199456246919,48.7180784259535,48.8160924117158,48.9139877258361,48.9207645119977,48.8615330930818,48.8023733893368,48.7432853139327,48.6842687801445,48.6253237013524,48.5664499910414,48.5076475628011,48.4489163303259,48.3902562074148,48.3316671079708,48.2731489460015,48.2147016356185,48.1563250910372,48.0980192265772,48.0397839566616,47.9816191958173,47.9235248586743,47.8655008599665,47.8075471145307,47.7496635373068,47.6918500433379,47.6341065477697,47.5764329658509,47.5188292129326,47.4612952044685</t>
  </si>
  <si>
    <t>0,0,0,0,0,0,0,0,0,0,0,0,0,0,0,0.6193,0.4623,0.2919,0.7861,0.6291,0.4721,1.0723,1.1378,1.1198,3.4911,5.0401,4.9891,4.78,4.5631,4.327,4.1019,3.863,3.6445,3.4179,3.1891,2.9607,2.7447,2.5243,2.3033,2.0859,1.8644,1.6465,1.4372,1.2043,0.9989,0.7744,0.5731,0.3749,0.1719,0,0,0,0,0,0,0,0.849,3.598,3.447,3.1335,2.8157,2.9647,2.6659,3.7149,3.5639,3.2835,4.4325,5.4815,5.3245,5.0447,4.7814,4.512,4.2321,3.9732,3.713,3.4886,3.2508,3.0316,2.8177,2.606,2.4114,2.2037,2.0158,1.825,1.6301,1.4459,1.2597,1.0836,0.9053,0.735,0.565,0.3965,0.2314,0.0659,0,0,0,0,0,0,0,0,0,0,0,0,0,0,0,0,0,0,0,0,0,0,0,0,0,0</t>
  </si>
  <si>
    <t>0,0,0,0,0,0,0,0,0,0,0,0,0,0,0,0,0,0,0,0,0,0,0,0,0,0,0,0,0,0,0,0,0,0,0,0,0,0,0,0,0,0,0,0,0,0,0,0,0,0.1,4.7,0,0,0,0.3,0,0.6,0,0,0,0,0,0,0,0,0,0,0,0,0,0,0,0.1,0.7,0,0,0,0,1.4,0,0,0,0,0.5,0.2,1.2,2.4,2.9,0.1,0,0,0,0,0,0,0,0,0,0,0,0.9,0.3,0.1,1.2,0.3,2.5,0,0,1.2,0.8,0,0,0,0,0,0,0,0,0,0</t>
  </si>
  <si>
    <t>0,0,0,0,0,0,0,0,0,0,0,0,0,0,0,0,0,0,0,0,0,0,0,0,0,0,0,0,0,0,0,0,0,0,0,0,0,0,0,0,0,0,0,0,0,0,0,0,0,0,0,0,0,0,0,0,0,0,0,0,0,0,0,0,0,0,0,0,0,0,0,0,0,0,0,0,0,0,0,0,0,0,0,0,0.2,0,2.4,5.3,5.4,5.4,5.4,5,5,5,5,5,5,5,5,5,5.9,6.2,6.3,7.5,7.8,10.3,10.3,10.3,11.5,12.3,12.3,12.3,12.3,12.3,12.3,12.3,12.3,12.3,12.3,12.3</t>
  </si>
  <si>
    <t>27.2,21.1,21.7,21.7,29.8,21,29.7,24.8,19.8,33.5,26,28.4,24.8,26.3,34,34.9,34,33,31.9,34.1,33.6,44.6,35.5,48.2,40.8,49,43.6,45.2,42.3,46.3,48.4,44.6,48.4,47.2,54.3,54.3,47.6,57,58.6,55,52,62.3,64.7,63.8,67.8,60.5,66.6,57.4,65.4,64.8,66.2,66.8,71.3,66.5,65.5,70,75.8,67.4,76.8,76.6,70.1,74.1,74.3,70.6,68.6,70.6,70.2,67.2,66.3,60.6,61.9,57.6,59.8,49.8,50.7,48.8,56.3,42.9,52.7,41.3,38.8,40,45.7,37,30.7,40.7,28.9,25.9,30.9,23.5,31.7,34.1,32,30.3,23.5,21.4,25,22.3,21.8,20.3,20.3,26.4,19.2,25,20.4,27.2,26.8,15.9,20.3,25.2,26.3,16.6,26.1,23.1,29,27.2,24.8,28,27.9,15.4</t>
  </si>
  <si>
    <t>S,S,S,S,S,S,S,S,S,S,S,S,S,S,S,S,S,S,S,S,S,S,S,S,S,S,S,S,S,S,S,S,S,S,S,S,S,S,S,S,S,S,S,S,S,S,S,S,S,LR,R,C,S,C,LR,S,LR,S,C,S,S,S,S,S,S,S,S,S,S,S,S,S,LR,LR,S,S,C,S,LR,S,C,C,S,LR,LS,LR,SN,SN,LS,S,S,S,S,S,S,S,S,S,S,S,LS,LS,LS,LS,LS,SN,C,S,LS,LS,S,S,S,S,S,S,S,S,S,S</t>
  </si>
  <si>
    <t>0,0,0,0,0,0,0,0,0,0,0,0,0,0,0,0,0,0,0,0,0,0,0,0,0,0,0,0,0,0,0,0,0,0,0,0,0,0,0,0,0,0,0,0,0,0,0,0,0,0,0,0,0,0,0,0,0,0,0,0,0,0,0,0,0,0,0,0,0,0,0,0,0,0,0,0,0,0,0,0,0,0,0,0,0.2,0,2.4,2.9,0.1,0,0,0,0,0,0,0,0,0,0,0,0.9,0.3,0.1,1.2,0.3,2.5,0,0,1.2,0.8,0,0,0,0,0,0,0,0,0,0</t>
  </si>
  <si>
    <t>41.3573,41.3247565508197,41.2922387095994,41.2597464561885,41.2272797704525,41.1948386322725,41.1624230215454,41.1300329181842,41.0976683021175,41.0653291532896,41.0330154516608,41.000727177207,40.96846430992,40.9362268298073,40.904014716892,40.8718279512131,40.8396665128253,40.8075303817988,40.7754195382197,40.7433339621896,40.7112736338259,40.6792385332616,40.6472286406453,40.6152439361412,40.5832843999291,40.5513500122046,40.5194407531786,40.4875566030777,40.4556975421442,40.4238635506356,40.3920546088253,40.3602706970019,40.3285117954699,40.2967778845488,40.2650689445741,40.2333849558964,40.2017258988819,40.1700917539123,40.1384825013846,40.1068981217114,40.0753385953206,40.0438039026554,40.0122940241746,39.9808089403523,39.9493486316779,39.9179130786563,39.8865022618075,39.8551161616671,39.8237547587858,39.8924180337297,40.2310272785556,40.2603700767626,40.2896897855547,40.3189864231005,40.6482600075544,40.6772744914829,41.0152661443421,41.0439918365564,41.0726949249473,41.1013754273014,41.1300333613914,41.1586687449759,41.1872815957995,41.215871931593,41.244439770073,41.2729851289425,41.3015080258902,41.3300084785911,41.3584865047063,41.386942121883,41.4153753477543,41.4437861999396,41.5721746960446,41.9094621651362,41.9374842276948,41.9654842401058,41.9934622197202,42.0214181838751,42.3583521498944,42.3860209875469,42.4136680529993,42.4412933633839,42.4688969358192,42.8054787874107,42.8327957877092,43.1690912926631,43.1961221716459,43.2231317804289,43.2501201357492,43.2770872543309,43.3040331528849,43.6399578481088,43.6666182091464,43.6932575915392,43.719876011795,43.7464734864087,43.773050031862,43.7996056646238,43.82614040115,43.8526542578835,43.8791472512544,43.9056193976796,43.9320707135634,43.958501215297,43.9849109192587,44.0112998418141,44.0376679993156,44.064015408103,44.0903420845032,44.1166480448301,44.142933305385,44.1691978824562,44.1954417923192,44.2216650512367,44.2478676754587,44.2740496812222,44.3002110847518,44.3263519022589,44.3524721499423,44.3785718439883</t>
  </si>
  <si>
    <t>0,0,0,0,0,0,0,0,0,0,0,0,0,0,0,0,0,0,0,0,0,0,0,0,0,0,0,0,0,0,0,0,0,0,0,0,0,0,0,0,0,0,0,0,0,0,0,0,0,0,4.33,4.1408,3.9054,3.7241,3.6631,3.4453,3.6753,3.4712,3.2474,3.0009,2.7973,2.5781,2.3644,2.1747,1.9988,1.8196,1.6472,1.4908,1.342,1.213,1.0843,0.9686,0.9076,1.2376,1.1314,1.0301,0.9265,0.8365,1.8665,1.7667,1.677,1.5867,1.4833,1.6133,1.5523,2.5823,2.5213,2.4603,2.3993,2.317,2.2266,2.2744,2.1839,2.0959,2.015,1.9361,1.8547,1.7759,1.6978,1.6212,1.5602,1.4992,1.4382,1.3772,1.3162,1.2552,1.1794,1.1076,1.0466,0.9856,0.9092,0.8384,0.7633,0.6905,0.6151,0.5415,0.4698,0.3974,0.3259,0.2593</t>
  </si>
  <si>
    <t>0,0,0,0.1,0.5,0.1,1.3,0.2,0.1,0,0,0,0,0,0,0,0,0,0,0,0,0,0,0.1,0.4,0,0,0,0,0.1,0,0,1.1,0.1,0,0,1.8,0,0,0,0,0,0,0,0,0,0,0,0,0,0,3,0.1,0,0,0,3.1,0,2,0,0,0,0,0.2,0,0,0,0,0,0,0,0.1,0,0,0,0,0,0,0.4,0,0.2,0,1,0.6,1.6,0,0.6,0.9,2,0.5,1.6,1.2,0,0.1,0.1,0.4,0.1,1.1,0,0,0,0,0,0,0,0,0.3,0.1,0.1,0,0,0,0,0.1,0,0,0,0,0,0</t>
  </si>
  <si>
    <t>0,0,0,0.1,0.6,0.7,2,2.2,2.3,2.3,2.3,2.3,2.3,2.3,2.3,2.3,2.3,2.3,2.3,1.8,1.3,0.8,0,0.1,0,0,0,0,0,0,0,0,0,0,0,0,0,0,0,0,0,0,0,0,0,0,0,0,0,0,0,0,0,0,0,0,0,0,0,0,0,0,0,0,0,0,0,0,0,0,0,0,0,0,0,0,0,0,0,0,0,0,0,0,0,0,0,0,2,1.8,1.2,2.4,2.4,2.5,2.6,3,3.1,4.2,4.2,4.2,4.2,4.2,4.2,4.2,4.2,4.2,4.5,4.6,4.7,4.7,4.7,4.7,4.7,4.8,4.8,4.8,4.8,4.8,4.8,4.8</t>
  </si>
  <si>
    <t>23.5,17.7,24.6,27.2,26.8,25.7,26.1,19.1,29.5,24.9,24.6,27.1,30.8,29.9,31.1,32,27.1,26.2,27,34.6,34,34.3,36.8,31.8,39.6,34.2,41,39.5,42.7,42.2,42.6,48.1,46.8,47.3,43.7,50.8,46.4,52.5,55.7,53.7,54.8,59.5,54,60,59.3,56.1,57.9,62.7,60.9,70.2,62.8,70.8,67.8,66.1,74.1,69.7,66.5,69.1,70,67.3,69.4,70.8,70.5,71.6,70.5,70.5,71.9,65.6,64.3,66.8,65.8,62.8,60.6,56.2,54.4,56.5,48.7,44.9,51.7,49.5,41.1,45.5,37.1,37.3,38.8,32.1,32.3,33.5,31.3,33,34.5,24.3,30.3,23.6,31.1,25.1,21.7,22.7,24.6,22.5,24.4,27.5,20,28.4,26.4,25.1,18.6,22.3,27.4,21.2,20.4,23.7,22.9,26.5,23.1,26.3,21.6,22.2,25.6,19.6</t>
  </si>
  <si>
    <t>C,S,S,LS,LS,LS,LS,LS,LS,S,S,S,S,S,S,S,S,S,S,S,S,S,S,LS,LR,S,S,S,S,LR,C,C,LR,LR,C,C,LR,S,C,S,S,S,S,S,S,S,S,S,S,S,C,R,LR,C,S,S,R,S,LR,S,S,S,S,LR,S,S,S,S,S,S,S,LR,S,S,S,S,S,S,LR,S,LR,S,LR,LR,LR,S,LR,LR,LS,LR,LR,LS,S,LS,LS,LS,LS,LS,S,S,S,S,S,S,S,S,LS,LS,LS,S,S,S,S,LS,S,S,S,S,S,S</t>
  </si>
  <si>
    <t>0,0,0,0.1,0.5,0.1,1.3,0.2,0.1,0,0,0,0,0,0,0,0,0,0,0,0,0,0,0.1,0,0,0,0,0,0,0,0,0,0,0,0,0,0,0,0,0,0,0,0,0,0,0,0,0,0,0,0,0,0,0,0,0,0,0,0,0,0,0,0,0,0,0,0,0,0,0,0,0,0,0,0,0,0,0,0,0,0,0,0,0,0,0,0,2,0,0,1.2,0,0.1,0.1,0.4,0.1,1.1,0,0,0,0,0,0,0,0,0.3,0.1,0.1,0,0,0,0,0.1,0,0,0,0,0,0</t>
  </si>
  <si>
    <t>41.7141,41.7143178317757,41.7145354192541,41.7137527627091,41.7139709839098,41.7141889603765,41.7144066923835,41.7136241802051,41.7138425456105,41.7140606661201,41.7142785420086,41.7144961735502,41.7137135610191,41.7139318261844,41.7141498465662,41.7143676224392,41.7145851540776,41.7138024417553,41.7140206072411,41.7142385280554,41.7144562044726,41.7136736367666,41.7138919467067,41.7141100118132,41.7143278323607,41.7145454086235,41.7137627408755,41.7139809508857,41.7141989161744,41.7144166370161,41.7136341136848,41.7138524679499,41.7140705773316,41.7142884421047,41.7145060625435,41.7137234389219,41.7139416930091,41.7141597023253,41.7143774671452,41.7145949877427,41.713812264392,41.7140304188618,41.7142483286725,41.7144659940982,41.7136834154133,41.7139017143866,41.7141197685387,41.7143375781441,41.714555143477,41.7137724648114,41.7139906639163,41.7142086183119,41.7144263282727,41.7136437940727,41.7138621374813,41.7140802360187,41.7142980899596,41.7145156995783,41.7137330651489,41.7139513084403,41.7141693069729,41.7143870610211,41.7146045708592,41.7138218367611,41.7140399804955,41.7142578795828,41.7144755342973,41.7136929449131,41.7139112331991,41.7141292766759,41.714347075618,41.7145646302995,41.7137819409945,41.7140001294719,41.7142180732519,41.714435772609,41.7136532278173,41.7138715606459,41.7140896486153,41.714307492,41.7145250910744,41.7137424461124,41.7139606788831,41.7141786669068,41.7143964104579,41.7146139098107,41.7138311652389,41.7140492985116,41.7142671871487,41.7144848314248,41.7137022316139,41.713920509485,41.7141385425585,41.7143563311089,41.7145738754104,41.7137911757371,41.7140093538577,41.7142272872926,41.7144449763162,41.7136624212026,41.7138807437209,41.7140988213915,41.714316654489,41.7145342432877,41.7137515880616,41.7139698105796,41.7141877883621,41.7144055216836,41.7136230108182,41.713841377535,41.7140594993546,41.7142773765516,41.7144950094003,41.7137123981748,41.7139306646441,41.7141486863286,41.7143664635028,41.714583996441,41.7138012854169,41.7140194521996</t>
  </si>
  <si>
    <t>9.9922,9.9117,9.82,9.774,9.727,9.68,9.633,9.587,9.54,9.4486,9.3579,9.2628,9.161,9.0605,8.9576,8.853,8.7591,8.6682,8.575,9.008,9.3214,9.7093,10.4256,10.3786,10.8316,10.7152,10.579,10.4476,10.3056,10.3586,10.2371,10.0974,11.1504,11.2034,11.0744,10.9216,12.6746,12.4756,12.2924,12.0884,11.8804,11.6427,11.4416,11.2042,10.9747,10.7657,10.5476,10.2988,10.065,9.7615,9.5582,12.5112,12.5642,12.3185,11.9459,11.6235,14.6765,14.3308,16.2848,15.9425,15.5806,15.2071,14.841,14.995,14.6313,14.2714,13.8994,13.5965,13.3073,12.9981,12.7009,12.7539,12.5026,12.2821,12.0741,11.8546,11.681,11.5246,11.8776,11.699,11.852,11.6931,12.6461,13.1991,14.7521,14.6308,15.1848,16.0378,15.9908,16.6578,18.7524,18.7054,18.5808,18.5338,18.4868,18.4408,18.3938,18.3468,18.2391,18.1376,18.0306,17.9157,17.8194,17.7024,17.5921,17.4843,17.4373,17.3903,17.3443,17.2461,17.1498,17.0463,16.9449,16.8989,16.7971,16.6877,16.5897,16.4905,16.3844,16.291</t>
  </si>
  <si>
    <t>0,0,0,0,0,0,0,0,0,0,0,0,0,0,0,0,0,0,0,0,0,0,0,0,0,0,0,0,0.1,0,0,0,0,0,0,0,0,0,0,0,0,0,0,0,0,0,0,0,0,0,0.1,0,0,0,0,0,0,0,0,0,0,0,0,10.4,0,2.4,0,0,0,0,0,0,0,0,0,0,0,0,0,0,0,0.1,0,0,0,0,0,0,0,0,0.2,1.2,0.3,0,0,0.1,0.2,0,0,0.1,0.1,0.1,2.3,0,9.3,0.5,0,0,0,0,0,0,0,0,0.1,0,0,0,0,0</t>
  </si>
  <si>
    <t>0,0,0,0,0,0,0,0,0,0,0,0,0,0,0,0,0,0,0,0,0,0,0,0,0,0,0,0,0,0,0,0,0,0,0,0,0,0,0,0,0,0,0,0,0,0,0,0,0,0,0,0,0,0,0,0,0,0,0,0,0,0,0,0,0,0,0,0,0,0,0,0,0,0,0,0,0,0,0,0,0,0,0,0,0,0,0,0,0,0,0.2,1.4,1.7,1.7,1.7,1.8,2,2,2,2.1,2.2,2.3,4.6,4.6,13.9,14.4,14.4,14.4,14.4,14.4,14.4,14.4,14.4,14.4,14.5,14.5,14.5,14.5,14.5,14.5</t>
  </si>
  <si>
    <t>17,20.5,16.3,18.6,17.7,18.9,19.9,20.3,19.4,23.3,22,25.4,22.1,25.7,26.8,27.3,28.9,29.1,27.5,28.6,30.5,29,29.4,31.8,33.3,33.2,35.7,35.9,33.8,37.8,34.7,38.6,39.2,39.2,40.2,40.5,45.7,42.7,45.6,45.3,47.2,48.8,51.4,51.8,51.5,55.1,55.7,58.2,57.8,62.5,59.4,60.8,60.5,61.9,65.3,65.2,66.3,64.1,63.5,66,64.6,65.7,64.7,64.7,62.9,65.9,62.1,58.7,60.1,59,53.8,57.4,54,50.9,51.9,49.5,47.5,44.6,43.5,40.2,41.3,37.8,36.4,32.9,34,34.6,32.7,28.6,30.7,25.5,28.6,28.3,24.4,23.1,23.9,22.9,24.1,22.3,19.4,19.9,18.9,20.4,18.2,23.5,18.8,21.8,18.6,18.9,20.1,22.2,18.4,18.1,17.3,18,22.2,17.4,21.4,21.7,21.4,21.9</t>
  </si>
  <si>
    <t>S,S,S,S,S,S,S,S,S,S,S,S,S,S,S,S,S,S,S,S,S,S,S,S,S,S,S,S,LR,S,S,S,S,S,S,S,S,S,S,S,S,S,S,S,S,S,S,S,S,S,LR,S,S,S,S,S,S,S,C,S,C,C,C,ST,S,R,S,S,C,C,S,S,S,S,S,S,S,S,S,S,S,LR,S,S,S,S,S,S,S,S,LS,LS,LS,S,S,LS,LS,S,S,LS,LS,LS,SN,S,B,LS,C,S,S,C,S,S,S,S,LS,S,S,S,S,S</t>
  </si>
  <si>
    <t>0,0,0,0,0,0,0,0,0,0,0,0,0,0,0,0,0,0,0,0,0,0,0,0,0,0,0,0,0,0,0,0,0,0,0,0,0,0,0,0,0,0,0,0,0,0,0,0,0,0,0,0,0,0,0,0,0,0,0,0,0,0,0,0,0,0,0,0,0,0,0,0,0,0,0,0,0,0,0,0,0,0,0,0,0,0,0,0,0,0,0.2,1.2,0.3,0,0,0.1,0.2,0,0,0.1,0.1,0.1,2.3,0,9.3,0.5,0,0,0,0,0,0,0,0,0.1,0,0,0,0,0</t>
  </si>
  <si>
    <t>46.9992,46.92400128,46.848922877952,46.7739646013473,46.6991262579851,46.6244076559723,46.5498086037228,46.4753289099568,46.4009683837009,46.326726834287,46.2526040713521,46.1785999048379,46.1047141449902,46.0309466023582,45.9572970877944,45.883765412454,45.810351387794,45.7370548255736,45.6638755378526,45.5908133369921,45.5178680356529,45.4450394467958,45.372327383681,45.2997316598671,45.2272520892113,45.1548884858685,45.0826406642911,45.0105084392283,45.0384916257255,44.9664300391243,44.8944837510617,44.82265257706,44.7509363329367,44.679334834804,44.6078478990684,44.5364753424298,44.465216981882,44.3940726347109,44.3230421184954,44.2521252511058,44.181321850704,44.1106317357429,44.0400547249657,43.9695906374058,43.8992392923859,43.8290005095181,43.7588741087029,43.6888599101289,43.6189577342727,43.5491674018979,43.5794887340549,43.5097615520804,43.440145933597,43.3706417001033,43.3012486733831,43.2319666755057,43.1627955288249,43.0937350559788,43.0247850798892,42.9559454237614,42.8872159110833,42.8185963656256,42.7500866114406,43.1036864728623,43.1877205745057,43.5406202215865,43.623955229232,43.7071569008652,43.7902254498238,43.8731610891041,43.9559640313615,44.0386344889113,44.1211726737291,44.2035787974511,44.2858530713752,44.367995706461,44.4500069133306,44.5318869022693,44.6136358832256,44.6952540658125,44.7767416593072,44.9580988726523,45.039165914456,45.1201032489929,45.2009110837945,45.2815896260605,45.3621390826588,45.4425596601265,45.5228515646703,45.6030150021668,45.6830501781633,45.7629572978783,45.8427365662017,45.9223881876957,46.0019123665954,46.0813093068089,46.160579211918,46.2397222851789,46.3187387295226,46.3976287475554,46.4763925415593,46.5550303134928,46.6335422649912,46.7119285973672,46.7901895116114,46.8683252083928,46.9463358880594,47.0242217506385,47.1019829958375,47.1796198230441,47.2571324313273,47.3345210194371,47.411785785806,47.4889269285487,47.565944645463,47.6428391340303,47.7196105914159,47.7962592144696,47.8727851997264,47.9491887434069</t>
  </si>
  <si>
    <t>0,0,0,0,0,0,0,0,0,0,0,0,0,0,0,0,0,0,0,0,0,0,0,0,0,0,0,0,0,0,0,0,0,0,0,0,0,0,0,0,0,0,0,0,0,0,0,0,0,0,0,0,0,0,0,0,0,0,0,0,0,0,0,9.978,9.6272,11.6052,11.2455,10.9122,10.6096,10.3149,10.0176,9.7022,9.4086,9.132,8.8529,8.5865,8.33,8.0855,7.8464,7.6187,7.3888,7.2358,7.0212,6.8153,6.6078,6.3999,6.1968,6.0022,5.8045,5.616,5.463,5.31,5.157,4.9738,4.7901,4.6371,4.4841,4.3038,4.1272,3.9742,3.8212,3.6682,3.5152,3.3369,3.1839,3.0309,2.8626,2.6908,2.5186,2.3494,2.1797,2.0109,1.8432,1.6757,1.5227,1.3568,1.1894,1.0227,0.8572,0.6925</t>
  </si>
  <si>
    <t>0,0,0,0,0,0.1,0,0,0,0,2.5,0.5,7.2,4.3,0.1,0,0,4,0,2.2,0,0,0,0.1,0,0,0,0,0.2,0.3,0.6,0,0,0.2,0.1,0,0,0,0,0,0,0,0.1,0,0,0,0,0,0,0,0,0,0,0,0,0,0.1,0,0,0,0.1,0.1,0,0.1,0,0,5.2,0,0,0,0.2,0.1,0,0,0.3,0.3,0,0.3,0,0,0,0,0.1,0,0,0,0,0,0,0,0,0.5,0,0,0,0,1.1,0.1,0,0.8,0,0.1,0,0.1,0,0,0,0.4,0,0,0,0,0,0,0,0,0.1,0,0,0</t>
  </si>
  <si>
    <t>0,0,0,0,0,0.1,0.1,0.1,0.1,0.1,2.6,3.1,10.3,14.6,14.7,14.7,14.7,18.7,18.7,20.9,20.2,19.7,18.8,17.5,15.6,14.1,11.9,9.4,7,4.5,0.9,0,0,0,0,0,0,0,0,0,0,0,0,0,0,0,0,0,0,0,0,0,0,0,0,0,0,0,0,0,0,0,0,0,0,0,0,0,0,0,0,0,0,0,0,0,0,0,0,0,0,0,0,0,0,0,0,0,0,0,0,0.5,0.5,0.5,0.5,0.5,1.6,1.7,1.7,2.5,2.5,2.6,2.6,2.7,2.7,2.7,2.7,3.1,3.1,3.1,3.1,3.1,3.1,3.1,3.1,3.1,3.2,3.2,3.2,3.2</t>
  </si>
  <si>
    <t>15.2,16.8,19.2,18.6,16.2,17.6,17.4,19.3,19.9,22.4,22.3,23.7,23.6,25,25.5,29.6,31.2,29.1,30.6,31.7,35.5,33.9,36.5,38.2,40.8,39.2,42.3,43.5,43.4,44,48.7,50,50.3,48.9,52.6,53.7,52.5,52.6,56.4,55.2,58.6,59.5,58.8,60.2,60.3,62.1,64.4,63.5,64.8,63.1,65.1,68.1,65.1,65.8,68,67.9,69.6,67.6,70.9,68.3,67.7,69.1,67.4,67.5,66.6,68.9,67.7,65.4,64.2,63.3,61.5,61.9,60.4,57.3,56.4,56,53.1,53,50.1,47.2,45.7,47.3,45.2,42.4,38.8,39.7,35.9,35.9,34.5,32.7,31.8,29.9,27.8,29.7,25.7,26.6,24.4,25.6,23,24.7,23.6,23.8,20.4,21.5,22.1,18.7,18.2,21,19,18.8,19.7,18,18.8,19.5,17.8,16.6,16.7,16.9,18.1,16.8</t>
  </si>
  <si>
    <t>S,S,S,S,S,LS,S,S,S,S,SN,LS,B,SN,LS,C,C,SN,C,SN,S,S,S,LR,S,S,S,S,LR,LR,LR,S,S,LR,LR,S,S,S,S,S,S,S,LR,S,S,S,S,S,S,S,S,S,S,S,S,S,LR,S,C,S,LR,LR,S,LR,S,S,R,S,C,S,LR,LR,S,S,LR,LR,S,LR,S,C,S,S,LR,S,S,S,S,S,S,S,S,LS,S,S,S,S,LS,LS,S,LS,S,LS,S,LS,S,S,S,LS,S,S,S,S,S,S,S,S,LS,S,S,S</t>
  </si>
  <si>
    <t>0,0,0,0,0,0.1,0,0,0,0,2.5,0.5,7.2,4.3,0.1,0,0,4,0,2.2,0,0,0,0,0,0,0,0,0,0,0,0,0,0,0,0,0,0,0,0,0,0,0,0,0,0,0,0,0,0,0,0,0,0,0,0,0,0,0,0,0,0,0,0,0,0,0,0,0,0,0,0,0,0,0,0,0,0,0,0,0,0,0,0,0,0,0,0,0,0,0,0.5,0,0,0,0,1.1,0.1,0,0.8,0,0.1,0,0.1,0,0,0,0.4,0,0,0,0,0,0,0,0,0.1,0,0,0</t>
  </si>
  <si>
    <t>70.9562,70.8807146808511,70.8053096652331,70.7299848677169,70.654740202964,70.5795755857268,70.5044909308484,70.4294861532624,70.354561167993,70.2797158901547,70.2049502349524,70.1302641176811,70.0556574537262,69.9811301585626,69.9066821477556,69.8323133369601,69.7580236419208,69.683812978472,69.6096812625374,69.5356284101305,70.1976543373537,70.5389759816757,71.1999345178654,71.8601899066762,72.5197428961372,73.1785942334817,73.8367446651482,74.4941949367811,75.1509457932313,75.8069979785576,76.4623522360273,77.1170093081166,77.3479699365122,77.7786848621117,78.1089415803435,78.338846961641,78.5685077627456,78.7979242438491,79.0270966648663,79.2560252854356,79.4847103649192,79.7131521624033,80.0413509366986,80.2692005633617,80.4968077968049,80.7241728948934,80.951296115218,81.1781777150954,81.4048179515687,81.6312170814075,81.8573753611081,82.0832930468942,82.3089703947166,82.5344076602542,82.7596050989135,82.9845629658295,83.3092815158659,83.5336546206362,83.7577890306143,83.9816849997306,84.3053427816458,84.6286562467717,84.8516257614028,84.9033580744226,84.8130353530668,84.7228087197125,85.3686780721383,85.5908603295084,85.8128062227749,86.0345160033889,86.4559899225343,86.7770154651699,86.9976994912707,87.2181487471311,87.7383634825065,88.2580247979506,88.4771332822081,88.9960086723334,89.2143320673628,89.2354232034614,89.1404919021811,89.0456615916469,89.0509321644217,88.9561971302042,88.8615628779381,88.7670293004083,88.6725962905143,88.578263741269,88.4840315457996,88.3898995973466,88.2958677892643,88.2019360150204,88.1081041681959,88.0143721424851,87.9207398316952,87.8272071297466,87.7337739306724,87.6404401286185,87.5472056178433,87.454070292718,87.3610340477257,87.2680967774622,87.1752583766351,87.0825187400642,86.9898777626811,86.8973353395293,86.8048913657639,86.7125457366514,86.6202983475698,86.5281490940086,86.4360978715681,86.3441445759601,86.2522891030069,86.160531348642,86.0688712089094,85.9773085799638,85.8858433580702,85.7944754396041,85.7032047210514,85.6120310990077</t>
  </si>
  <si>
    <t>0,0,0,0,0,0,0,0,0,0,0,0,0,0,0,0,0,0,0,0,0.0105,0,0.2208,0.8992,1.9984,2.7589,4.1748,5.8152,7.6953,9.8202,13.2362,13.2795,12.8259,12.5129,12.1999,11.7336,11.2771,10.8227,10.3502,9.8881,9.4101,8.9305,8.6175,8.1407,7.6681,7.19,6.7032,6.2278,5.751,5.2898,4.8238,4.3487,3.897,3.4498,3,2.56,2.247,1.8251,1.4285,1.0266,0.7136,0.4006,0.0419,0,0,0,4.464,4.0089,3.598,3.1668,2.8538,2.5408,2.1385,1.7523,1.4393,1.1263,0.7678,0.4548,0.1159,0,0,0,0,0,0,0,0,0,0,0,0,0,0,0,0,0,0,0,0,0,0,0,0,0,0,0,0,0,0,0,0,0,0,0,0,0,0,0,0,0</t>
  </si>
  <si>
    <t>0.2,0,0,0.4,0.7,0,0,0,0,0.1,1.4,0,0,0,0,0,0.1,0,0.6,0,0,0,0.2,0,0,0,0,0,0.2,0,0,0,0.1,0,0,0,0,0,0,0,0,0.5,0,1.1,0,0,0.1,0,0,0,0,0,0,0.4,0,0,0.1,0.1,0,0,0,0,4.1,0.1,0,0,0.7,0,0.1,0.1,0,0,0.1,0.1,0,0,0,0,0.1,0,0,0,9.1,0.9,0.1,0,0,4,0.1,0,0.1,0,0,0,0,0,0,0,0,0,0,0.2,1.7,0.1,1.1,0,0.1,0,0.1,0,0,0,0.3,0.1,0,0,0,0.3,0.1,0</t>
  </si>
  <si>
    <t>0.2,0.2,0.2,0.6,1.3,1.3,1.3,1.3,1.3,1.4,2.8,2.8,2.8,2.8,2.8,2.8,2.9,2.9,2.7,2,1.2,0,0,0,0,0,0,0,0,0,0,0,0,0,0,0,0,0,0,0,0,0,0,0,0,0,0,0,0,0,0,0,0,0,0,0,0,0,0,0,0,0,0,0,0,0,0,0,0,0,0,0,0,0,0,0,0,0,0,0,0,0,0,0,0,0,0,4,4.1,4.1,4.2,4.2,4.2,4.2,4.2,4.2,4.2,4.2,4.2,4.2,4.2,4.4,6.1,6.2,7.3,7.3,7.4,7.4,7.5,7.5,7.5,7.5,7.8,7.9,7.9,7.9,7.9,8.2,8.3,8.3</t>
  </si>
  <si>
    <t>16.3,16.9,18.1,17.5,18.2,19.7,19.3,20.4,20.5,21.6,23.1,24.6,25.4,25.8,28.1,30.4,30.3,31.6,32.8,35.3,36.2,38,37.9,40.2,40.3,42.7,44,44.3,45.2,46.6,47.5,48.1,49.6,50.5,50.7,52.2,52.7,54.5,55.2,55.1,55.9,57.3,57.7,57.7,58.2,60.4,60.7,61.9,62.3,62.4,63.1,63.6,64.8,64.8,65.1,65.3,67,66.1,66.4,66.3,67.5,67,66,66.2,64.6,64.1,63.7,63.8,61.7,60.7,59.9,58.2,55.1,54.2,52.5,49.9,49.3,46.5,43.7,42.3,39.9,39.9,37.5,35.2,33.5,31.4,31.1,28.4,28,27.4,25.7,25,23.9,22.8,22.3,21.8,21.5,20.6,20.8,20.6,19.3,18.8,18,18.2,18.1,17.6,17.3,18.6,18.2,16.9,17.4,17.6,17.7,18.5,17.2,17.1,16.5,16.4,17.9,17.3</t>
  </si>
  <si>
    <t>LS,S,S,LS,LS,S,S,S,S,LS,LS,S,S,S,S,S,LS,C,LR,S,S,S,LR,S,S,S,S,S,LR,S,S,S,LR,S,S,S,S,S,S,S,S,LR,S,LR,C,S,LR,S,S,S,S,S,S,LR,S,S,LR,LR,S,S,C,C,R,LR,S,S,LR,C,LR,LR,S,S,LR,LR,C,S,S,S,LR,S,S,S,ST,LR,LR,C,C,SN,LS,S,LS,S,S,S,S,S,S,S,S,S,C,LS,LS,LS,LS,S,LS,C,LS,S,C,S,LS,LS,S,S,S,LS,LS,S</t>
  </si>
  <si>
    <t>0.2,0,0,0.4,0.7,0,0,0,0,0.1,1.4,0,0,0,0,0,0.1,0,0,0,0,0,0,0,0,0,0,0,0,0,0,0,0,0,0,0,0,0,0,0,0,0,0,0,0,0,0,0,0,0,0,0,0,0,0,0,0,0,0,0,0,0,0,0,0,0,0,0,0,0,0,0,0,0,0,0,0,0,0,0,0,0,0,0,0,0,0,4,0.1,0,0.1,0,0,0,0,0,0,0,0,0,0,0.2,1.7,0.1,1.1,0,0.1,0,0.1,0,0,0,0.3,0.1,0,0,0,0.3,0.1,0</t>
  </si>
  <si>
    <t>69.9815,70.0267900953679,70.0719703591693,70.1170410577533,70.1620024568231,70.2068548214373,70.2515984160121,70.296233504322,70.3407603495023,70.3851792140498,70.429490359825,70.4736940480532,70.5177905393264,70.5617800936043,70.6056629702165,70.6494394278637,70.693109724619,70.7366741179299,71.3551328646194,71.9720918067188,72.5875545813565,73.2015248168404,73.4390061326797,73.4759115401508,73.4727274494949,73.2945510804757,73.1168068012887,72.9394935640867,72.9626103235634,72.7856710233237,72.6091608129402,72.4330786518407,72.3574235019766,72.1819518210045,72.0069056708118,71.8322840194575,71.658085837503,71.4843100980061,71.310955776515,71.1380218510624,70.9655073021593,71.2934111127889,71.120519734341,71.7380476292632,71.7790779769743,71.6770088232972,71.6031871942706,71.4295445877232,71.2563230763252,71.0835216388922,70.9111392567161,70.7391749135595,70.5676275956492,70.7964962916707,70.6248099655138,70.4535399903931,70.3826853566289,70.3120025501782,70.1414911543481,69.971393260268,69.8017078651682,69.6324339687104,70.2535705729825,70.3982008786775,70.4424804460289,70.4866526324132,71.1057176982365,71.1482814891046,71.2907420598803,71.4328571540675,71.4746276094705,71.5162967686737,71.6578648773273,71.7990896736738,71.839971990269,71.8807551644616,71.8644394366785,71.6901632756468,71.6163097461773,71.4426353165476,71.2693820592404,71.0965489528842,71.7141349785843,72.3302233161022,72.4698175974337,72.5090733531239,72.5482339109324,72.5872995017206,72.62627035579,72.6651467028836,72.7039287721872,72.742616792331,72.7812109913905,72.8197115968882,72.8581188357949,72.896432934531,72.9346541189677,72.9727826144286,73.0108186456906,73.0487624369858,73.0866142120024,73.1243741938861,73.1620426052415,73.1996196681334,73.2371056040881,73.2745006340945,73.3118049786058,73.3490188575406,73.3861424902839,73.4231760956889,73.4601198920781,73.4969740972445,73.5337389284528,73.570414602441,73.6070013354215,73.6434993430822,73.6799088405881,73.7162300425823,73.7524631631875,73.788608416007</t>
  </si>
  <si>
    <t>4.1938,3.9581,3.7219,3.5069,3.2919,3.0562,2.8216,2.5869,2.3529,2.1379,1.9229,1.6884,1.4545,1.2217,0.9887,0.756,0.541,0.3153,0.2863,0.1802,0.2664,0.6216,0.4066,0.1748,0,0,0,0,0,0,0,0,0,0,0,0,0,0,0,0,0,0,0,0.31,0.0723,0,0,0,0,0,0,0,0,0,0,0,0,0,0,0,0,0,3.31,3.095,2.764,2.4414,2.3514,2.0599,1.8449,1.6299,1.344,1.0683,0.8533,0.6383,0.397,0.1578,0,0,0,0,0,0,8.31,8.42,8.205,7.9485,7.6932,7.4782,7.2632,7.0057,6.7907,6.5386,6.2888,6.0411,5.7947,5.5497,5.3056,5.0633,4.8214,4.5804,4.3468,4.1318,3.9168,3.7018,3.4868,3.2524,3.0374,2.8076,2.5926,2.3614,2.1341,1.9039,1.6889,1.4739,1.2465,1.0201,0.7951,0.5801,0.3651,0.1439</t>
  </si>
  <si>
    <t>0.1,0.3,0,0,0.5,0.5,0,0,0,0,0,0,2.2,0.7,0,0,0,0,0.1,0,0,0,0,0,0,0,0,0,0,0,0.2,0,0.1,0,1.1,0.1,0.4,2.9,0,0,0,0,0,0,0,0,0,0,0,0,2.6,0.1,0,0,0.1,0,8.6,0.7,0,0,0,0,7.8,0,1.6,0.1,4.3,0.4,0.1,0.9,0,0,0.2,0,0.1,0,0,0.7,0,0.2,0,0,0,0,0,0,0,0,0.1,0,0,0,0,0,0,0.1,0,0,0.4,0.1,0,0,0.3,0.1,0.9,0,0,0,0,0,0,0,0,0,0,0.2,0,0.2,0,0</t>
  </si>
  <si>
    <t>0.1,0.4,0.4,0.4,0.9,1.4,1.4,1.4,1.4,1.4,1.4,1.4,3.6,4.3,4.3,4.3,4.3,4.3,4.4,4.4,4.3,3.8,3.4,2.1,0,0,0,0,0,0,0,0,0,0,0,0,0,0,0,0,0,0,0,0,0,0,0,0,0,0,0,0,0,0,0,0,0,0,0,0,0,0,0,0,0,0,0,0,0,0,0,0,0,0,0,0,0,0,0,0,0,0,0,0,0,0,0,0,0.1,0.1,0.1,0.1,0.1,0.1,0.1,0.2,0.2,0.2,0.6,0.7,0.7,0.7,1,1.1,2,2,2,2,2,2,2,2,2,2,2,2.2,2.2,2.4,2.4,2.4</t>
  </si>
  <si>
    <t>19.3,18.7,14.2,16.5,18.3,20.7,22.9,20,16.8,23.6,26.7,26.5,28,29.3,29.6,27.2,28.1,30.7,30,29.5,32.7,34,33.8,38.5,43.5,42.5,39,39.1,42.4,44.2,42.9,49.4,47.5,47.6,50.6,52.1,48.6,51.3,56,53.3,59.4,57.1,59.2,62,59.8,59,65.5,61.7,63.7,65.2,68.5,66.5,63.6,71.4,66.1,66.6,69.7,73.7,72.5,67.9,73.1,72.6,73.3,70,70,68.5,69.2,67.6,66.3,64.8,60.1,58.5,57.6,58.9,54.2,54.5,53.1,45.4,49.2,44,42.1,41.9,35.5,38.1,33.2,34.6,29.4,30.9,25.3,27.3,24.2,25.5,22.4,23.3,23.6,18.8,23.9,24.7,22.8,23.1,20.2,21.4,16.7,19.3,15.6,16.2,19.9,19.2,21.9,16.2,19.9,19.6,14.9,20.9,18.6,14,18.8,18,18.9,17.5</t>
  </si>
  <si>
    <t>LS,LS,S,S,LS,LS,S,S,S,S,S,S,SN,LS,S,S,S,S,LS,C,S,S,S,S,S,S,S,S,S,S,LR,C,LR,S,LR,LR,LR,R,S,S,S,S,S,S,S,S,S,S,S,S,R,LR,C,C,LR,S,ST,LR,S,C,S,S,ST,S,LR,LR,R,LR,LR,LR,S,S,LR,S,LR,S,S,LR,S,LR,S,S,S,S,S,S,S,S,LS,S,S,S,S,S,S,LS,S,S,LS,LS,S,S,LS,LS,LS,S,S,S,S,S,S,S,S,S,S,LS,S,LS,S,S</t>
  </si>
  <si>
    <t>0.1,0.3,0,0,0.5,0.5,0,0,0,0,0,0,2.2,0.7,0,0,0,0,0.1,0,0,0,0,0,0,0,0,0,0,0,0,0,0,0,0,0,0,0,0,0,0,0,0,0,0,0,0,0,0,0,0,0,0,0,0,0,0,0,0,0,0,0,0,0,0,0,0,0,0,0,0,0,0,0,0,0,0,0,0,0,0,0,0,0,0,0,0,0,0.1,0,0,0,0,0,0,0.1,0,0,0.4,0.1,0,0,0.3,0.1,0.9,0,0,0,0,0,0,0,0,0,0,0.2,0,0.2,0,0</t>
  </si>
  <si>
    <t>88.9264,88.9262351319149,88.9260703234629,88.9269055746225,88.92674052367,88.9265755324167,88.9264106008412,88.9262457289217,88.9260809166368,88.9269161639648,88.9267511091821,88.9265861141,88.926421178697,88.9262563029515,88.926091486842,88.9269267303467,88.9267616717421,88.9265966728396,88.9264317336174,88.9262668540542,88.9261020341283,88.9259372738181,88.926772573102,88.9266075702564,88.9264426270927,88.9262777435892,88.9261129197245,88.925948155477,88.926783450825,88.9266184440449,88.9264534969481,88.926288609513,88.9261237817181,88.9259590135417,88.9267943049623,88.9266292942563,88.9264643432349,88.9262994518767,88.9261346201601,88.9259698480634,88.9268051355652,88.9266401209417,88.9264751660043,88.9263102707315,88.9261454351016,88.9259806590932,88.9268159426846,88.9266509241521,88.9264859653072,88.9263210661282,88.9261562265937,88.9259914466819,88.9268267263714,88.9266617039385,88.9264967411945,88.9263318381179,88.9261669946871,88.9260022108805,88.9268374866765,88.9266724603516,88.926507493717,88.9263425867511,88.9261777394325,88.9260129517395,88.9268482236506,88.926683193442,88.9265182229253,88.9263533120787,88.9261884608807,88.9260236693097,88.9268589373442,88.9266939032605,88.9265289288699,88.926364014151,88.926199159082,88.9260343636415,88.9268696278078,88.9267045898573,88.9265396116014,88.9263746930185,88.926209834087,88.9260450347853,88.9268802950918,88.926715253283,88.9265502711701,88.9263853487316,88.9262204859458,88.9260556827913,88.9268909392465,88.9267258935876,88.9265609076261,88.9263959813403,88.9262311147088,88.9260663077098,88.926901560322,88.9267365108214,88.9265715210196,88.926406590895,88.9262417204259,88.9260769095909,88.9269121583683,88.9267471050344,88.9265821114006,88.9264171774454,88.9262523031472,88.9260874884843,88.9269227334353,88.9267576762764,88.926592678819,88.9264277410416,88.9262628629225,88.9260980444401,88.926933285573,88.9267682245973,88.9266032233246,88.9264382817332,88.9262733998015,88.9261085775079,88.9259438148309,88.926779111749</t>
  </si>
  <si>
    <t>6.0993,6.0673,6.014,5.9575,5.9255,5.8935,5.831,5.7721,5.7168,5.6528,5.5857,5.5192,5.4872,5.4552,5.3843,5.3163,5.2483,5.1764,5.1444,5.0864,5.1614,5.5188,5.8164,7.1057,9.0567,8.941,8.8363,8.7317,8.6168,8.4975,8.6655,8.5593,8.6273,8.4956,9.5626,9.6306,9.9986,12.8666,12.6683,12.487,12.2684,12.0667,11.8531,11.622,11.4082,11.2009,10.9489,10.7279,10.495,10.2529,12.8209,12.8889,12.7032,12.4709,12.5389,12.2659,20.8339,21.5019,21.0797,20.8198,20.3968,19.9844,27.7524,27.3155,28.8825,28.9505,33.2185,33.5865,33.6545,34.5225,34.1721,33.8423,34.0103,33.6769,33.7449,33.4576,33.1831,33.8511,33.6095,33.7775,33.586,33.3965,33.2415,33.0741,32.9313,32.7821,32.6557,32.5234,32.4904,32.3723,32.2647,32.1528,32.051,31.9465,31.8401,31.8081,31.702,31.5936,31.5616,31.5296,31.4335,31.3352,31.3032,31.2712,31.2392,31.1544,31.0597,30.9678,30.8687,30.7844,30.6909,30.5983,30.516,30.4202,30.3303,30.2983,30.2081,30.1761,30.0857,29.9979</t>
  </si>
  <si>
    <t>0.3,0.1,0.8,6.9,0.1,1,10.3,0,0.2,0.3,0,0,0,0,1.2,0.1,1.4,0,0.2,0,0.1,0,0,0,0,0.1,0.2,0,0,0,0,0,0,0,0.1,0,0,0,0,0,0.2,0.5,3.2,3,0.1,0,0.3,0.6,0.5,0,0,0.1,0,0,0,0,0,0,0,0,0,0,0,0,0,0,0,0,0,0,0,0,0,0,0.1,0,0,0.1,0,0.1,0,0,0,0,0,0,0,0,0,0,0,0.2,0.1,0,0.4,0,0,0.4,0.2,0,0,0,0,0,0.1,0,0,0,0,0,0,0,0,0,0,0,0,0,0,0</t>
  </si>
  <si>
    <t>0.3,0.4,1.2,8.1,8.2,9.2,19.5,19.5,19.7,20,20,19.6,18.8,18.8,18.8,18.4,17.8,15.7,14.4,12.1,8.8,6,3.3,0,0,0,0,0,0,0,0,0,0,0,0,0,0,0,0,0,0,0,0,0,0,0,0,0,0,0,0,0,0,0,0,0,0,0,0,0,0,0,0,0,0,0,0,0,0,0,0,0,0,0,0,0,0,0,0,0,0,0,0,0,0,0,0,0,0,0,0,0,0,0,0,0,0,0.4,0,0,0,0,0,0,0.1,0.1,0.1,0.1,0.1,0.1,0.1,0.1,0.1,0.1,0.1,0.1,0.1,0.1,0.1,0.1</t>
  </si>
  <si>
    <t>26,23.3,26.5,19.8,24.3,24.5,26.1,23.8,24,25.9,27.1,33.7,36,30.7,32.2,33.6,35.1,42,37.9,43,47.3,45,45.1,52,51.4,50,53.8,53.1,51,56.4,56.9,59.9,61.6,60.3,63.5,62.3,61.5,62.6,62,64.8,62.3,62.9,69.4,66.8,65,67.7,70.5,70.3,71.7,72.9,66.9,73.1,71.6,71.3,72.3,73.9,69.3,76.8,70.3,73.7,73.3,75.3,74.6,73.5,68.3,75.5,68,72.9,72,68.5,68.1,65.5,68.8,62.5,60.1,64.1,63.9,62.8,60.6,53.1,58.1,53.9,53.1,53.5,50.8,45.8,47,46.4,40.9,43.3,37.6,41.7,33.2,34.5,36.8,30.7,28.5,28.3,34.1,27.2,32.6,26.2,26.8,25.2,28.1,29.4,27.8,28.6,27.2,21,24,24.2,20.7,24.6,27.3,26.7,21.6,22.8,20.3,25.9</t>
  </si>
  <si>
    <t>LS,LS,LS,B,LS,LS,B,C,LS,LS,C,C,S,S,LR,LR,LR,S,LR,S,LR,C,S,S,S,LR,LR,S,S,S,S,S,S,S,LR,S,S,S,S,S,LR,LR,R,R,LR,S,LR,LR,LR,S,S,LR,S,S,S,S,S,S,S,S,S,S,S,S,S,S,S,S,S,S,S,S,S,S,LR,C,S,LR,S,LR,S,S,S,S,S,S,S,S,S,S,S,LR,LR,S,LR,S,S,LS,LR,S,S,S,S,S,LS,S,S,S,S,S,S,S,S,S,S,S,S,S,S,S</t>
  </si>
  <si>
    <t>0.3,0.1,0.8,6.9,0.1,1,10.3,0,0.2,0.3,0,0,0,0,0,0,0,0,0,0,0,0,0,0,0,0,0,0,0,0,0,0,0,0,0,0,0,0,0,0,0,0,0,0,0,0,0,0,0,0,0,0,0,0,0,0,0,0,0,0,0,0,0,0,0,0,0,0,0,0,0,0,0,0,0,0,0,0,0,0,0,0,0,0,0,0,0,0,0,0,0,0,0,0,0,0,0,0.4,0,0,0,0,0,0,0.1,0,0,0,0,0,0,0,0,0,0,0,0,0,0,0</t>
  </si>
  <si>
    <t>39.9077,39.9082577932961,39.9078151191676,39.9073728159951,39.9079308834678,39.9074884832861,39.9080464538308,39.9076039568025,39.9081618305817,39.9077192368689,39.9072770140447,39.9078351617983,39.9073928418303,39.9079508925215,39.9075084755725,39.9080664293639,39.9076239155963,39.9081817726503,39.9077391622263,39.9072969227048,39.9078550537752,39.907412717138,39.9079707511739,39.9075283175835,39.9080862547475,39.9076437243665,39.9082015648209,39.9077589378113,39.9073166817182,39.9078747962307,39.9074324430495,39.9079904605553,39.9075480104487,39.9081059311103,39.9076633842407,39.9082212082204,39.9077785647498,39.9073362922095,39.9078943902887,39.9074520206879,39.9080100217878,39.9075675552891,39.9081254595724,39.9076828963381,39.9082407039669,39.9077980441591,39.9073557552953,39.9079138370646,39.9074714511676,39.9080294359851,39.9075869532175,39.9081448412455,39.9077022617696,39.9072600531704,39.907818215137,39.9073759093701,39.9079339742505,39.9074915714788,39.9080495394357,39.9076070398216,39.9081649110173,39.9077223147232,39.9072800893198,39.9078382344963,39.9073959119534,39.9079539600719,39.9075115405523,39.9080694917753,39.9076269754414,39.9081848299313,39.9077422169453,39.9072999748641,39.9078581033767,39.907415764184,39.9079737956665,39.9075313595249,39.9080892941398,39.9076467612118,39.9082045991213,39.907761969569,39.9073197109353,39.9078778229094,39.9074354671919,39.9079934821635,39.9075510295248,39.9081089476565,39.907666398259,39.908224219713,39.9077815737188,39.907339298657,39.9078973942168,39.9074550220988,39.9080130206836,39.9075705516719,39.9081284534442,39.9076858877011,39.9082436928231,39.9078010305107,39.9073587391444,39.9079168184132,39.9074744300179,39.9080324123391,39.9075899270774,39.9081478126134,39.9077052306475,39.9072630195603,39.9078211790412,39.9073788707906,39.9079369331893,39.9074945279381,39.9080524934175,39.907609991328,39.9081678600503,39.9077252612849,39.9072830334124,39.9078411761218,39.9073988511139,39.9079568967694,39.9075144747888,39.908072423553</t>
  </si>
  <si>
    <t>13.63,13.596,13.563,13.53,13.496,13.463,13.429,13.3592,13.3252,13.2922,13.2172,13.4848,14.224,14.1227,15.325,15.7211,17.7391,19.7094,21.131,23.3047,26.623,29.2236,31.8011,34.8041,34.5333,34.6003,34.7663,34.4815,34.2162,33.8993,33.5799,33.2276,32.8582,32.5047,32.5717,32.1964,31.8335,31.4594,31.0929,30.6953,30.8613,31.3283,34.4943,37.4613,37.5273,37.0499,37.3169,37.8829,38.3499,37.7775,37.3109,37.3769,36.8351,36.3015,35.7528,35.1807,34.691,34.0718,33.5741,33.0224,32.4816,31.9102,31.356,30.824,30.3801,29.8207,29.3874,28.882,28.3948,27.9626,27.5401,27.1546,26.7271,26.3819,26.4479,26.1686,25.8108,25.8778,25.5576,25.6246,25.3311,25.0753,24.8283,24.5783,24.3512,24.1574,23.9576,23.7614,23.5978,23.4216,23.2734,23.4404,23.5064,23.3726,23.7386,23.6186,23.5053,23.4723,24.0393,23.9295,23.8022,23.6958,23.589,23.486,23.453,23.3382,23.2275,23.1157,23.0074,22.9173,22.8186,22.7206,22.6306,22.5317,22.4251,22.3195,22.2287,22.1341,22.0467,21.944</t>
  </si>
  <si>
    <t>0,0,0,0.2,0,0,0,0,0,0,10,0,0,0.1,0.1,0.9,2,7.2,0,0.1,0,0,0,0,0.1,0,0,0,0,0,0,0,0,0,0,0,0,0,0,0,0,0,0,0,0,0,0.1,0,0,0,0,0,0,0,1.5,0,0,0,0,0,0,0,0,0,0,0,0,0,0.5,5.3,0,0.3,0,0,0,0,0,0,0,0,0,0,0,0,0,0,0,0,0,0,0,3.3,0,0,0.1,0.1,2.3,0,0,0.1,0,0,0,0.1,0,1,0,0.2,0,0,0,0,0,0,0,0,0,0.1,0,0</t>
  </si>
  <si>
    <t>0,0,0,0.2,0.2,0.2,0.2,0.2,0.2,0,0,0,0,0,0,0,0,0,0,0,0,0,0,0,0,0,0,0,0,0,0,0,0,0,0,0,0,0,0,0,0,0,0,0,0,0,0,0,0,0,0,0,0,0,0,0,0,0,0,0,0,0,0,0,0,0,0,0,0,0,0,0,0,0,0,0,0,0,0,0,0,0,0,0,0,0,0,0,0,0,0,0,0,0,0,0,0,0,0,0.1,0.1,0.1,0.1,0.2,0.2,1.2,1.2,1.4,1.4,1.4,1.4,1.4,1.4,1.4,1.4,1.4,1.4,1.5,1.5,1.5</t>
  </si>
  <si>
    <t>25.9,24.1,24.9,25,26.7,26.3,28.8,30.2,31.7,33,32.8,32.4,34.6,36.7,40.4,42,41.4,44,43.8,47.5,49,50.2,53.2,53.5,52.5,55.9,57.1,61.5,60.7,62,62.7,60.7,60.7,64.9,62.5,67.2,67.5,65.6,67.1,69.3,69.7,71.6,69.7,67.3,71.1,69.8,69.1,73.6,68.8,68.4,74.5,70.5,73.8,69.9,73.1,75.7,73.1,75.8,74.9,71.8,71.9,72.7,69.8,72.1,70,73.8,68.8,72.9,68.9,70.9,68,66.7,66.3,64.9,63.5,65.4,63.9,60.1,61.2,57.3,58.3,57.4,52.7,56.5,54.3,52,45.9,48.7,43.7,41.8,41.1,43.1,37.1,39.3,36.9,35,32.6,31.9,33,30.7,30.1,30.1,27.5,29.3,28.1,28.8,25.7,27.2,24.3,29.6,28.3,25.7,23.8,26.7,24,26.7,23.4,24.8,26.2,24.4</t>
  </si>
  <si>
    <t>S,S,S,LS,S,S,S,S,S,S,ST,C,C,LR,LR,LR,LR,ST,C,LR,S,S,S,S,LR,S,S,S,S,S,S,S,S,S,S,S,S,S,S,S,S,S,S,S,S,S,LR,S,S,S,S,C,C,S,LR,S,C,C,S,S,S,S,S,C,S,C,S,S,LR,R,S,LR,S,S,S,S,S,S,S,S,S,S,S,S,S,S,S,S,S,S,C,R,S,S,LR,LR,R,S,S,LS,S,S,S,LS,S,LS,S,LS,S,S,S,S,S,S,S,S,S,LS,S,S</t>
  </si>
  <si>
    <t>0,0,0,0.2,0,0,0,0,0,0,0,0,0,0,0,0,0,0,0,0,0,0,0,0,0,0,0,0,0,0,0,0,0,0,0,0,0,0,0,0,0,0,0,0,0,0,0,0,0,0,0,0,0,0,0,0,0,0,0,0,0,0,0,0,0,0,0,0,0,0,0,0,0,0,0,0,0,0,0,0,0,0,0,0,0,0,0,0,0,0,0,0,0,0,0,0,0,0,0,0.1,0,0,0,0.1,0,1,0,0.2,0,0,0,0,0,0,0,0,0,0.1,0,0</t>
  </si>
  <si>
    <t>8.4967,8.4963581397929,8.4970164945127,8.49667443532607,8.49633259119143,8.4969909619736,8.49664891883922,8.49630709074676,8.49696547756101,8.49662345044864,8.4962816383681,8.49694004118422,8.49659803006365,8.49625623396487,8.49691465275269,8.49657265759378,8.49623087744662,8.49688931217604,8.49654733294871,8.49620556872312,8.49686401936408,8.4965220560383,8.49618030770425,8.49683877422678,8.49649682677257,8.49715509430011,8.49681294797603,8.49647101675874,8.497129300513,8.49678717040543,8.49644525539445,8.49710355534483,8.4967614414232,8.49641954258799,8.49707785870396,8.49673576093777,8.49639387824783,8.49705221049893,8.49671012885771,8.49636826228262,8.49702661063843,8.4966845450918,8.49634269460118,8.49700105903134,8.49665900954897,8.49631717511249,8.49697555558672,8.49663352213831,8.49629170372572,8.49695010021376,8.4966080827691,8.4962662803502,8.49692469282187,8.4965826913508,8.49624090489544,8.49689933332061,8.49655734779301,8.49621557727109,8.4968740216197,8.49653205200552,8.49619029738703,8.49684875762905,8.4965068038983,8.49616506515324,8.49682354125873,8.49648160338146,8.49713988047993,8.49679774372075,8.49645582206235,8.49711411536948,8.49677199480878,8.49643008933868,8.49708839882393,8.49674629443118,8.49640440511885,8.49706273075173,8.49672064249645,8.49637876931144,8.49703711106151,8.49669503891328,8.49635318182521,8.49701153966208,8.49666948359054,8.49632764256906,8.49698601646241,8.49664397643727,8.49630215145208,8.49696054137166,8.49661851736266,8.49627670838355,8.49693511429914,8.49659310627609,8.49625131327289,8.49690973515434,8.49656774308712,8.4962259660297,8.49688440384692,8.49654242770545,8.49620066656377,8.49685912028671,8.49651716004097,8.49617541478503,8.49683388438372,8.49649194000375,8.4971502106036,8.49680806734989,8.49646613920104,8.49712442602181,8.49678229897882,8.4964403870305,8.49709869004161,8.49675657917879,8.49641468340046,8.4970730025714,8.49673090785824,8.49638902821943,8.49704736351973,8.4967052849258,8.49636342139608,8.49702177279535</t>
  </si>
  <si>
    <t>15.2395,15.182,15.1217,15.1167,15.0534,14.9902,14.9218,14.8499,14.7728,14.8932,24.8882,24.8131,24.7327,24.8277,24.9217,25.8167,27.8117,35.0057,34.8718,34.9668,34.7457,34.5165,34.2613,34.0037,34.0987,33.8177,33.5263,33.1873,32.8589,32.5165,32.1682,31.8438,31.522,31.1511,30.8114,30.4133,30.0136,29.6416,29.2527,28.8357,28.4154,27.9704,27.5568,27.1783,26.7495,26.3435,26.4375,25.9767,25.5897,25.2101,24.7469,24.4514,24.121,23.7345,25.2295,24.7455,24.4223,24.0701,23.6101,23.201,22.7944,22.3786,22.007,21.7124,21.3431,21.035,20.686,20.2878,20.7828,26.0768,25.7005,25.9955,25.6398,25.305,24.9876,24.6495,24.3317,24.0563,23.7708,23.5246,23.2701,23.0247,22.8189,22.5841,22.3677,22.1702,22.0128,21.8381,21.6945,21.561,21.464,24.759,24.6398,24.51,24.605,24.7,26.994,26.8925,26.7866,26.7806,26.6861,26.5919,26.5059,26.5009,26.413,26.408,26.329,26.323,26.2484,26.1566,26.0686,25.9901,25.9172,25.8348,25.7617,25.6805,25.6082,25.6032,25.5237,25.4488</t>
  </si>
  <si>
    <t>0,0,0,0,0,0,0,0,0,0,0,0,0,0,0,0,0,0,0,0,0,0,0,0.4,1.1,0.2,0,0,0,0.2,0,0,0.1,0,0.9,0.2,0,0.2,0,0,0,0,0,0,0,0,0,0,0,0,0.7,0,0,0,0,0,0,0,0,0,0,0,0,0.1,0,0,0,0,0,0,0,0.1,0,0,0,0,0,0,0,0,0,0.6,0,0,0,0,0,0,0.1,0,0.1,0,0,0,0,0.1,8.9,0,0.3,1.5,8.2,0,1,0,0.1,0,0,3.4,0.1,0,0.3,4.3,0.3,0,1.2,1.3,0,0,0,0</t>
  </si>
  <si>
    <t>0,0,0,0,0,0,0,0,0,0,0,0,0,0,0,0,0,0,0,0,0,0,0,0,0,0,0,0,0,0,0,0,0,0,0,0,0,0,0,0,0,0,0,0,0,0,0,0,0,0,0,0,0,0,0,0,0,0,0,0,0,0,0,0,0,0,0,0,0,0,0,0,0,0,0,0,0,0,0,0,0,0,0,0,0,0,0,0,0,0,0,0,0,0,0,0.1,9,9,9.3,10.8,19,19,20,20,20.1,20.1,20.1,23.5,23.6,23.6,23.9,28.2,28.5,28.5,29.7,31,31,31,31,31</t>
  </si>
  <si>
    <t>22,17.2,24.1,18.5,20.9,25.3,25.9,26.7,24.2,24.8,26.9,29,27.5,34.2,30.8,31.7,39.1,42.7,43.8,39.9,45.7,43.1,46,51.5,48.3,47.9,55,56.1,54.1,56.3,57.1,55.1,58.5,60.4,63.6,65.9,61,62,66,67.6,68,68.4,67.6,66.8,65.6,70.9,67.7,69.8,69.5,70.9,73.7,72.2,72.2,69.7,74.1,74.7,75.3,71.2,71.4,74.7,74.9,76.8,74.5,71.4,77.6,72.5,68.8,67.7,73.4,66.6,67.7,66.7,69.5,61.3,59.1,62.9,60.7,58.6,53.6,49.5,49.9,48.4,45.1,46.4,40.4,45.3,38.8,39.1,33.2,33,37.1,28.5,30.2,29.1,28.5,26.9,30.4,26.2,25.6,27.2,27.2,24.9,22.6,20.8,19.4,24.6,23.8,23.2,22.4,23.1,25.2,22.8,22.7,20.5,18.1,20.5,20.2,18.2,20.6,18.2</t>
  </si>
  <si>
    <t>S,S,S,S,S,S,S,S,S,S,S,S,S,S,S,S,S,S,S,S,S,S,S,LR,LR,LR,S,S,C,LR,S,S,LR,S,LR,LR,S,LR,S,S,S,S,S,S,S,S,S,S,S,S,LR,S,S,S,S,S,C,S,S,S,S,S,S,LR,S,S,S,S,S,S,S,LR,S,S,S,S,S,S,S,S,S,LR,S,S,S,S,S,S,LR,S,LR,C,C,S,C,LS,B,S,LS,LS,B,C,LS,S,LS,C,C,SN,LS,C,LS,SN,LS,S,LS,LS,S,C,C,C</t>
  </si>
  <si>
    <t>0,0,0,0,0,0,0,0,0,0,0,0,0,0,0,0,0,0,0,0,0,0,0,0,0,0,0,0,0,0,0,0,0,0,0,0,0,0,0,0,0,0,0,0,0,0,0,0,0,0,0,0,0,0,0,0,0,0,0,0,0,0,0,0,0,0,0,0,0,0,0,0,0,0,0,0,0,0,0,0,0,0,0,0,0,0,0,0,0,0,0,0,0,0,0,0.1,8.9,0,0.3,1.5,8.2,0,1,0,0.1,0,0,3.4,0.1,0,0.3,4.3,0.3,0,1.2,1.3,0,0,0,0</t>
  </si>
  <si>
    <t>11.8658,11.8658059018233,11.86581180166,11.8658176995107,11.8658235953763,11.8658294892572,11.8658353811542,11.865841271068,11.8658471589992,11.8658530449485,11.8658589289165,11.865864810904,11.8658706909115,11.8658765689398,11.8658824449896,11.8658883190614,11.8658941911559,11.8659000612739,11.865905929416,11.8659117955828,11.865917659775,11.8659235219933,11.8659293822384,11.8659352405109,11.8659410968114,11.8659469511406,11.8659528034993,11.865958653888,11.8659645023075,11.8659703487583,11.8659761932412,11.8659820357568,11.8659878763058,11.8659937148888,11.8659995515065,11.8660053861596,11.8660112188486,11.8660170495744,11.8660228783375,11.8660287051386,11.8660345299784,11.8660403528575,11.8660461737766,11.8660519927364,11.8660578097374,11.8660636247804,11.866069437866,11.866075248995,11.8660810581678,11.8660868653852,11.8660926706479,11.8660984739566,11.8661042753118,11.8661100747142,11.8661158721645,11.8661216676633,11.8661274612114,11.8661332528093,11.8661390424577,11.8661448301573,11.8661506159087,11.8661563997126,11.8661621815697,11.8661679614805,11.8661737394458,11.8661795154661,11.8661852895423,11.8661910616748,11.8661968318645,11.8662026001118,11.8662083664175,11.8662141307822,11.8662198932067,11.8662256536914,11.8662314122372,11.8662371688445,11.8662429235142,11.8662486762468,11.866254427043,11.8662601759035,11.8662659228289,11.8662716678198,11.8662774108769,11.8662831520009,11.8662888911923,11.866294628452,11.8663003637804,11.8653060971783,11.8653121652521,11.8653182312835,11.8653242952729,11.8653303572212,11.8653364171291,11.8653424749971,11.8653485308259,11.8653545846164,11.8653606363691,11.8653666860848,11.8653727337641,11.8653787794077,11.8653848230163,11.8653908645906,11.8653969041313,11.865402941639,11.8654089771145,11.8654150105584,11.8654210419714,11.8654270713541,11.8654330987074,11.8654391240318,11.8654451473281,11.8654511685969,11.8654571878389,11.8654632050547,11.8654692202452,11.8654752334109,11.8654812445525,11.8654872536707,11.8654932607663,11.8654992658398</t>
  </si>
  <si>
    <t>0.8493,0.8361,0.8198,0.8062,0.7917,0.7751,0.7583,0.7413,0.7257,0.7099,0.6932,0.6754,0.6587,0.6382,0.62,0.6015,0.5783,0.5526,0.5265,0.504,0.4772,0.4532,0.4274,0.8234,1.9194,2.1154,2.0452,1.9735,1.9244,2.1204,2.0448,1.9756,2.0716,1.9879,2.8839,3.0799,2.9765,3.1725,3.0478,2.9188,2.7906,2.6633,2.5423,2.4272,2.3194,2.1928,2.0822,1.9664,1.8549,1.7414,2.4374,2.302,2.1704,2.0528,1.9197,1.7885,1.6925,1.5825,1.4756,1.36,1.2483,1.1339,1.0329,1.1289,1.0172,0.9275,0.8516,0.7812,0.6997,0.6379,0.5765,0.6725,0.6056,0.5571,0.5136,0.4662,0.424,0.3862,0.3554,0.3294,0.3038,0.8998,0.8661,0.8315,0.8037,0.7715,0.746,0.7216,0.8176,0.7961,0.8921,0.877,0.8612,0.8418,0.827,0.823,0.819,0.8017,0.7977,0.7937,0.7897,0.7767,0.7727,0.7584,0.7544,0.7417,0.7294,0.7254,0.7214,0.7094,0.7054,0.7014,0.6974,0.6838,0.6798,0.6758,0.6624,0.6522,0.6414,0.6313</t>
  </si>
  <si>
    <t>0,0,0,0,0,0,0,0,0,0,0.2,2.6,0,0.1,0,0,0,0.6,0,0,1.1,0.4,0.2,3.8,11.1,0.1,0.2,0.3,0.1,0.6,0,0,0,0,0.1,0,0,0,0,0,0,0.1,0,0,0.1,0.6,0,1.2,0,1,0,0,0,0,0,0,0,1.7,0.1,0,0,0,0,0.4,0,0.1,0,0,0.2,0,0.1,0,0.4,0,0,0.1,0,0,0,0,0,0,0,0,0.5,0,2.2,0,0.1,4,0,0.1,0.1,0,0.1,0.1,0,0.3,0,0,0,0,0,0,0,0.3,0,0,0.5,3.1,0,0,0,0,0,0,0,0,0.2,0</t>
  </si>
  <si>
    <t>0,0,0,0,0,0,0,0,0,0,0.2,0,0,0.1,0,0,0,0,0,0,0,0,0,0,0,0,0,0,0,0,0,0,0,0,0,0,0,0,0,0,0,0,0,0,0,0,0,0,0,0,0,0,0,0,0,0,0,0,0,0,0,0,0,0,0,0,0,0,0,0,0,0,0,0,0,0,0,0,0,0,0,0,0,0,0,0,0,0,0,0,0,0,0,0,0,0,0,0,0,0,0,0,0,0,0,0.3,0.3,0.3,0.8,3.9,3.9,3.9,3.9,3.9,3.9,3.9,3.9,3.9,4.1,4.1</t>
  </si>
  <si>
    <t>20.9,21.9,19.5,17.3,27.3,23.7,20.7,27.2,25.6,28.1,26.9,36.2,36.7,31.8,39.3,35.2,42.1,46.5,44.5,44.1,45,46.2,55.8,57.5,51.6,58.3,53.1,54.8,55.2,56.3,64,58.5,66.9,69.6,67.6,69.6,66.6,65,68,63.2,64.1,64.2,74.5,70.5,75,69.8,66.7,66.8,71.8,75,69.3,70.9,68.5,71,69.1,70.5,76.2,68.9,77.7,71.9,71.4,69.2,70.1,72,71.2,73,76.8,70.9,73.5,66,68.1,71.3,67.6,64.9,64.1,68.6,65.7,60,65.1,56.8,60,51.8,51.9,56.5,50.2,46.6,45.6,45.1,40.7,44.4,46.6,39,38.2,40.4,39.4,33.3,31.7,37.3,27.3,30.4,32.8,27.3,22.6,31,27.6,28.9,26,27.9,20,25.6,19.2,20.3,22.9,18.6,25.2,21.6,25.5,18.3,25.7,22.2</t>
  </si>
  <si>
    <t>S,S,S,S,S,S,S,S,S,S,LS,R,C,LS,S,C,S,LR,S,S,LR,LR,LR,R,ST,LR,LR,LR,LR,LR,S,S,S,S,LR,S,S,S,S,S,S,LR,C,S,LR,LR,S,LR,S,LR,S,S,S,S,S,S,S,LR,LR,S,S,C,S,LR,S,LR,S,S,LR,S,LR,S,LR,S,S,LR,S,S,S,S,S,C,S,S,LR,S,R,S,LR,R,S,LR,LR,S,LR,LR,S,LR,S,C,S,S,C,S,S,LS,C,S,LS,SN,S,S,S,S,S,S,S,S,LS,S</t>
  </si>
  <si>
    <t>0,0,0,0,0,0,0,0,0,0,0.2,0,0,0.1,0,0,0,0,0,0,0,0,0,0,0,0,0,0,0,0,0,0,0,0,0,0,0,0,0,0,0,0,0,0,0,0,0,0,0,0,0,0,0,0,0,0,0,0,0,0,0,0,0,0,0,0,0,0,0,0,0,0,0,0,0,0,0,0,0,0,0,0,0,0,0,0,0,0,0,0,0,0,0,0,0,0,0,0,0,0,0,0,0,0,0,0.3,0,0,0.5,3.1,0,0,0,0,0,0,0,0,0.2,0</t>
  </si>
  <si>
    <t>31.4242,31.4245263297491,31.4238522267312,31.424179017685,31.4245053752601,31.4238313000312,31.4241581187373,31.4244845040279,31.4238104564777,31.4241373028258,31.4244637157217,31.4237896957402,31.4241165696204,31.424443010012,31.4237690174897,31.4240959187927,31.4244223865707,31.4237484213985,31.4240753500153,31.4244018450708,31.4237279071401,31.4240548629622,31.4243813851869,31.4237074743894,31.4240344573086,31.4243610065946,31.4236871228225,31.4240141327313,31.424340708971,31.4236668521168,31.4239938889079,31.4243204919943,31.4236466619512,31.4239737255178,31.4243003553441,31.4236265520055,31.4239536422412,31.4242802987013,31.4246065219611,31.4239323125951,31.4242589973418,31.4245852488507,31.4239110676963,31.4242377806173,31.4245640602631,31.4238899072083,31.4242166481915,31.4245429558624,31.4238688307955,31.4241955997296,31.4245219353141,31.4238478381239,31.4241746348978,31.4245009982852,31.4238269288609,31.4241537533639,31.4244801444436,31.423806102675,31.4241329547969,31.424459373459,31.4237853592362,31.4241122388673,31.4244386850021,31.4237646982156,31.4240916052466,31.424418078745,31.4237441192858,31.4240710536079,31.4243975543611,31.4237236221206,31.4240505836253,31.4243771115252,31.4237032063952,31.4240301949745,31.4243567499131,31.423682871786,31.4240098873323,31.4243364692022,31.4236626179706,31.4239896603769,31.424316269071,31.4236424446282,31.4239695137876,31.4242961491995,31.4246223514389,31.4239481210803,31.4242747848624,31.4246010154345,31.423926813371,31.4242535054106,31.4245797642027,31.4239055903219,31.4242323105068,31.4245585974068,31.4238844515966,31.4242111998149,31.4245375147112,31.4238633968602,31.4241901730006,31.4245165157819,31.4238424257789,31.4241692297304,31.4244956002859,31.4238215380203,31.4241483696724,31.4244747678918,31.4238007332534,31.424127592496,31.4244540182694,31.4237800111484,31.424106897872,31.4244333510899,31.423759371377,31.4240862854723,31.4244127660256,31.4237388136119,31.4240657549702,31.4243922627503,31.4237183375273,31.4240453060403</t>
  </si>
  <si>
    <t>15.6551,15.5652,15.481,15.4,15.2983,15.2062,15.1193,15.0184,14.9225,14.82,14.778,17.537,17.4296,17.3876,17.3439,17.2406,17.0842,17.6432,17.4742,17.3077,18.3667,18.7247,18.8827,22.6417,33.6997,33.7577,33.9167,34.1747,34.2327,34.7917,34.3821,34.0405,33.5957,33.1129,33.1709,32.6925,32.2598,31.8505,31.4037,31.023,30.633,30.691,30.2984,29.8242,29.8822,30.4412,30.0209,31.1789,30.679,31.637,31.1717,30.686,30.2384,29.7571,29.3089,28.8419,28.2858,29.9448,30.0028,29.5096,29.0292,28.7029,28.2465,28.6055,28.1334,28.1914,27.6328,27.172,27.33,26.9396,26.9976,26.5372,26.8962,26.5205,26.1566,26.2156,25.8345,25.5178,25.1493,24.8666,24.5552,24.3755,24.1356,23.8602,24.3182,24.1155,26.2735,26.0731,26.1321,30.0901,29.8684,29.9274,29.9854,29.8025,29.8615,29.9195,29.7781,30.0371,29.912,29.8039,29.6589,29.5341,29.4447,29.3077,29.1825,29.1405,29.0452,28.9192,28.8772,28.8362,28.7363,28.6336,28.525,28.4268,28.3107,28.206,28.0893,27.9923,27.9513,27.8445</t>
  </si>
  <si>
    <t>0,0,0.1,0,0,0,0,0,0.1,0,0,0,0,0,0.2,0.1,0,0.1,0,0,1,0.7,0,0,0,0.1,0,0.3,0,0,0.3,0,0.5,0,0.3,0,0.2,0.1,0,0.4,0,0.9,0,0,0,0,0.1,3.7,0,0,0.1,0,0.1,0.4,0,0,0.1,0.1,0,0,0.1,0.1,0,1.2,0,0,0,0.5,0,1.2,0,0,0,0,1.1,0,1.4,0,0.1,0.1,0,0,0.1,0.1,0.1,0.1,0.6,0,0.1,0,0,0,0,0,0,0,0.1,0,0,0,0,0,0.1,10,1,0.4,0,11.9,0.5,0,0,0,0,0,0,0,0,0.1,0,0</t>
  </si>
  <si>
    <t>0,0,0.1,0.1,0.1,0.1,0.1,0.1,0.2,0.2,0.2,0.2,0.1,0.1,0.3,0.4,0,0,0,0,0,0,0,0,0,0,0,0,0,0,0,0,0,0,0,0,0,0,0,0,0,0,0,0,0,0,0,0,0,0,0,0,0,0,0,0,0,0,0,0,0,0,0,0,0,0,0,0,0,0,0,0,0,0,0,0,0,0,0,0,0,0,0,0,0,0,0,0,0,0,0,0,0,0,0,0,0.1,0.1,0.1,0.1,0.1,0.1,0.2,10.2,11.2,11.6,11.6,23.5,24,24,24,24,24,24,24,24,24,24.1,24.1,24.1</t>
  </si>
  <si>
    <t>14.5,19,13.8,16.3,13.6,15.2,24.3,18.7,18.5,28.9,28.8,29.4,32.5,27.9,27.8,31.7,36.7,37.2,43.8,45.4,35.9,39.9,42.7,49.5,43.1,52.4,50.5,48.2,54.5,48.1,51.7,53.2,53.1,51.9,56.4,55.6,54.3,59.9,58.6,64,67,62.7,60.7,65.1,65.4,67.6,71.1,67.6,72.3,67.1,63.9,72.2,69.4,72.7,74.9,65.1,76.1,67.3,72.8,77,75.7,65.8,72,76.1,65,69.5,71.2,65.3,63.2,68.7,66.8,65.6,59.1,67.2,56.3,60.7,59.6,59.3,47.8,46.2,52.3,42.6,48.8,38.7,45.3,38.1,40.5,32.1,40.7,33.6,35.9,31.4,31,23.6,24.8,24,31.3,25.5,28,20.3,25.6,28,26.3,16,20.4,18.5,26.3,14.1,23.4,23.1,19.2,15,21.2,19.2,18.1,23.7,15.8,20.8,18.9,15.2</t>
  </si>
  <si>
    <t>S,S,LS,S,S,S,S,S,LS,S,S,S,S,S,LS,LS,S,LR,S,S,LR,LR,S,S,S,LR,S,LR,S,C,LR,S,LR,C,LR,S,LR,LR,S,LR,S,LR,S,S,C,C,LR,R,S,S,LR,S,LR,LR,S,S,LR,LR,S,S,LR,LR,S,LR,C,S,S,LR,S,LR,C,C,S,S,LR,S,LR,C,LR,LR,S,S,LR,LR,LR,LR,LR,S,LR,S,S,S,S,S,S,S,LS,S,S,S,C,C,LS,B,LS,LS,C,B,LS,C,S,S,S,S,S,S,S,LS,S,S</t>
  </si>
  <si>
    <t>0,0,0.1,0,0,0,0,0,0.1,0,0,0,0,0,0.2,0.1,0,0,0,0,0,0,0,0,0,0,0,0,0,0,0,0,0,0,0,0,0,0,0,0,0,0,0,0,0,0,0,0,0,0,0,0,0,0,0,0,0,0,0,0,0,0,0,0,0,0,0,0,0,0,0,0,0,0,0,0,0,0,0,0,0,0,0,0,0,0,0,0,0,0,0,0,0,0,0,0,0.1,0,0,0,0,0,0.1,10,1,0.4,0,11.9,0.5,0,0,0,0,0,0,0,0,0.1,0,0</t>
  </si>
  <si>
    <t>19.2568,19.2572723534483,19.2567446203663,19.2572169839595,19.2566892610207,19.2571616347552,19.2566339219557,19.2571063058278,19.256578603164,19.2570509971699,19.2565233046381,19.2569957087741,19.2564680263705,19.2569404406329,19.2564127683539,19.2568851927391,19.2573575305809,19.2568297818953,19.2573021298879,19.2567743913512,19.2572467494907,19.2567190210991,19.2571913893818,19.2566636711316,19.257136049554,19.2566083414414,19.2570807299996,19.256553032021,19.2570254307113,19.256497742863,19.2569701516816,19.2564424739599,19.2569148929032,19.2563872253043,19.2568596543686,19.2573319968889,19.2568042528808,19.25727660555,19.2567488716891,19.2572212345035,19.256693510786,19.257165883742,19.2566381701642,19.257110553258,19.2565828498161,19.2570552430441,19.2565275497345,19.2569999530928,19.2564722699118,19.2569446833968,19.2564170103406,19.2568894339486,19.2573617710135,19.2568340215511,19.257306368767,19.2567786294538,19.2572509868169,19.2567232576491,19.2571956251557,19.2566679061296,19.2571402837761,19.2566125748879,19.2570849626705,19.2565572639166,19.2570296618316,19.2565019732082,19.2569743812519,19.2564467027553,19.256919120924,19.2563914525506,19.2568638808405,19.2573362225865,19.2568084778043,19.2572808296996,19.2567530950648,19.2572254571056,19.2566977326145,19.2571701047971,19.256642390446,19.2571147727668,19.2565870685519,19.257059461007,19.2565317669247,19.2570041695105,19.2564764855571,19.2569488982699,19.2564212244415,19.2568936472775,19.2573659835706,19.2568382333365,19.2573105797809,19.2567828396962,19.2572551962881,19.2567274663491,19.2571998330848,19.2566721132878,19.2571444901636,19.2566167805048,19.257089167517,19.2565614679928,19.2570338651377,19.2565061757443,19.2569785830181,19.2564509037519,19.256923321151,19.2563956520081,19.2568680795287,19.2573404205055,19.2568126749544,19.2572850260807,19.2567572906772,19.2572296519494,19.2567019266899,19.2571742981042,19.2566465829849,19.2571189645376,19.2565912595549,19.2570636512423,19.2565359563924,19.2570083582107</t>
  </si>
  <si>
    <t>7.6635,7.6301,7.6271,7.597,7.5709,7.5422,7.5027,7.47,7.467,7.419,7.3722,7.3235,7.3855,7.3395,7.3365,7.3325,7.653,7.75,7.6646,7.5757,8.5717,9.2687,9.1797,9.0666,8.977,9.074,8.9566,9.2536,9.1166,9.0424,9.3384,9.2081,9.7041,9.6163,9.9123,9.7648,9.9618,10.0578,9.8933,10.2893,10.0652,10.9612,10.776,10.5609,10.4127,10.2528,10.3498,14.0458,13.7317,13.4714,13.5684,13.2594,13.3554,13.7524,13.4122,13.1731,13.2691,13.3661,13.0539,12.6983,12.7943,12.8913,12.5923,13.7893,13.6216,13.3411,13.0458,13.5428,13.3176,14.5146,14.3317,14.1573,13.9592,13.6959,14.7929,14.5777,15.9747,15.8276,15.9246,16.0206,15.8561,15.7412,15.8382,15.9342,16.0312,16.1272,16.7242,16.6449,16.7409,16.6582,16.5667,16.4911,16.4157,16.3603,16.3012,16.2451,16.2411,16.1818,16.1153,16.0672,16.0247,15.9791,15.9751,15.9721,15.9681,15.9651,15.9216,15.9176,15.9146,15.8761,15.8304,15.7909,15.7415,15.695,15.6515,15.5962,15.5566,15.5526,15.5078,15.4683</t>
  </si>
  <si>
    <t>0,0,0,0.1,0,0,0,0.3,0,0,0,0,0,0,0,0,0,0,0,0,0,0,0,0,0,0,0,0,0,0,0,0,0.3,0,0,0.1,0,0,0,0,0,4.4,0.1,0.1,0,0.1,0,2.6,0.6,0,0,0,0,0.6,0,0,0,0,0,0.2,0,0.3,0,0,0,0.1,0.8,0,0,0,0,1.2,3.1,0,0,0,0,0,0,0.7,0.1,0.7,0.9,0,0.1,1.2,0,0.1,0,9.6,0,0,1,0.4,0.2,0.2,0.1,0,0,0,0.6,0.1,0,0,0,0,0.1,0.1,0,0,0.1,0,0.3,2.5,0.1,0,0.1,0,0,0</t>
  </si>
  <si>
    <t>0,0,0,0.1,0.1,0.1,0.1,0.4,0.4,0.4,0.4,0.4,0,0,0,0,0,0,0,0,0,0,0,0,0,0,0,0,0,0,0,0,0,0,0,0,0,0,0,0,0,0,0,0,0,0,0,0,0,0,0,0,0,0,0,0,0,0,0,0,0,0,0,0,0,0,0,0,0,0,0,0,0,0,0,0,0,0,0,0,0,0,0,0,0,0,0,0,0,0,0,0,0,0,0,0,0,0,0,0,0,0,0,0,0,0,0.1,0.2,0.2,0.2,0.3,0.3,0.6,3.1,3.2,3.2,3.3,3.3,3.3,3.3</t>
  </si>
  <si>
    <t>23.3,26.4,16.1,17.7,24.1,16.5,19.5,27.5,31.8,23.8,28,22.7,36.9,37.9,34,42.1,36.8,41.8,38,35.8,46.6,39.3,42.8,50.2,53.8,47.2,47.1,48.1,52,58.8,56.3,66.1,57.5,56.8,70.3,66.1,64.5,60.9,68,69.2,64.5,67.1,69.4,70.8,65.7,65.2,71.3,73.2,72.9,67.9,76.6,79.5,69,70.4,75,81.5,80.6,69.6,82.2,79.7,71,71.2,82.5,69.9,79.4,73.8,68,80.8,71.6,77.9,77.4,69.8,76.1,73.7,73.7,64.2,68.9,71,58.5,61.7,61.2,55.9,57.5,60.2,58.9,49.4,46.7,44.2,53,48.1,41.4,41.7,35.8,38.7,36.9,38.3,33.5,32.6,29.2,35.9,35.2,35.5,30,29.8,25.3,26.6,29.1,29.1,24.9,19.9,27.2,26,26.5,27.7,20.5,28.1,27.6,15.1,26.5,23.7</t>
  </si>
  <si>
    <t>S,S,S,LS,S,S,S,LS,S,S,S,S,S,S,S,S,S,S,S,S,S,S,S,S,S,S,S,S,S,S,S,S,LR,S,S,LR,S,S,S,S,S,R,LR,LR,S,LR,S,R,LR,S,S,S,S,LR,S,S,S,S,S,LR,S,LR,S,S,S,LR,LR,S,S,S,S,LR,R,S,C,C,C,C,C,LR,LR,LR,LR,C,LR,LR,C,LR,S,ST,S,S,LR,LR,LR,LR,LR,S,S,S,LR,LR,S,S,S,S,LS,LS,S,S,LS,S,LS,SN,LS,S,LS,C,S,C</t>
  </si>
  <si>
    <t>0,0,0,0.1,0,0,0,0.3,0,0,0,0,0,0,0,0,0,0,0,0,0,0,0,0,0,0,0,0,0,0,0,0,0,0,0,0,0,0,0,0,0,0,0,0,0,0,0,0,0,0,0,0,0,0,0,0,0,0,0,0,0,0,0,0,0,0,0,0,0,0,0,0,0,0,0,0,0,0,0,0,0,0,0,0,0,0,0,0,0,0,0,0,0,0,0,0,0,0,0,0,0,0,0,0,0,0,0.1,0.1,0,0,0.1,0,0.3,2.5,0.1,0,0.1,0,0,0</t>
  </si>
  <si>
    <t>32.5716,32.5718692853933,32.5721379777535,32.5714060783868,32.5716757908434,32.5719449093264,32.5712134351441,32.5714835718487,32.5717531136456,32.5720220618447,32.5712904177535,32.5715603849234,32.5718297575588,32.5720985369691,32.5713667244608,32.5716365235844,32.5719057285437,32.5711743406472,32.5714445634475,32.5717141911505,32.5719832250666,32.5712516665035,32.5715217190133,32.5717911768006,32.5720600411753,32.5713283134442,32.5715981971584,32.571867486522,32.5721361828438,32.5714042874299,32.5716740038306,32.5719431262491,32.5712116559936,32.5714817966163,32.5717513423227,32.5720202944227,32.5712886542238,32.5715586252774,32.571828001788,32.572096785065,32.5713649764147,32.571634779388,32.5719039881885,32.5711726041246,32.5714428307492,32.571712462268,32.5719814999916,32.5712499452275,32.5715200015279,32.5717894630976,32.5720583312463,32.5713266072809,32.5715964947525,32.5718657878651,32.5721344879278,32.5714025962465,32.5716723163717,32.5719414425064,32.5712099759589,32.5714801202815,32.5717496696795,32.5720186254631,32.5712869889396,32.5715569636606,32.5718263438305,32.5720951307587,32.5713633257517,32.5716331323601,32.5719023447877,32.571170964343,32.5714411945789,32.5717108297009,32.5719798710198,32.5712483198432,32.5715183797231,32.5717878448643,32.5720567165768,32.5713249961672,32.5715948871869,32.5718641838399,32.572132887435,32.5714009992784,32.5716707229204,32.5719398525643,32.5712083895182,32.5714785373346,32.5717480902187,32.5720170494807,32.5712854164279,32.5715553946119,32.5718247782373,32.5720935686133,32.5713617670465,32.5716315770876,32.5719007929403,32.5711694159131,32.571439649559,32.5717092880836,32.5719783327974,32.5712467850084,32.5715168482683,32.5717863167823,32.5720551918599,32.5713234748082,32.5715933691783,32.5718626691742,32.572131376105,32.5713994912768,32.5716692182398,32.5719383511974,32.5712068914577,32.5714770425731,32.571746598749,32.5720155612956,32.5712839315202,32.5715539129743,32.5718232998626,32.5720920934944,32.5713602951761,32.5716301084587</t>
  </si>
  <si>
    <t>19.7015,19.5634,19.4489,19.3779,19.2464,19.1315,19.0119,18.9399,18.787,18.657,18.5172,18.3903,18.6201,18.4456,18.2873,18.0952,17.9262,17.7381,17.5657,17.4021,17.191,17.0159,16.8249,16.5958,16.3455,16.1364,15.9279,15.7149,15.4809,15.2032,14.944,14.6077,14.8367,14.5764,14.2013,14.2293,13.9144,13.6307,13.2883,12.9379,12.6348,16.9628,16.9908,17.0198,16.6697,16.6977,16.29,18.819,19.347,18.9542,18.4523,17.9134,17.5204,18.0484,17.5799,17.02,16.4818,16.0956,15.546,15.674,15.2805,15.5085,14.9618,14.5869,14.1008,14.1288,14.8578,14.347,13.9604,13.5044,13.0593,14.1873,17.2153,16.7744,16.4293,16.1643,15.866,15.5532,15.3285,15.9565,15.9845,16.6135,17.4415,17.1971,17.2261,18.3541,18.1754,18.2034,17.9515,27.4795,27.2642,27.0482,27.9772,28.3052,28.4332,28.5622,28.5902,28.4155,28.2542,28.0666,28.5946,28.6226,28.4579,28.2953,28.1477,27.996,27.924,27.853,27.707,27.5755,27.5045,27.3557,27.2837,27.2117,27.1407,26.9853,26.9133,26.8058,26.6572,26.5342</t>
  </si>
  <si>
    <t>0,0,0,0.1,0,0.6,0,0,0.1,0,0,0.4,0,0.1,0,0.8,0,0,0.2,0.1,0,0,0,0,0,0,0,0,0,0,0,0,0.1,0,0,0.5,0.4,0.3,0,0,0,0,0,0,0.1,0,0,0.3,0.1,0.1,10,5.5,0,0.3,0.1,0,0,0,0.1,6.8,0,0.4,0,0.1,0,0,0,0,0.2,0,0,0,0,0,0.1,0.1,0,0,0,0,0,0.1,0,0,0,0,0,0,0.1,0,0.1,0.1,0.1,0,0.3,0.6,0,0.9,7.9,0,0,0,0,0,0,0,0,0.3,0,0.5,0,0,0,0,0,0.1,0,0,0,0</t>
  </si>
  <si>
    <t>0,0,0,0.1,0.1,0.7,0.7,0.7,0.8,0.8,0.8,1.2,1.2,1.3,1.3,0.5,0,0,0,0,0,0,0,0,0,0,0,0,0,0,0,0,0,0,0,0,0,0,0,0,0,0,0,0,0,0,0,0,0,0,0,0,0,0,0,0,0,0,0,0,0,0,0,0,0,0,0,0,0,0,0,0,0,0,0,0,0,0,0,0,0,0,0,0,0,0,0,0,0,0,0,0,0,0,0,0,0,0,0,0,0,0,0,0,0,0,0,0.3,0.3,0.8,0.8,0.8,0.8,0.8,0.8,0.9,0.9,0.9,0.9,0.9</t>
  </si>
  <si>
    <t>19.4,15.3,24.9,21,20.5,15.7,19,23.2,26,23.3,32,22,30.8,28,26.3,35.6,42.8,34.5,45.8,35,39.9,40.2,51.4,54.2,41.8,55.6,58.5,53.8,54.7,49.9,55.1,55.5,56.4,65.4,55.4,54.6,70.3,59.1,69.6,67.2,67,68.3,64.5,71.5,61.8,63.1,69.4,74.1,74.5,76.9,78.5,65.2,78.6,65.1,66.6,78.6,70.2,80.2,74.3,70.6,69.8,79.3,80.5,72.4,73,65.8,77,64.6,69.7,67.9,66.8,75.8,69.2,63.6,69.2,61.6,61.1,59.6,59.8,64.1,67.8,61.8,62,63.3,47.5,48.3,60.1,43.9,49.4,51.3,47.6,42.4,39,44.5,48.8,40,34.5,36.1,33.9,35.4,35.9,34,36,36.5,29.9,27.5,31.7,25.1,21.3,31.5,22.9,27.2,20.7,23,30.1,16.6,26.4,25.5,27.9,16.2</t>
  </si>
  <si>
    <t>S,S,S,LS,C,LS,S,S,LS,S,S,LS,S,LS,C,LR,S,C,LR,LR,S,S,S,S,S,S,S,S,S,S,S,C,LR,S,S,LR,LR,LR,S,S,S,S,C,S,LR,S,S,LR,LR,LR,ST,R,C,LR,LR,C,C,C,LR,ST,S,LR,S,LR,S,S,S,S,LR,S,S,S,S,S,LR,LR,S,S,S,S,S,LR,S,S,S,S,S,S,LR,S,LR,LR,LR,C,LR,LR,S,LR,ST,C,S,S,S,C,S,S,S,LS,S,LS,S,S,S,S,S,LS,S,S,S,S</t>
  </si>
  <si>
    <t>0,0,0,0.1,0,0.6,0,0,0.1,0,0,0.4,0,0.1,0,0,0,0,0,0,0,0,0,0,0,0,0,0,0,0,0,0,0,0,0,0,0,0,0,0,0,0,0,0,0,0,0,0,0,0,0,0,0,0,0,0,0,0,0,0,0,0,0,0,0,0,0,0,0,0,0,0,0,0,0,0,0,0,0,0,0,0,0,0,0,0,0,0,0,0,0,0,0,0,0,0,0,0,0,0,0,0,0,0,0,0,0,0.3,0,0.5,0,0,0,0,0,0.1,0,0,0,0</t>
  </si>
  <si>
    <t>64.7834,64.7832286418605,64.7830573873328,64.7828862363544,64.7837151888627,64.7835436401438,64.7833721951521,64.7832008538248,64.7830296160992,64.7828584819128,64.7836874512028,64.7835159192555,64.7833444910253,64.7831731664493,64.7830019454649,64.7828308280096,64.7836598140205,64.7834882987841,64.7833168872546,64.7831455793693,64.7829743750655,64.7838032742806,64.7836316723008,64.7834601740803,64.7832887795565,64.7831174886665,64.7829463013478,64.7837752175377,64.7836036325224,64.7834321512562,64.7832607736764,64.7830894997202,64.782918329325,64.7837472624282,64.7835756943161,64.7834042299428,64.7832328692456,64.7830616121618,64.7828904586289,64.7837194085842,64.7835478573138,64.7833764097722,64.7832050658965,64.7830338256241,64.7828626888924,64.7836916556386,64.7835201211492,64.7833486903782,64.7831773632631,64.7830061397411,64.7828350197497,64.7836640032261,64.7834924854567,64.7833210713957,64.7831497609805,64.7829785541482,64.7838074508364,64.7836358463313,64.783464345587,64.7832929485408,64.7831216551301,64.7829504652921,64.7837793789642,64.7836077914328,64.7834363076519,64.7832649275589,64.7830936510911,64.7829224781858,64.7837514087804,64.7835798381611,64.7834083712822,64.783237008081,64.7830657484947,64.7828945924607,64.7837235399165,64.7835519861481,64.78338053611,64.7832091897393,64.7830379469734,64.7828668077497,64.7836957720055,64.783524235027,64.7833528017686,64.7831814721676,64.7830102461611,64.7828391236867,64.7836681046817,64.7834965844324,64.7833251678929,64.7831538550007,64.782982645693,64.7838115399073,64.7836399329296,64.7834684297144,64.7832970301988,64.78312573432,64.7829545420155,64.7837834532227,64.7836118632277,64.7834403769848,64.7832689944313,64.7830977155044,64.7829265401416,64.7837554682801,64.7835838952062,64.7834124258743,64.7832410602214,64.783069798185,64.7828986397024,64.7837275847109,64.7835560284969,64.7833845760145,64.7832132272011,64.783041981994,64.7828708403305,64.7836998021479,64.7835282627327,64.7833568270389,64.783185495004,64.7830142665651</t>
  </si>
  <si>
    <t>17.9882,17.9106,17.8135,17.7745,17.7008,17.6618,17.5778,17.4852,17.4462,17.3536,17.2369,17.1979,17.086,17.047,16.9658,18.4847,18.8653,18.7642,18.9252,18.9862,18.8373,18.6863,18.4772,18.2511,18.0957,17.8615,17.6068,17.3863,17.1617,16.9688,16.7439,16.5733,16.6343,16.3273,16.1041,16.5651,16.9261,17.1871,16.8331,16.5068,16.1859,15.8546,15.6379,15.2776,15.3386,15.062,14.7296,14.9906,15.0516,15.1126,25.0736,30.5336,30.0897,30.3507,30.4117,29.9689,29.6293,29.1684,29.2294,35.9904,35.4924,35.8534,35.1505,35.2115,34.6646,34.2341,33.6205,33.2125,33.3725,32.9197,32.4851,31.9088,31.4466,31.0629,31.1229,31.1839,30.8311,30.4968,30.1618,29.7794,29.35,29.411,29.0576,28.6915,28.471,28.2455,27.9178,27.7225,27.7835,27.538,27.599,27.659,27.72,27.5692,27.8302,28.3912,28.2437,29.1037,36.9647,36.8357,36.666,36.5058,36.3362,36.2026,36.0619,35.931,35.7827,35.7437,35.634,35.594,35.4796,35.3506,35.2432,35.129,34.9889,34.9489,34.8234,34.7011,34.5702,34.4755</t>
  </si>
  <si>
    <t>0.1,0,0,0,0,0,0,0,0,0,0,0,0,0,0,0,0,0,0,0,0,0.9,0,0,0,0,9.3,0.3,0.1,1.9,0,0,0,0.1,0,0,0,0,0,0,0,0,0,0,0,0,0,0,0,0,0,0,0,0,0,0,0,0,0,0,0.1,0,0,0,2.7,0.2,0,0,0,0.1,0,0,0,0,0,0,0,0,0,0,0,2.7,0,0,0,0,0,0,7.8,0,0,0,0,0,0,0,0,0,0,0,0,0,0,0,0,0,0,0,0,0,0.9,0.1,4.7,0.1,0,1.4,0.3,0,0,1.8</t>
  </si>
  <si>
    <t>0.1,0.1,0.1,0.1,0.1,0.1,0.1,0.1,0.1,0.1,0.1,0.1,0.1,0.1,0.1,0.1,0,0,0,0,0,0,0,0,0,0,0,0,0,0,0,0,0,0,0,0,0,0,0,0,0,0,0,0,0,0,0,0,0,0,0,0,0,0,0,0,0,0,0,0,0,0,0,0,0,0,0,0,0,0,0,0,0,0,0,0,0,0,0,0,0,0,0,0,0,0,0,0,0,0,0,0,0,0,0,0,0,0,0,0,0,0,0,0,0,0,0,0,0,0,0.9,1,5.7,5.8,5.8,7.2,7.5,7.5,7.5,9.3</t>
  </si>
  <si>
    <t>24.8,18.3,24.1,18.5,17.9,20.9,24,27.8,23.4,28.4,26,27.3,22.9,26.5,28.2,30,32.7,31.5,34.9,36.7,39,36,35.1,37.3,40.7,42.3,39.5,47.5,41.1,43.1,46.7,47.8,55.2,54.9,49.7,57,58.9,53.6,61.6,55.4,58.4,65.7,64.4,62,64.4,67.9,63.8,62.6,65.2,71.3,63.5,69.3,72,66.4,68.4,69.8,71.8,67.2,69.8,67.1,68.3,67.5,66.1,66.2,73,70.9,65.2,65,62.9,67.3,67.6,67.5,59.7,61.5,59.2,58.7,60.8,57.5,59.6,60.1,59.6,53.8,57.4,48.8,51.2,45.4,43.8,44.7,44.7,39.4,43.8,43.6,39.9,41.1,33.6,31,33.3,30.2,29.8,29.5,27.4,33.8,25.5,29.9,28.7,21.7,22.7,29,23.2,18.8,24.1,19.6,26.9,23.3,23.4,21.1,22.8,20.5,16.8,19.3</t>
  </si>
  <si>
    <t>LS,S,S,S,S,S,S,S,S,S,S,S,S,S,S,S,S,S,S,S,C,LR,S,S,C,S,ST,LR,LR,LR,S,S,S,LR,S,S,S,S,S,S,S,S,S,S,S,S,S,S,S,S,S,S,S,S,S,S,S,S,S,S,LR,S,C,S,R,LR,S,S,S,LR,S,S,S,S,S,S,S,S,S,S,S,R,C,C,C,S,S,C,ST,S,S,S,S,S,S,S,S,S,S,S,S,S,S,S,S,S,S,S,S,S,LS,LS,SN,LS,C,LS,LS,C,C,LS</t>
  </si>
  <si>
    <t>0.1,0,0,0,0,0,0,0,0,0,0,0,0,0,0,0,0,0,0,0,0,0,0,0,0,0,0,0,0,0,0,0,0,0,0,0,0,0,0,0,0,0,0,0,0,0,0,0,0,0,0,0,0,0,0,0,0,0,0,0,0,0,0,0,0,0,0,0,0,0,0,0,0,0,0,0,0,0,0,0,0,0,0,0,0,0,0,0,0,0,0,0,0,0,0,0,0,0,0,0,0,0,0,0,0,0,0,0,0,0,0.9,0.1,4.7,0.1,0,1.4,0.3,0,0,1.8</t>
  </si>
  <si>
    <t>78.1334,78.0648905469728,77.9964411648648,77.9280518010042,77.8597224027653,77.7914529175688,77.7232432928811,77.6550934762151,77.5870034151295,77.518973057229,77.4510023501642,77.3830912416317,77.3152396793739,77.247447611179,77.1797149848811,77.1120417483599,77.1444278495409,77.0767855537229,77.0092025684775,76.9416788417995,76.8742143217294,77.6268089563534,77.6387436958906,77.5706679707293,77.5026519361829,77.4346955399132,78.1867987296277,78.5892424551674,78.7913333072944,79.5422469607619,79.6435021930719,79.7446686420884,79.845746385659,80.046735501563,80.1475483848393,80.2482728726856,80.3489090426094,80.4494569720501,80.5499167383794,80.6502884189011,80.7505720908511,80.8507678313977,80.9508757176416,81.0508958266157,81.1508282352855,81.2506730205489,81.3504302592365,81.4501000281115,81.5496824038697,81.6491774631398,81.7485852824832,81.8479059383942,81.9471395073,82.0462860655608,82.1453456894699,82.2443184552537,82.3432044390717,82.4420037170165,82.5407163651143,82.6393424593245,82.8378820755397,82.9362476069139,83.0015268887617,82.9287489319908,83.6760347888771,83.973665405555,84.0710350517547,84.1683193216467,84.2655182900912,84.4626320318827,84.5595729390782,84.6564288458957,84.7531998268659,84.810885956454,84.7365215053022,84.6622222588884,84.5879881600392,84.5138191516317,84.4397151765927,84.3656761778992,84.2917020985783,85.0377928817069,85.1342294724995,85.2305815051124,85.3268490536883,85.4230321923051,85.5191309949757,85.6151455356482,86.3600758882056,86.4553530659237,86.5505467020663,86.645656869885,86.7406836425669,86.8356270932352,86.9304872949489,87.0252643207028,87.1199582434279,87.2145691359911,87.3090970711954,87.4035421217802,87.4979043604208,87.592183859729,87.6863806922528,87.7804949304767,87.8745266468216,87.9684759136449,88.0623428032404,88.1561273878388,88.2498297396073,88.3434499306498,88.4369880330071,88.5304441186567,88.623818259513,88.7171105274274,88.8103209941883,88.9034497315212,88.9964968110885,89.0894623044901,89.1823462832628,89.2751488188808</t>
  </si>
  <si>
    <t>0,0,0,0,0,0,0,0,0,0,0,0,0,0,0,0,0,0,0,0,0,0.08,0,0,0,0,8.48,8.309,8.138,9.218,8.9459,8.6709,8.3647,8.1937,7.9157,7.6068,7.2911,7.0035,6.6793,6.3891,6.0877,5.751,5.4264,5.1183,4.8022,4.4722,4.1685,3.8749,3.5741,3.2486,2.9658,2.6637,2.3561,2.0794,1.8019,1.5267,1.253,1.0029,0.7543,0.522,0.351,0.1375,0,0,1.88,1.709,1.4517,1.202,0.9644,0.7934,0.5585,0.334,0.1317,0,0,0,0,0,0,0,0,1.88,1.659,1.4539,1.248,1.0416,0.8402,0.6485,7.6285,7.3881,7.1361,6.8861,6.6479,6.4078,6.1864,5.9708,5.7517,5.5391,5.328,5.1182,4.9122,4.6967,4.4947,4.2874,4.0826,3.887,3.6909,3.4882,3.293,3.1025,2.9315,2.7605,2.5895,2.4185,2.2327,2.0617,1.8907,1.7081,1.5277,1.3567</t>
  </si>
  <si>
    <t>0,0,0,0,0,0.4,0,0,0,0,0,0,0,0,0,0,0,0,0.1,0,0,0,0,0,0,0,0,0,0,0,0,0,0,0,0,0,0,0,0,0,0,0,0,0,0,0,0,0,0,0,0.1,0,0.1,1,1.1,0.2,0.4,0.2,0.2,3.4,0,2.4,0.3,0,0,0,0.1,5,0,0,0,0,0,0,0,0,0,0,0,0,0,0,0,0,0,0,0,0,0,0,0,0.3,0,0,0,0,0,0.1,0,0,0,0,0,0,0,0,0,0.5,0,0,0,0,0,0,0,0,0.1,0,0,0</t>
  </si>
  <si>
    <t>0,0,0,0,0,0.4,0.4,0.4,0.4,0.4,0.4,0.4,0.4,0.4,0.4,0.4,0.4,0.4,0.5,0.5,0.5,0,0,0,0,0,0,0,0,0,0,0,0,0,0,0,0,0,0,0,0,0,0,0,0,0,0,0,0,0,0,0,0,0,0,0,0,0,0,0,0,0,0,0,0,0,0,0,0,0,0,0,0,0,0,0,0,0,0,0,0,0,0,0,0,0,0,0,0,0,0,0.3,0.3,0.3,0.3,0.3,0.3,0.4,0.4,0.4,0.4,0.4,0.4,0.4,0.4,0.4,0.4,0.9,0.9,0.9,0.9,0.9,0.9,0.9,0.9,0.9,1,1,1,1</t>
  </si>
  <si>
    <t>12.6,13.2,11.5,10.4,15.7,12.7,17.8,15.9,15.9,19.2,22.2,20.9,21.6,20.3,26.5,22,24,31.5,26,26.5,31.5,35.4,36.6,35.8,36.9,40.8,39.1,37.8,40.1,45.7,40,45.5,43.7,45,46.3,48,51.6,51.9,53.7,51.7,54.6,56.3,53.5,50.4,54.3,57.5,56.3,58.5,57.9,56.1,62.7,61.7,61.6,62.9,58.1,65.4,62.6,64.7,64,61.1,61.8,60.8,64.3,61,61.8,61.4,63.6,60.9,55.8,56.7,57,53.5,54.5,49,48.1,50,45.1,38.8,42.3,41.7,39.5,35.7,32.7,34.9,32,27.5,24.9,24.5,26.7,18.8,19.5,24,20.9,22,18.1,19.3,15.5,19.4,13.1,15,11.9,15.8,11,15.7,15.3,15.9,10.6,11.9,16.5,11,10.4,14.1,12,10.3,11.2,13.3,10.7,10.9,9.1,15.4</t>
  </si>
  <si>
    <t>S,S,S,S,S,LS,S,S,S,S,S,S,S,S,S,S,S,S,LS,S,S,S,S,S,S,S,S,S,S,S,S,S,S,S,S,S,S,S,S,S,S,S,S,S,S,S,S,S,S,S,LR,S,LR,LR,LR,LR,LR,LR,LR,R,S,R,LR,S,S,S,LR,R,C,C,S,S,S,S,S,S,S,S,S,S,S,S,S,S,S,S,S,S,S,S,S,LS,S,S,S,S,S,LS,C,S,S,S,S,S,S,S,S,LS,S,S,S,S,S,S,S,S,LS,S,S,S</t>
  </si>
  <si>
    <t>0,0,0,0,0,0.4,0,0,0,0,0,0,0,0,0,0,0,0,0.1,0,0,0,0,0,0,0,0,0,0,0,0,0,0,0,0,0,0,0,0,0,0,0,0,0,0,0,0,0,0,0,0,0,0,0,0,0,0,0,0,0,0,0,0,0,0,0,0,0,0,0,0,0,0,0,0,0,0,0,0,0,0,0,0,0,0,0,0,0,0,0,0,0.3,0,0,0,0,0,0.1,0,0,0,0,0,0,0,0,0,0.5,0,0,0,0,0,0,0,0,0.1,0,0,0</t>
  </si>
  <si>
    <t>47.2528,47.3572018738739,47.4614720697086,47.5656107535847,47.669618091373,47.7734942487352,47.8772393911242,47.980853683784,48.0843372917504,48.1876903798509,48.2909131127052,48.3940056547252,48.4969681701156,48.597800822874,48.5365062993137,48.4752890841614,48.4141490799111,48.3530861891796,48.2921003147068,48.2311913593549,48.1703592261089,48.474603818076,48.5484646781252,48.487232380333,48.4260773124659,48.3649993771169,48.3039984770016,48.2430745149585,48.1822273939487,48.1214570170554,48.0607632874843,48.0001461085632,47.9396053837416,47.8791410165909,47.8187529108042,47.758440970196,47.6982050987021,47.6380452003794,47.5779611794059,47.5179529400805,47.4580203868228,47.3981634241727,47.3383819567909,47.278675889458,47.2190451270749,47.1594895746624,47.100009137361,47.040603720431,46.9812732292521,46.9220175693233,46.9628366462629,46.903604239682,46.944446540641,47.2502373287879,47.5556424348597,47.8596623453022,48.1642988072091,48.4675510429477,48.7704207983891,49.0739085559406,49.1760135361404,49.478989735284,49.7815838022845,49.8827962191105,49.9838809806359,50.0848382478676,50.285668181609,50.5872448163349,50.6874410841341,50.7875109782622,50.8874546581095,50.987272282865,51.0869640115173,51.1865300028541,51.2859704154631,51.3852854077319,51.4844751378483,51.5835397638005,51.6824794433777,51.7812943341699,51.8799845935682,51.9785503787655,52.0769918467563,52.1753091543369,52.2735024581062,52.3715719144654,52.4695176796183,52.5673399095719,52.6650387601364,52.7626143869255,52.8600669453564,52.9573965906505,53.0546034778335,53.1516877617353,53.2486495969908,53.3454891380396,53.4422065391268,53.5388019543027,53.6352755374234,53.7316274421509,53.8278578219536,53.9239668301061,54.0199546196898,54.1158213435929,54.2115671545109,54.3071922049466,54.4026966472107,54.4980806334214,54.5933443155054,54.6884878451975,54.7835113740414,54.8524150533895,54.783231827196,54.7141358591257,54.6451270391232,54.576205257272,54.5073704037944,54.4386223690509,54.3699610435404,54.3013863178999</t>
  </si>
  <si>
    <t>2.2529,2.0754,1.8993,1.7243,1.547,1.383,1.206,1.0308,0.8565,0.6817,0.5067,0.3337,0.1622,0,0,0,0,0,0,0,0,0.135,0,0,0,0,0,0,0,0,0,0,0,0,0,0,0,0,0,0,0,0,0,0,0,0,0,0,0,0,0,0,0,0.635,1.37,1.206,1.241,1.077,0.913,3.948,3.6594,5.6944,5.6294,5.3211,5.0127,4.7107,4.5467,9.1817,8.8823,8.5806,8.2628,7.9659,7.6668,7.3947,7.1282,6.856,6.604,6.3723,6.132,5.895,5.6654,5.4461,5.2339,5.0184,4.8096,4.6091,4.413,4.2182,4.0211,3.834,3.6467,3.4827,3.2951,3.107,2.9232,2.739,2.5585,2.3945,2.2181,2.0395,1.8633,1.6855,1.5109,1.3345,1.1591,0.9841,0.8121,0.6481,0.4757,0.306,0.1376,0,0,0,0,0,0,0,0,0</t>
  </si>
  <si>
    <t>0,0,0,0,0.1,0,0,0,0,0,0,0,0,0.1,0,0,0,0,0,0,0.6,0,0,0,0,0,0,0.9,0,0,0,1.6,3.9,0.1,0.1,5.2,6.8,0.6,0,0.1,0,0,0,0,0,0,0,0,0.1,0,0,0.1,0,0,0,0,0,0,0,0,2.2,0,0,0.2,0,0,0,0,0,0.2,0,0.1,0,0,0,0,0,0.2,0,0.1,0,0,0,0,0,0,0,0,0,0,0,0,0.8,0,0,0.1,0.1,0,0,0,0,0,0,0,0,0,0,0,0,0,0.3,0.5,0.1,0,0.1,0.6,0.1,0.1,0.1,0</t>
  </si>
  <si>
    <t>0,0,0,0,0.1,0.1,0.1,0.1,0.1,0.1,0.1,0.1,0.1,0.2,0.2,0.2,0.2,0.2,0.1,0,0,0,0,0,0,0,0,0,0,0,0,0,0,0,0,0,0,0,0,0,0,0,0,0,0,0,0,0,0,0,0,0,0,0,0,0,0,0,0,0,0,0,0,0,0,0,0,0,0,0,0,0,0,0,0,0,0,0,0,0,0,0,0,0,0,0,0,0,0,0,0,0,0.8,0.8,0.8,0.9,1,1,1,1,1,1,1,1,1,1,1,1,1,1,1.3,1.8,1.9,1.9,2,2.6,2.7,2.8,2.9,2.9</t>
  </si>
  <si>
    <t>10.8,14.3,13.7,11,10.7,19.1,18,16.2,19.6,14.8,17.3,20.2,20.7,24.5,29,25.5,23.5,25.3,32.5,34.2,34.6,29,33.7,36.6,32.6,38.3,41.5,43.1,44.3,39.7,48.8,44.1,42.3,47.2,53,52.3,49.6,52.9,49.6,50.9,52.2,52.7,58.5,59.8,55,60.4,60.8,64.2,60.5,60.9,66.8,61.2,60.3,65.1,69.7,63.6,70.6,70.4,69.1,61.3,64.3,60.8,63.6,63.9,68.1,60.6,61.2,62.8,65.1,57.3,55.7,56,53.5,53.3,50.4,56.3,48.9,46.2,48.6,42.2,47.9,43.6,43.3,35.9,39.1,39.5,38,29.1,30.2,24.8,30.5,25.7,22.9,28.6,19.7,19.2,19,25.6,15.5,21.6,20.2,13.7,17.2,20.2,15.2,19.4,12.3,20.2,17,16.3,12.5,15.1,11.8,17.1,17.5,12.6,17.7,11.9,17.6,14.5</t>
  </si>
  <si>
    <t>S,S,S,S,LS,S,S,S,S,S,S,S,S,LS,S,S,S,S,S,S,LR,S,S,S,S,C,S,LR,C,S,C,LR,R,LR,LR,R,ST,LR,C,LR,S,S,S,S,S,S,S,S,LR,S,S,LR,S,S,S,S,S,S,S,S,R,S,S,LR,S,S,S,S,S,LR,S,LR,S,S,S,S,S,LR,S,LR,S,S,S,S,S,S,S,S,S,S,S,S,LS,S,S,LS,LS,S,C,S,S,S,S,S,S,S,S,S,S,S,LS,LS,LS,S,LS,LS,LS,LS,LS,S</t>
  </si>
  <si>
    <t>0,0,0,0,0.1,0,0,0,0,0,0,0,0,0.1,0,0,0,0,0,0,0,0,0,0,0,0,0,0,0,0,0,0,0,0,0,0,0,0,0,0,0,0,0,0,0,0,0,0,0,0,0,0,0,0,0,0,0,0,0,0,0,0,0,0,0,0,0,0,0,0,0,0,0,0,0,0,0,0,0,0,0,0,0,0,0,0,0,0,0,0,0,0,0.8,0,0,0.1,0.1,0,0,0,0,0,0,0,0,0,0,0,0,0,0.3,0.5,0.1,0,0.1,0.6,0.1,0.1,0.1,0</t>
  </si>
  <si>
    <t>37.0273,37.0273368070678,37.0273736032376,37.0274103885127,37.0274471628963,37.0274839263915,37.0275206790016,37.0275574207299,37.0275941515795,37.0276308715538,37.0276675806558,37.0277042788888,37.0267409662561,37.0267779388449,37.0268149004867,37.0268518511848,37.0268887909423,37.0269257197625,37.0269626376488,37.0269995446042,37.0270364406321,37.0270733257356,37.027110199918,37.0271470631826,37.0271839155326,37.0272207569712,37.0272575875016,37.0272944071271,37.0273312158508,37.0273680136761,37.0274048006062,37.0274415766442,37.0274783417934,37.0275150960571,37.0275518394384,37.0275885719406,37.0276252935668,37.0276620043204,37.0276987042045,37.0277353932224,37.0267720713772,37.0268090347562,37.026845987191,37.0268829286848,37.0269198592408,37.0269567788622,37.0269936875523,37.0270305853144,37.0270674721516,37.0271043480672,37.0271412130644,37.0271780671465,37.0272149103167,37.0272517425782,37.0272885639343,37.0273253743881,37.027362173943,37.0273989626021,37.0274357403687,37.0274725072459,37.0275092632371,37.0275460083454,37.0275827425741,37.0276194659263,37.0276561784054,37.0276928800144,37.0277295707567,37.0267662506355,37.026803215738,37.0268401698957,37.0268771131119,37.0269140453898,37.0269509667326,37.0269878771436,37.027024776626,37.027061665183,37.027098542818,37.0271354095341,37.0271722653345,37.0272091102225,37.0272459442013,37.0272827672742,37.0273195794444,37.027356380715,37.0273931710894,37.0274299505707,37.0274667191623,37.0275034768672,37.0275402236887,37.0275769596302,37.0276136846946,37.0276503988854,37.0276871022057,37.0277237946587,37.0267604762477,37.0267974430599,37.0268343989268,37.0268713438517,37.0269082778377,37.0269452008882,37.0269821130064,37.0270190141955,37.0270559044587,37.0270927837993,37.0271296522205,37.0271665097256,37.0272033563178,37.0272401920002,37.0272770167762,37.027313830649,37.0273506336218,37.0273874256978,37.0274242068803,37.0274609771724,37.0274977365775,37.0275344850986,37.0275712227391,37.0276079495022,37.0276446653911,37.027681370409</t>
  </si>
  <si>
    <t>7.1921,7.1566,7.1218,7.0897,7.0787,7.0377,6.9982,6.9609,6.9195,6.8839,6.8456,6.8037,6.7622,6.7512,6.6958,6.6465,6.6005,6.5518,6.6015,6.625,7.214,7.1571,7.0907,7.0179,6.9544,6.8904,6.8054,7.6944,7.6128,7.5292,7.4353,9.0243,12.9133,13.0023,13.0913,18.2803,25.0693,25.6583,25.4894,25.5784,25.3535,25.125,24.8456,24.5547,24.3105,24.0161,23.7201,23.389,23.478,23.1842,22.825,22.914,22.6295,22.2951,21.9069,21.5948,21.2006,20.8121,20.4444,20.1652,22.3542,22.0679,21.7539,21.9429,21.5783,21.2983,21.0145,20.7179,20.3976,20.5866,20.356,20.445,20.2327,20.0227,19.8344,19.6036,19.4266,19.6156,19.4401,19.5291,19.3584,19.2129,19.0691,18.9593,18.8363,18.712,18.5945,18.5094,18.4212,18.3485,18.2595,18.1847,18.1737,18.0909,18.0316,18.0206,18.0096,17.9357,17.8917,17.8276,17.7668,17.7182,17.6635,17.6029,17.552,17.4931,17.4471,17.3867,17.3327,17.2801,17.2691,17.2581,17.2471,17.1931,17.1821,17.1711,17.1601,17.1491,17.1381,17.0889</t>
  </si>
  <si>
    <t>0,0.1,0,0,0,0,0,0,0,0,0,0.3,0.1,0,0,0,0,0.1,0,0,0,0,0,0,0,0,0,0,0,0,0,0.1,0,0,0,0,0,0.1,0.1,0.9,0,0,0,0,0,0,0,0,0,0,0.2,0.1,0,0,0,0,0,0,0,0,0,0,0,0,0,0,0,0,0,0,0,0.2,0,0.1,0.3,0.8,0,0,0,0,0,0,0,0,0,0,0,0.1,0,0,0,0,4.8,0.1,3.6,0,0,0,0,0,0.2,0.2,0.3,3.8,0,1.1,0.1,0,0,1.7,0,0,0,0,0,0,0,0,0,0</t>
  </si>
  <si>
    <t>0,0.1,0.1,0.1,0.1,0.1,0.1,0.1,0.1,0.1,0.1,0.4,0.5,0.5,0.5,0.5,0.5,0.6,0.6,0.6,0.6,0.6,0.6,0.6,0.6,0,0,0,0,0,0,0,0,0,0,0,0,0,0,0,0,0,0,0,0,0,0,0,0,0,0,0,0,0,0,0,0,0,0,0,0,0,0,0,0,0,0,0,0,0,0,0,0,0,0,0,0,0,0,0,0,0,0,0,0,0,0,0,0,0,0,0,0,0.1,3.7,3.7,3.7,3.7,3.7,3.7,3.9,4.1,4.4,8.2,8.2,9.3,9.4,9.4,9.4,11.1,11.1,11.1,11.1,11.1,11.1,11.1,11.1,11.1,11.1,11.1</t>
  </si>
  <si>
    <t>15,21.3,15.8,15.4,16.2,22.7,16.6,21.4,25,24.5,17.4,23.5,19,23.3,24,27.2,28.9,22,28.8,31.2,27.3,31.5,31.9,29.9,30.4,38.3,31.5,31.3,32.5,36.2,39.2,44,44.9,46.4,48.8,44.3,50.6,42.8,48,47.9,51.7,51,58.5,50.1,54.3,61.2,53.9,62.2,55.6,57.7,61.5,67.9,62.7,65.7,67.5,66.2,62.3,65.1,68.7,61.4,68.1,67.1,62.3,64.7,64.7,60.3,62.1,65.9,56.7,59.3,55.3,55.5,54.7,60.4,56.8,50.6,56.7,47.5,45.2,46.1,47.3,40.8,42.8,37.7,43.8,41.3,36.7,34.8,39.6,35.1,34.6,27.3,36,27.3,31.8,27.7,26.8,24.4,24,24,19.9,25.5,28.2,27.5,20.8,26,19.5,25.1,17.1,15.2,16.2,21.2,21.8,20.2,17.1,14.8,15.8,17.3,18.8,22.8</t>
  </si>
  <si>
    <t>S,LS,S,S,S,S,S,S,S,S,S,LS,LS,S,S,S,C,LS,S,S,S,S,S,S,S,S,S,S,S,S,S,LR,S,S,S,S,S,LR,LR,LR,S,S,S,S,S,S,S,S,S,S,LR,LR,S,S,S,S,S,S,S,S,S,S,S,S,S,S,S,S,S,S,S,LR,S,LR,LR,LR,S,S,S,S,S,S,S,S,S,S,S,LR,S,S,S,S,R,LS,SN,C,C,C,S,S,LS,LS,LS,SN,S,LS,LS,S,S,LS,S,S,S,S,S,S,S,S,S,S</t>
  </si>
  <si>
    <t>0,0.1,0,0,0,0,0,0,0,0,0,0.3,0.1,0,0,0,0,0.1,0,0,0,0,0,0,0,0,0,0,0,0,0,0,0,0,0,0,0,0,0,0,0,0,0,0,0,0,0,0,0,0,0,0,0,0,0,0,0,0,0,0,0,0,0,0,0,0,0,0,0,0,0,0,0,0,0,0,0,0,0,0,0,0,0,0,0,0,0,0,0,0,0,0,0,0.1,3.6,0,0,0,0,0,0.2,0.2,0.3,3.8,0,1.1,0.1,0,0,1.7,0,0,0,0,0,0,0,0,0,0</t>
  </si>
  <si>
    <t>42.0905,42.03863492891,41.9868337673862,41.9350964366775,41.88342285813,41.8318129531863,41.7802666433862,41.7287838503659,41.6773644958583,41.6260085016928,41.574715789795,41.5234862821867,41.4723199009859,41.4212165684065,41.3701762067582,41.3191987384466,41.2682840859727,41.2174321719331,41.1666429190198,41.1159162500201,41.0652520878162,41.0146503553858,40.9641109758009,40.9136338722288,40.8632189679313,41.0208661862647,41.0683191473622,41.1157136356166,41.1630497230798,41.1793274817149,41.1285851824483,41.1779054092377,41.1271648622879,41.0764868392349,41.0258712630349,40.9753180567392,40.9248271434939,40.9743984465399,41.0239086664636,41.1813578785333,41.228613077356,41.2758100470237,41.322948859288,41.3700295858121,41.4170522981708,41.4240170678508,41.3729732553501,41.3219923404383,41.2710742456113,41.2202188934603,41.3694262066721,41.4184496625312,41.3674127103404,41.316438647285,41.2655273958713,41.214678878701,41.1638930184713,41.1131697379746,41.0625089600985,41.0119106078254,40.9613746042328,40.910900872493,40.8604893358728,40.8101399177338,40.7598525415319,40.7096271308172,40.6594636092342,40.6093619005214,40.5593219285113,40.5093436171302,40.4594268903982,40.609571672429,40.5595314419321,40.6095528723828,40.7675126650519,40.9252778153225,40.9728485630382,41.020360692771,41.0678142767514,41.1152093871213,41.1625460959334,41.1808244751517,41.1300803312486,41.0793987156746,41.0287795513804,40.9782227614119,40.9277282689096,40.9772959971091,40.9268026465913,40.876371515368,40.8260025267709,40.7756956042261,40.933450671254,40.981011348152,41.0285134194766,41.0759569574431,41.123342034178,41.1706687217188,41.2179370920143,41.2651472169246,41.3122991682213,41.3593930175875,41.4064288366179,41.4534066968193,41.5003266696099,41.5471888263203,41.5939932381931,41.640739976383,41.6874291119572,41.734060715895,41.7806348590887,41.8271516123429,41.8736110463751,41.9200132318156,41.9663582392076,42.0126461390077,42.0588770015852,42.1050508972231,42.1511678961175,42.1972280683782</t>
  </si>
  <si>
    <t>0,0,0,0,0,0,0,0,0,0,0,0,0,0,0,0,0,0,0,0,0,0,0,0,0,0.392,0.2819,0.1737,0.0673,0,0,0,0,0,0,0,0,0,0,0.692,0.5585,0.4294,0.2955,0.1756,0.0579,0,0,0,0,0,0,0,0,0,0,0,0,0,0,0,0,0,0,0,0,0,0,0,0,0,0,0,0,0,0.092,0.684,0.5435,0.4186,0.299,0.1821,0.0687,0,0,0,0,0,0,0,0,0,0,0,4.592,4.494,4.396,4.268,4.1416,4.0183,3.8918,3.7657,3.6677,3.5697,3.4717,3.3737,3.2529,3.1549,3.0569,2.9329,2.8168,2.7188,2.604,2.4856,2.3671,2.2505,2.1366,2.0246,1.9124,1.7996,1.6863,1.5707</t>
  </si>
  <si>
    <t>0,0,0,0,0,0,0,0,0,0,0,0,0,0,0,0,0,0,0,0.1,0,0,0,0,0,0,0,0,0,0,0,0,0.4,0.4,0,0,0,0,0,1.8,0,0,0,0,0.3,0,0,0,0,0,0,0,0,0,0,0,0,0,0,0,0,0,0,0,0.4,0,0,0,0,0,0,0,1.8,0.9,1.3,0.4,0.1,0,0,1.5,0,0,0,0.1,0.1,0.2,0.2,0,5.3,0.1,0.3,0.1,0,0.8,0,0,1.6,0,0,0,0.3,0.5,0,0.1,0,0,0,0.8,0,0,0,0,0,0,0,0,0,0,0,0</t>
  </si>
  <si>
    <t>0,0,0,0,0,0,0,0,0,0,0,0,0,0,0,0,0,0,0,0.1,0.1,0.1,0.1,0.1,0.1,0.1,0,0,0,0,0,0,0,0,0,0,0,0,0,0,0,0,0,0,0,0,0,0,0,0,0,0,0,0,0,0,0,0,0,0,0,0,0,0,0,0,0,0,0,0,0,0,0,0,0,0,0,0,0,0,0,0,0,0,0,0,0,0,0,0,0,0.1,0.1,0.9,0.9,0.9,2.5,2.5,2.5,2.5,2.8,3.3,3.3,3.4,3.4,3.4,3.4,4.2,4.2,4.2,4.2,4.2,4.2,4.2,4.2,4.2,4.2,4.2,4.2,4.2</t>
  </si>
  <si>
    <t>18.7,19.1,21.3,22.8,19,22.3,20.5,26.3,26,19.5,22.9,19.3,29.6,30.8,23.5,29.9,27.9,26.8,30.7,31,30.9,31,28.2,30.7,28.9,30.4,33,40.3,35.4,42.8,43.8,44.2,48.3,38.4,42,41.2,45.6,42.1,45.3,47.9,51.9,55.2,51,52.8,59.5,54.3,59.4,52.5,54.4,58.3,60.6,56.5,65.7,57,65,57.8,67.9,68.1,58.6,63.5,59.5,58.4,60.2,58.4,61.7,55.5,63.8,59.5,57.9,52.1,57.6,61.7,49.8,54.7,46.3,53.8,51.5,44.4,48.5,43.6,41.8,39.7,41.8,45.1,38.3,39.2,32.1,35.8,38,33.5,38,26.6,31.6,27.8,25.2,29.7,27.7,24.3,22.9,22.2,30.7,24.7,18.9,24.1,20.7,18.1,17.2,25.6,27.7,25.2,26,16.7,19.5,25.4,20.5,25.3,25.5,19.6,23.9,16</t>
  </si>
  <si>
    <t>S,S,S,S,S,S,S,S,S,S,S,S,S,S,S,S,S,S,S,LS,S,S,S,S,S,S,S,S,S,S,S,S,LR,LR,S,S,C,S,S,LR,S,S,S,S,LR,S,C,S,S,S,S,S,S,S,S,S,S,S,S,S,S,S,S,S,LR,S,S,S,S,S,S,S,LR,LR,LR,LR,LR,C,C,LR,C,S,S,LR,LR,LR,LR,S,R,LR,LR,LS,S,LS,S,C,LS,S,S,S,LS,LS,S,LS,S,S,S,LS,S,S,S,S,S,S,S,S,S,S,S,S</t>
  </si>
  <si>
    <t>0,0,0,0,0,0,0,0,0,0,0,0,0,0,0,0,0,0,0,0.1,0,0,0,0,0,0,0,0,0,0,0,0,0,0,0,0,0,0,0,0,0,0,0,0,0,0,0,0,0,0,0,0,0,0,0,0,0,0,0,0,0,0,0,0,0,0,0,0,0,0,0,0,0,0,0,0,0,0,0,0,0,0,0,0,0,0,0,0,0,0,0,0.1,0,0.8,0,0,1.6,0,0,0,0.3,0.5,0,0.1,0,0,0,0.8,0,0,0,0,0,0,0,0,0,0,0,0</t>
  </si>
  <si>
    <t>50.2673,50.295371060423,50.3234226152752,50.3514546781105,50.3794672624732,50.4074603818981,50.4354340499106,50.463388280027,50.4913230857539,50.5192384805886,50.547134478019,50.5750110915237,50.6028683345719,50.6307062206234,50.6585247631287,50.6863239755289,50.7141038712559,50.7418644637321,50.7696057663706,50.7973277925752,50.8250305557405,50.8527140692516,50.8803783464844,50.9080234008056,50.9356492455724,50.9632558941329,51.0908433598258,51.1183421695758,51.1458218713915,51.1732824785503,51.2007240043205,51.228146461961,51.4005498647216,51.5728334705558,51.5999973627061,51.6271423796444,51.6542685344864,51.6813758403385,51.7084643102984,51.8805339574544,51.9074840395988,51.9344153950999,51.9613280369704,51.9882219782136,52.1600972318239,52.1868530554997,52.2135902875155,52.24030894079,52.267009028233,52.2936905627451,52.3203535572181,52.3469980245348,52.3736239775692,52.400231429186,52.4268203922412,52.4533908795819,52.4799429040463,52.5064764784634,52.5329916156536,52.5594883284282,52.5859666295897,52.6124265319317,52.6388680482388,52.6652911912869,52.8366959738428,52.8629816533776,52.8892490679387,52.9154982302178,52.9417291528977,52.9679418486525,52.9941363301473,53.0083126100388,53.008479039343,53.0086453530014,53.0078115510945,53.0079783285666,53.008144990151,53.0083115359282,53.0084779659787,53.0086442803831,53.0078104792215,53.0079772574383,53.008143919767,53.008310466288,53.0084768970818,53.0086432122288,53.0078094118095,53.007976190768,53.0081428538379,53.0083094010996,53.0084758326335,53.0086421485202,53.00780834884,53.0079751285372,53.0081417923451,53.0083083403444,53.0084747726154,53.0086410892387,53.0078072902945,53.0079740707272,53.0081407352702,53.008307284004,53.0084737170091,53.0086400343659,53.0078062361547,53.0079730173199,53.0081396825948,53.0083062320601,53.0084726657961,53.0086389838833,53.0078051864021,53.0079719682967,53.0081386343006,53.0083051844943,53.0084716189583,53.0086379377729,53.0078041410185,53.0079709236396,53.0081375903694,53.0083041412884</t>
  </si>
  <si>
    <t>10.0857,9.9629,9.8371,9.7092,9.5881,9.462,9.3395,9.2072,9.0762,8.957,8.8328,8.7149,8.5789,8.4411,8.3182,8.1839,8.0543,7.9274,7.7933,7.7124,7.5791,7.4465,7.3202,7.1897,7.0635,6.9351,6.8019,6.6515,6.5146,6.3592,6.2019,6.0447,6.2228,6.4005,6.2484,6.0997,5.951,5.8022,5.6453,7.2243,7.0291,6.821,6.6338,6.4411,6.5183,6.3204,6.1205,5.9348,5.7432,5.5366,5.3219,5.129,4.8935,4.7043,4.4801,4.2936,4.0618,3.8337,3.6544,3.4575,3.2806,3.1112,2.938,2.7747,2.9603,2.8062,2.6256,2.4644,2.3116,2.1775,2.0312,1.8878,3.6465,4.5011,5.7547,6.1045,6.1535,6.0333,5.9027,7.3521,7.2311,7.1053,6.9741,7.0211,7.068,7.2147,7.3621,7.2457,12.492,12.5263,12.7605,12.6942,12.5596,12.4937,12.3753,12.2555,12.1903,12.075,11.9641,11.8541,11.7898,11.7257,11.6226,11.5589,11.4543,11.3537,11.2548,11.1919,11.0738,10.9615,10.8491,10.7528,10.6526,10.5418,10.4409,10.3314,10.223,10.1248,10.0194,9.9275</t>
  </si>
  <si>
    <t>0.0235,0.0232,0.0229,0.0226,0.0223,0.0221,0.0218,0.0215,0.0212,0.0209,0.0206,0.0203,0.02,0.0197,0.0194,0.0191,0.0188,0.0185,0.0182,0.0179,0.0177,0.0174,0.0171,0.0168,0.0165,0.0162,0.016,0.0156,0.0153,0.015,0.0146,0.0143,0.0139,0.0143,0.0147,0.0144,0.014,0.0137,0.0133,0.013,0.0166,0.0162,0.0157,0.0153,0.0148,0.015,0.0145,0.0141,0.0137,0.0132,0.0127,0.0122,0.0118,0.0113,0.0108,0.0103,0.0099,0.0093,0.0088,0.0084,0.008,0.0075,0.0072,0.0068,0.0064,0.0068,0.0065,0.006,0.0057,0.0053,0.005,0.0047,0.0043,0.0084,0.0104,0.0132,0.014,0.0142,0.0139,0.0136,0.0169,0.0166,0.0163,0.016,0.0161,0.0163,0.0166,0.0169,0.0167,0.0287,0.0288,0.0293,0.0292,0.0289,0.0287,0.0285,0.0282,0.028,0.0278,0.0275,0.0273,0.0271,0.027,0.0267,0.0266,0.0263,0.0261,0.0259,0.0257,0.0255,0.0252,0.025,0.0247,0.0245,0.0242,0.024,0.0238,0.0235,0.0233,0.023</t>
  </si>
  <si>
    <t>0,0,0,0,0,0,0,0,0,0,0,0.1,0,0,0,0,0,0,0,0,0,1.3,0,0.1,0.1,0,0,0,0,0,0,0,5.1,0,0,0.3,0,0,2.9,0.6,0,0,0,0,0,0,0,0,0,0,0,0,0,0,0,0,0,0,0,0,0,0,0,0,0.1,0,0,0,0,0,0,0,0,0,0,0,0,0,0,0,4.3,0,2.7,0.1,0,1.5,1.9,0,0.1,0,0,0,0,0.1,0,0,0,0,0,0,0,0,0,0.1,0,0,0.5,0,0,0.1,0,0,0,0,0,0,0,0,0,0</t>
  </si>
  <si>
    <t>0,0,0,0,0,0,0,0,0,0,0,0.1,0.1,0.1,0,0,0,0,0,0,0,0,0,0,0,0,0,0,0,0,0,0,0,0,0,0,0,0,0,0,0,0,0,0,0,0,0,0,0,0,0,0,0,0,0,0,0,0,0,0,0,0,0,0,0,0,0,0,0,0,0,0,0,0,0,0,0,0,0,0,0,0,0,0,0,0,0,0,0,0,0,0,0,0.1,0.1,0.1,0.1,0.1,0.1,0.1,0.1,0.1,0.1,0.2,0.2,0.2,0.7,0.7,0.7,0.8,0.8,0.8,0.8,0.8,0.8,0.8,0.8,0.8,0.8,0.8</t>
  </si>
  <si>
    <t>19.6,18.9,25.9,17.3,19.6,25.5,22.4,21.3,27,23.3,25.4,27.1,25.6,26.8,32.7,32.2,30.1,28.6,26.5,36.9,33,37.6,39.7,32.3,34.9,41.4,44.1,40.4,39.9,43.5,41.5,43.1,45,49,50.8,44.4,43.8,49.9,48.9,53.8,56.4,56.9,53.3,56.7,51.8,60.9,59.8,52.6,55.3,56.9,57.2,63.7,60.6,64.6,62.5,56.7,61.7,61.8,61.1,59.5,62.9,65.1,61.2,56.9,59.3,62.6,64.6,62.8,55,57.4,59.3,53.8,60,49.6,56.8,56.5,46.5,55,50.1,46.2,41.5,46,43.8,43.1,37.8,37.3,37.9,42.5,41,35.1,30.8,34.3,32.2,29.7,27,30,32.1,25.5,31.3,25,24.4,29,26.8,26.6,27,28.1,25.2,25.8,20.1,24.3,19.9,24.9,19.6,19.6,23.7,21.2,24.6,23.2,23.7,19.2</t>
  </si>
  <si>
    <t>S,S,S,S,S,S,S,S,S,S,S,LS,S,S,S,S,S,S,S,S,S,LR,S,LR,LR,S,S,S,S,S,S,S,R,C,S,LR,S,S,R,LR,S,S,S,S,S,S,S,S,S,S,S,S,S,S,S,S,S,S,S,S,S,S,S,S,LR,S,S,S,S,S,S,S,S,S,S,S,S,S,S,S,R,S,R,LR,S,LR,LR,S,LR,C,S,S,S,LS,S,S,S,S,S,S,S,S,S,LS,S,S,LS,S,S,LS,S,S,S,S,S,S,S,S,S,S</t>
  </si>
  <si>
    <t>0,0,0,0,0,0,0,0,0,0,0,0.1,0,0,0,0,0,0,0,0,0,0,0,0,0,0,0,0,0,0,0,0,0,0,0,0,0,0,0,0,0,0,0,0,0,0,0,0,0,0,0,0,0,0,0,0,0,0,0,0,0,0,0,0,0,0,0,0,0,0,0,0,0,0,0,0,0,0,0,0,0,0,0,0,0,0,0,0,0,0,0,0,0,0.1,0,0,0,0,0,0,0,0,0,0.1,0,0,0.5,0,0,0.1,0,0,0,0,0,0,0,0,0,0</t>
  </si>
  <si>
    <t>49.2159,49.252631132137,49.2893478834067,49.3260502594392,49.362738265863,49.3994119083037,49.4360711923853,49.4727161237292,49.5093467079548,49.5459629506793,49.5825648575175,49.6191524340823,49.6557256859841,49.6922846188313,49.8288292382302,49.8653203980716,49.901797270999,49.9382598626058,49.9747081784834,50.011142224221,50.0475620054056,50.3719675276221,50.4082460395199,50.5445103477589,50.6807213061872,50.7168789356921,50.7530224088658,50.7891517312505,50.8252669083868,50.8613679458125,50.8974548490637,50.9335276236742,51.2575862751755,51.293518052164,51.3294357612464,51.6533394079304,51.6891162407886,51.724879066404,52.0486278902605,52.3722499609071,52.4077453279697,52.4432267979881,52.4786943764032,52.5141480686539,52.5495878801768,52.5850138164064,52.6204258827752,52.6558240847134,52.6912084276492,52.7265789170087,52.7619355582157,52.7972783566921,52.8326073178575,52.8679224471295,52.9032237499234,52.9385112316527,52.9737848977284,53.0090447535596,53.0442908045533,53.0795230561143,53.1147415136453,53.149946182547,53.1851370682178,53.2203141760541,53.35547751145,53.390587928085,53.4256845983905,53.4607675277484,53.4958367215385,53.5308921851386,53.5659339239241,53.6009619432688,53.6359762485438,53.6709768451186,53.7059637383603,53.740936933634,53.7758964363028,53.8108422517274,53.8457743852667,53.8806928422773,54.2035976281139,54.2383759911959,54.561140737953,54.6957791167832,54.7303647823818,55.0529369071,55.375382739306,55.4097023284456,55.5440084808782,55.5782620501516,55.6125022085659,55.6467289613717,55.6809423138174,55.7151422711497,55.7493288386129,55.7835020214493,55.8366618248993,55.8708008153757,55.9049264398525,55.9390387035629,55.9731376117377,56.0072231696058,56.0412953823942,56.0753542553277,56.109399793629,56.143432002519,56.1774508872162,56.2114564529373,56.245448704897,56.2794276483078,56.3133932883803,56.3473456303228,56.3812846793419,56.415210440642,56.4491229194255,56.4830221208926,56.5169080502416,56.5507807126689,56.5846401133687,56.6184862575331</t>
  </si>
  <si>
    <t>5.1477,5.0659,4.9756,4.896,4.8142,4.7252,4.6405,4.5574,4.4673,4.3824,4.2951,4.2391,4.1521,4.0637,3.967,3.8715,3.7797,3.6905,3.6045,3.5031,3.4089,4.3649,4.2531,4.1971,4.1411,4.0271,3.9074,3.7971,3.6887,3.5733,3.4631,3.3504,8.1064,7.9587,7.7872,7.7432,7.6002,7.4354,9.9914,10.2474,10.0299,9.8116,9.615,9.4012,9.2148,8.9788,8.752,8.5667,8.3691,8.1647,7.9607,7.7196,7.5008,7.2593,7.0337,6.8425,6.6268,6.4132,6.206,6.0095,5.7974,5.575,5.3776,5.2027,5.1467,4.9475,4.7407,4.5463,4.3881,4.2226,4.0515,3.9033,3.7339,3.6024,3.4493,3.2993,3.1802,3.0389,2.9134,2.7988,6.7548,6.6102,8.9662,8.9102,8.7803,9.9363,11.4923,11.3353,11.2793,11.1604,11.0421,10.9144,10.7931,10.7371,10.6287,10.5138,10.3941,10.2898,10.1727,10.0697,9.9681,9.8573,9.7516,9.6956,9.5898,9.482,9.426,9.3234,9.2309,9.1749,9.083,8.9829,8.8918,8.8009,8.7036,8.6107,8.5123,8.4165,8.3201,8.2309</t>
  </si>
  <si>
    <t>0,0,0,0,0,0,0,0,0,0,0,0,0,0,0,0,0,0,0,0,0,0,0,0,0,0,0,0,0,0,0,0,0,0,0,0,0,0,0,0,0,0,0,0,0,0,0,0,0.1,0,0,0,0,0,0,0,0,0,0,0,0,0,0,0,0,0,0,0,0.1,0,0,0,0,0,0,0,0,0,0,0,0.1,1.6,0.1,0.6,1.2,0,0,0.2,0.8,0.3,0,0,0,0,0,0,0.2,0,6,0,0,0.9,0,1.5,0,0,0,0,0,0,0,0,0,0,0,0,0,0,0,0</t>
  </si>
  <si>
    <t>0,0,0,0,0,0,0,0,0,0,0,0,0,0,0,0,0,0,0,0,0,0,0,0,0,0,0,0,0,0,0,0,0,0,0,0,0,0,0,0,0,0,0,0,0,0,0,0,0,0,0,0,0,0,0,0,0,0,0,0,0,0,0,0,0,0,0,0,0,0,0,0,0,0,0,0,0,0,0,0,0,0,0,0,0,0,0,0,0,0,0,0,0,0,0,0,0.2,0.2,6.2,6.2,6.2,7.1,7.1,8.6,8.6,8.6,8.6,8.6,8.6,8.6,8.6,8.6,8.6,8.6,8.6,8.6,8.6,8.6,8.6,8.6</t>
  </si>
  <si>
    <t>24.1,21.7,26.2,22.2,21.6,20.4,20.2,29.4,20.4,26.8,28.4,23.4,30.9,32.6,34.6,26.5,34.2,33.9,36.5,39.6,37.4,37.4,38.7,42.6,35.7,35.4,38.6,41.9,41.9,48.4,43.8,54.8,55.6,43,45.6,53.9,49.7,49.1,52.3,56.7,51.2,58.4,58.8,57.5,56.5,65.7,55.9,63.8,62.4,67.6,63.8,61.1,60.7,71.3,68.3,65.3,67.8,72.1,64.1,71.9,75.6,75.5,62.7,66.9,66.6,70.5,60.9,59.4,59.7,62.2,58.4,58,62.7,63.8,53.5,57.2,45.8,47.7,46.7,42.5,45.5,49.3,39.1,38.2,34.4,36.1,37.1,38.7,36.5,37.9,30.6,32.5,27,21.3,25.6,31.9,31,24,27.3,24.5,28.5,17.9,18,25.2,16.5,24.6,23.8,18.9,25.8,15.8,22,24.4,26.9,25.9,21.6,17.5,15.5,19.1,21.3,22.9</t>
  </si>
  <si>
    <t>S,S,S,S,S,S,S,S,S,S,S,S,S,S,S,S,S,S,S,S,S,S,S,S,S,S,S,S,S,S,S,S,S,S,S,S,S,S,S,S,S,S,S,S,S,S,S,S,LR,S,S,S,S,S,S,S,S,S,S,S,S,S,S,S,S,S,S,S,LR,S,S,S,S,S,S,S,S,S,S,S,LR,LR,LR,LR,LR,C,S,LR,LR,LR,C,S,S,C,C,S,LS,S,SN,S,S,LS,C,LS,S,S,S,S,S,S,S,S,S,S,S,S,S,S,S,S</t>
  </si>
  <si>
    <t>0,0,0,0,0,0,0,0,0,0,0,0,0,0,0,0,0,0,0,0,0,0,0,0,0,0,0,0,0,0,0,0,0,0,0,0,0,0,0,0,0,0,0,0,0,0,0,0,0,0,0,0,0,0,0,0,0,0,0,0,0,0,0,0,0,0,0,0,0,0,0,0,0,0,0,0,0,0,0,0,0,0,0,0,0,0,0,0,0,0,0,0,0,0,0,0,0.2,0,6,0,0,0.9,0,1.5,0,0,0,0,0,0,0,0,0,0,0,0,0,0,0,0</t>
  </si>
  <si>
    <t>34.4377,34.4641994693878,34.490690089231,34.5171718624851,34.5436447921043,34.570108881042,34.5965641322505,34.6230105486813,34.6494481332847,34.6758768890101,34.702296818806,34.7287079256198,34.7551102123979,34.7815036820857,34.8078883376279,34.8342641819678,34.8606312180481,34.8869894488101,34.9133388771946,34.9396795061409,34.9660113385879,34.9923343774729,35.0186486257328,35.044954086303,35.0712507621184,35.0975386561125,35.123817771218,35.1500881103668,35.1763496764895,35.2026024725159,35.2288465013748,35.255081765994,35.2623082693003,35.2505323593032,35.2387603818919,35.2269923357532,35.2152282195743,35.2034680320427,35.1917117718465,35.1799594376741,35.1682110282144,35.1564665421567,35.1447259781909,35.1329893350071,35.121256611296,35.1095278057486,35.0978029170565,35.0860819439117,35.1743648850065,35.1626183438575,35.1508757254866,35.1391370285839,35.1274022518396,35.1156713939448,35.1039444535906,35.0922214294688,35.0805023202715,35.0687871246915,35.0570758414217,35.0453684691555,35.033665006587,35.0219654524104,35.0102698053205,34.9985780640126,34.9868902271823,34.9752062935258,34.9635262617394,34.9518501305203,35.0401778985658,35.0284761693974,35.0167783480421,35.0050844331949,34.9933944235512,34.9817083178068,34.970026114658,34.9583478128015,34.9466734109345,34.9350029077546,34.9233363019598,34.9116735922486,35.0000147773198,35.1963264606966,35.3225725854407,35.5187765500689,35.7149149920374,35.7409879332274,35.7670521673128,35.9631076972013,36.159097754,36.3550223595738,36.3808815357802,36.4067320762692,36.4325739839246,36.4584072616294,36.4842319122656,36.5100479387142,36.5358553438553,36.5616541305679,36.5874443017302,36.6132258602195,36.6389988089118,36.6647631506824,36.6905188884058,36.7162660249551,36.7420045632028,36.7677345060203,36.793455856278,36.8191686168455,36.8448727905912,36.8705683803829,36.896255389087,36.9219338195693,36.9476036746945,36.9732649573263,36.9989176703276,37.0245618165602,37.0501973988849,37.0758244201617,37.1014428832496,37.1270527910065</t>
  </si>
  <si>
    <t>1.7525,1.697,1.6382,1.583,1.5285,1.4751,1.4221,1.3624,1.3099,1.2532,1.1957,1.1422,1.0835,1.0239,0.9632,0.9094,0.8504,0.7923,0.7328,0.6714,0.6129,0.5553,0.4976,0.4379,0.3844,0.332,0.2788,0.225,0.1728,0.1188,0.0697,0.0188,0,0,0,0,0,0,0,0,0,0,0,0,0,0,0,0,0,0,0,0,0,0,0,0,0,0,0,0,0,0,0,0,0,0,0,0,0,0,0,0,0,0,0,0,0,0,0,0,0,1.392,1.354,1.746,2.738,2.6643,2.5858,2.5778,3.1698,3.2618,3.1926,3.1177,3.0506,2.9921,2.9299,2.8575,2.8195,2.7572,2.7192,2.6568,2.5903,2.5523,2.4981,2.4601,2.4056,2.3445,2.2844,2.2288,2.1674,2.1144,2.057,1.9978,1.9366,1.8768,1.8208,1.7679,1.7165,1.6631,1.6084,1.5528</t>
  </si>
  <si>
    <t>0,0,0,0,0,0,0,0,0,0,0,0,0,0,0,0,0,0,0,0,0,0.2,0,0,0,0,0,0,0,1.1,0,0.1,0,0,0,0,0,0,0,0,0,0,0,0,0,0,0,0,0,0,0,0,0,0.1,1.3,0,0.3,0.5,2.3,0.1,0,0,0,0,0,0,0,0,0,0,0,5.4,0,0.1,1.8,0,0.1,1.4,1.5,0,0,0,0,0,0,0,0,0,0,0,0,0,0,0,0,0,0,0,0,0,0,0,0.2,0,0,0,0,0,0,0,0,0,1.1,0,0,0,0,0,0.1,0</t>
  </si>
  <si>
    <t>0,0,0,0,0,0,0,0,0,0,0,0,0,0,0,0,0,0,0,0,0,0,0,0,0,0,0,0,0,0,0,0,0,0,0,0,0,0,0,0,0,0,0,0,0,0,0,0,0,0,0,0,0,0,0,0,0,0,0,0,0,0,0,0,0,0,0,0,0,0,0,0,0,0,0,0,0,0,0,0,0,0,0,0,0,0,0,0,0,0,0,0,0,0,0,0,0,0,0,0,0,0,0.2,0.2,0.2,0.2,0.2,0.2,0.2,0.2,0.2,0.2,1.3,1.3,1.3,1.3,1.3,1.3,1.4,1.4</t>
  </si>
  <si>
    <t>14.8,23.3,15,15.1,22.3,27.4,20.2,17.9,28.5,28.9,23.3,25.7,28.9,34.4,33.2,30.7,32.3,30,34,34.6,40,36.1,31.8,37.9,33.3,39.3,37.7,44.5,37.6,42.7,50.9,49.6,39.8,41.2,44.9,45.3,56.1,51.2,48.3,57.7,54.2,60.6,50.4,55.8,55.3,64.9,60.9,55.7,64.6,63.7,56.1,65.7,66.2,69.6,60.2,65.8,63,64.5,70.6,67.2,68.9,73.6,72,67.3,70.7,61.8,64.5,57.1,62.9,65.6,65.2,56.8,54.9,57.4,58.7,48.4,44.6,39.6,43.7,48.4,37.9,43.3,41,29.6,39.1,33.8,36.6,29.4,29.1,29.1,30,32.4,22.9,20.3,28.9,19.9,24.4,29.8,19.7,25.4,23,28.7,16.7,18.9,19.5,27.5,23.7,26.4,21.3,25.8,27.2,22.7,15.7,17.3,20.9,24.5,15.7,21.5,22.8,26.9</t>
  </si>
  <si>
    <t>S,S,S,S,S,S,S,S,S,S,S,S,S,S,S,S,S,S,S,S,S,LR,S,S,S,S,C,S,S,LR,S,LR,S,S,S,S,S,S,S,S,S,S,S,S,S,S,S,S,S,S,S,S,C,LR,LR,C,LR,LR,R,LR,S,S,S,S,S,S,S,S,S,S,S,R,C,LR,LR,S,LR,LR,LR,S,S,S,S,S,S,S,S,S,S,S,S,S,S,S,S,S,S,S,S,S,S,S,LS,S,S,S,S,S,S,S,S,S,LS,S,S,S,S,S,LS,S</t>
  </si>
  <si>
    <t>0,0,0,0,0,0,0,0,0,0,0,0,0,0,0,0,0,0,0,0,0,0,0,0,0,0,0,0,0,0,0,0,0,0,0,0,0,0,0,0,0,0,0,0,0,0,0,0,0,0,0,0,0,0,0,0,0,0,0,0,0,0,0,0,0,0,0,0,0,0,0,0,0,0,0,0,0,0,0,0,0,0,0,0,0,0,0,0,0,0,0,0,0,0,0,0,0,0,0,0,0,0,0.2,0,0,0,0,0,0,0,0,0,1.1,0,0,0,0,0,0.1,0</t>
  </si>
  <si>
    <t>14.0485,13.9963,13.9599,13.9234,13.8736,13.8122,13.7669,13.7259,13.662,13.597,13.5457,13.4892,13.4248,13.3443,13.268,13.1993,13.1259,13.0595,12.9815,12.9018,12.8034,13.0034,12.9322,12.8412,12.7659,12.6707,12.5926,12.4769,12.3888,13.4888,13.3356,13.4356,13.3358,13.2307,13.1099,12.9877,12.8052,12.6546,12.5203,12.3306,12.165,11.9569,11.8157,11.6439,11.4763,11.2405,11.0383,10.8727,10.646,10.4285,10.2651,10.0361,9.834,9.934,11.234,11.0232,11.3232,11.8232,14.1232,14.2232,13.9206,13.568,13.2391,12.9635,12.6565,12.4352,12.1937,12.0106,11.7863,11.5411,11.3023,16.7023,16.5292,16.6292,18.4292,18.2661,18.3661,19.7661,21.2661,21.0909,20.9752,20.8322,20.7022,20.6201,20.4999,20.4029,20.2947,20.214,20.1345,20.0551,19.9729,19.8825,19.8217,19.7672,19.6892,19.6358,19.5713,19.4906,19.4379,19.3711,19.3106,19.2342,19.2342,19.1837,19.132,19.0596,18.9979,18.9289,18.8734,18.8064,18.7353,18.6767,18.6767,18.6302,18.5759,18.513,18.4699,18.4146,18.4146,18.3452</t>
  </si>
  <si>
    <t>0,0,0,0,0,0,0,0,0,0,0.1,0.2,0,0,0,0,0,0,0,0,0,0,0,0,0,0,0,0,0,0,0,0,0,0,0,0,0,0,0,0,0,0,0,0,0,0,0,0,0,0,0,0,0,0,0,0,0,0,0,0,0,0,0,0,0,0,0,0,0,0,0,0,0,0,0,0.1,0,0,0,0,1.4,0,0,0,0,0.2,0.2,0,2.4,0,0,0,0,0,0,0.1,0,0.1,0,0.3,0,0,0,0,0,0.1,0.1,0,0,0.1,0.1,0,0.1,2.7,1,0.4,0,2.6,0.3,1.7</t>
  </si>
  <si>
    <t>0,0,0,0,0,0,0,0,0,0,0.1,0.3,0.3,0.2,0.2,0,0,0,0,0,0,0,0,0,0,0,0,0,0,0,0,0,0,0,0,0,0,0,0,0,0,0,0,0,0,0,0,0,0,0,0,0,0,0,0,0,0,0,0,0,0,0,0,0,0,0,0,0,0,0,0,0,0,0,0,0,0,0,0,0,0,0,0,0,0,0.2,0,0,2.4,2.4,1.7,1.7,1.7,1.7,1.7,1.8,1.6,1.7,1.7,1.5,1.5,1.5,1.5,1.5,1.5,1.6,1.7,1.7,1.7,1.8,1.9,1.9,2,4.7,5.7,6.1,6.1,8.7,9,10.7</t>
  </si>
  <si>
    <t>20.9,22.3,22.8,28.5,18.8,22.6,20.2,31,30.3,30.3,22.7,30.7,24.8,32.6,29.8,38.1,29.7,40.5,32.3,32.3,34.7,35.9,44.9,38.5,48.8,49.4,38,51.5,43.5,50.6,48.9,54.2,44,46.3,48.2,56.4,47.5,53.3,51.5,59.5,58.3,65.2,54.1,54.2,65,60.8,57.1,59.1,58.3,60.1,71.7,74.6,73.3,64,62.6,73.8,69.1,69.7,66.3,66.7,74.3,64.3,75.5,63.5,64.6,72.6,69.6,73.1,69.3,60,57,56.9,62.4,51.6,52.2,52.3,53.5,46,54.4,47.3,40.7,37.9,38.2,37.3,35.6,29.5,41.2,40.3,28,31.8,35.2,29.7,24.4,26,28.6,23.7,33.2,31.4,30.8,32.7,29.3,22,24.8,25.9,28.9,29.1,28.3,18.7,26.9,25.7,19.9,25.4,31.2,24.4,28,20.6,25.6,23.3,29.2,30.3</t>
  </si>
  <si>
    <t>S,S,S,S,S,S,S,S,S,S,LS,LS,S,S,S,S,S,S,S,S,S,S,S,S,S,S,S,S,S,S,S,S,S,S,S,S,S,S,S,S,S,S,S,S,S,S,S,S,S,S,S,S,S,S,S,S,S,S,S,S,S,S,S,S,S,S,S,S,S,S,S,S,S,S,S,LR,S,S,S,S,LR,S,S,S,C,LS,LR,C,SN,C,S,S,S,S,S,LS,S,LS,S,LR,S,S,S,S,S,LS,LS,S,S,LS,LS,C,LS,SN,LS,LS,C,SN,LS,LS</t>
  </si>
  <si>
    <t>0,0,0,0,0,0,0,0,0,0,0.1,0.2,0,0,0,0,0,0,0,0,0,0,0,0,0,0,0,0,0,0,0,0,0,0,0,0,0,0,0,0,0,0,0,0,0,0,0,0,0,0,0,0,0,0,0,0,0,0,0,0,0,0,0,0,0,0,0,0,0,0,0,0,0,0,0,0,0,0,0,0,0,0,0,0,0,0.2,0,0,2.4,0,0,0,0,0,0,0.1,0,0.1,0,0,0,0,0,0,0,0.1,0.1,0,0,0.1,0.1,0,0.1,2.7,1,0.4,0,2.6,0.3,1.7</t>
  </si>
  <si>
    <t>37.4749,37.484812290404,37.4947203255319,37.5046241072103,37.5145236372653,37.5244189175221,37.534309949805,37.5441967359376,37.5540792777429,37.5639575770429,37.5738316356588,37.5837014554112,37.5935670381197,37.7214283856033,37.7312348431145,37.9230370907829,37.9327569991025,37.9424727347342,37.9521842994693,37.9618916950983,37.9715949234111,37.9812939861965,37.9909888852428,38.0006796223375,38.0103661992673,38.0200486178181,38.0297268797751,38.0394009869227,38.0490709410445,38.0587367439233,38.0683983973414,38.0780559030799,38.0877092629195,38.0973584786399,38.1070035520203,38.1166444848389,38.1262812788732,38.1359139358999,38.1325424576951,38.1161724268421,38.0998094235275,38.0834534447346,38.0671044874477,38.0507625486526,38.0344276253362,38.018099714487,38.0017788130944,37.9854649181494,37.9691580266441,37.9528581355721,37.936565241928,37.920279342708,37.9040004349094,37.8877285155307,37.8714635815721,37.8552056300345,37.8389546579206,37.8227106622341,37.8064736399801,37.790243588165,37.7740205037963,37.7578043838831,37.7415952254355,37.7253930254649,37.7091977809843,37.6930094890076,37.6768281465502,37.6606537506287,37.644486298261,37.6283257864663,37.6121722122651,37.596025572679,37.5798858647311,37.5637530854458,37.5476272318485,37.6315083009661,37.6153533605339,37.5992053553034,37.5830642822973,37.5669301385397,37.758802921056,37.7685933339435,37.7783795438759,37.7881615526575,37.797939362092,37.807712973982,37.9994823901295,38.0091694810227,38.0188524133162,38.0285311887953,38.2202058092446,38.2297981451345,38.2393863631025,38.2489704649164,38.258550452343,38.2681263271488,38.4596980910993,38.4691876146461,38.4786730644075,38.6701544421323,38.6795536182557,38.6889487593791,38.698339867235,38.7077269435546,38.7171099900687,38.7264890085073,38.7358640005996,38.7452349680741,38.7546019126586,38.7639648360799,38.7733237400644,38.7826786263376,38.7920294966243,38.8013763526485,38.8107191961334,38.8200580288018,38.8293928523753,38.838723668575,38.8480504791213,38.8573732857338</t>
  </si>
  <si>
    <t>1.7157,1.672,1.6282,1.5799,1.5393,1.4963,1.4552,1.4059,1.3576,1.3097,1.2837,1.2577,1.2149,1.1662,1.1203,1.0671,1.0221,0.9674,0.9213,0.8757,0.8286,0.7811,0.7254,0.6771,0.619,0.5617,0.5164,0.4594,0.4118,0.3591,0.3096,0.257,0.2146,0.1722,0.1304,0.0857,0.0488,0.0126,0,0,0,0,0,0,0,0,0,0,0,0,0,0,0,0,0,0,0,0,0,0,0,0,0,0,0,0,0,0,0,0,0,0,0,0,0,0,0,0,0,0,1.192,1.1381,1.0845,1.0325,0.9852,0.9592,1.1512,1.0981,1.0721,1.0274,1.4746,1.4263,1.3827,1.3382,1.2919,1.2659,1.2923,1.2663,1.2187,1.4551,1.4074,1.3656,1.3221,1.2781,1.232,1.206,1.18,1.1414,1.098,1.072,1.046,1.0059,0.9799,0.9539,0.9279,0.9019,0.8627,0.8367,0.8107,0.7847</t>
  </si>
  <si>
    <t>0,0,0,0,0,0,0,0,0.1,0,0.1,0.1,0,0,0,0,0,0.1,0,0,0,0,0,0,0,0,0,0,0,0,0,0.6,0.1,2.3,0,0,0.8,0.4,0.1,0,0,3.4,0,0.3,0.2,0,0,0,1.2,0,1.2,0,0.7,0.1,0,0,0,0,0,0,0.1,0,0,0,0,0.3,0,0,0,0,0,0,0,0,0,0,0,0,0,0.1,0.3,0.3,0,0.1,0,0.4,0,0,0.2,0,0,0.2,0,0,0,3.1,0.1,0.4,0,0,0,0,0,0.2,0,0,0,0,0,0,0,0,0,0,0,0.1,0,0,0.3,0</t>
  </si>
  <si>
    <t>0,0,0,0,0,0,0,0,0.1,0.1,0.2,0.3,0.3,0.3,0,0,0,0,0,0,0,0,0,0,0,0,0,0,0,0,0,0,0,0,0,0,0,0,0,0,0,0,0,0,0,0,0,0,0,0,0,0,0,0,0,0,0,0,0,0,0,0,0,0,0,0,0,0,0,0,0,0,0,0,0,0,0,0,0,0,0,0,0,0,0,0,0,0,0.2,0.2,0.2,0.1,0,0,0,3.1,3.2,3.6,3.6,3.6,3.6,3.6,3.6,3.8,3.8,3.8,3.8,3.8,3.8,3.8,3.8,3.8,3.8,3.8,3.8,3.9,3.9,3.9,4.2,4.2</t>
  </si>
  <si>
    <t>25.6,23.2,20.8,18.9,20.7,22,20,23.9,26.6,30.4,25.1,30,28.2,30.1,34.2,30.4,35.9,34.7,31,34.3,38.8,31.8,37.5,42.4,39.9,41.4,45.9,42.1,44.3,47.2,42.4,42.7,46.6,44.3,46.6,54.7,53.2,51.2,50.1,52.1,60.2,61.3,64,65.4,63.4,67.8,66.5,63,62.4,68.9,66.5,74.5,65.6,69.9,74.2,73.1,69.7,74.5,74.4,72.8,78.2,75.1,74.1,68.6,72.7,70.7,66,69.1,69.2,67.5,68.4,57.5,61.5,62.1,61,52.3,52.8,49.4,46.7,47.1,39.9,47.6,42.4,42.4,41.7,33.7,37.4,32.6,30.5,30,27,32.6,32.3,30.7,21.9,29.8,22.9,26.3,25.9,24,25.3,20.1,25.2,26.2,20.8,23,26.3,20.2,28.1,20.1,24.3,21.1,23,27,22,17.5,26.9,24.7,19.3,26.4</t>
  </si>
  <si>
    <t>S,S,S,S,S,S,S,S,LS,S,LS,LS,S,S,S,S,S,LR,S,S,S,S,S,S,S,S,S,S,S,S,S,LR,LR,R,S,S,LR,LR,LR,S,S,R,S,LR,LR,S,S,C,LR,S,LR,S,LR,LR,S,S,S,S,S,C,LR,S,S,S,S,LR,S,S,S,S,S,S,S,S,S,S,S,S,S,LR,LR,LR,C,LR,S,LR,S,S,LS,S,S,LR,S,S,S,SN,LS,LS,S,S,S,S,S,LS,S,S,S,S,S,S,S,S,S,S,S,LS,S,S,LS,S</t>
  </si>
  <si>
    <t>0,0,0,0,0,0,0,0,0.1,0,0.1,0.1,0,0,0,0,0,0,0,0,0,0,0,0,0,0,0,0,0,0,0,0,0,0,0,0,0,0,0,0,0,0,0,0,0,0,0,0,0,0,0,0,0,0,0,0,0,0,0,0,0,0,0,0,0,0,0,0,0,0,0,0,0,0,0,0,0,0,0,0,0,0,0,0,0,0,0,0,0.2,0,0,0,0,0,0,3.1,0.1,0.4,0,0,0,0,0,0.2,0,0,0,0,0,0,0,0,0,0,0,0.1,0,0,0.3,0</t>
  </si>
  <si>
    <t>44.1945,44.1859842523364,44.1774770823211,44.168978481314,44.1604884406838,44.1520069518079,44.1435340060725,44.1350695948722,44.1266137096105,44.1181663416994,44.1097274825598,44.101297123621,44.092875256321,44.0844618721064,44.3760569624325,44.3673583380779,44.3586684755774,44.4499873661056,44.4412142739508,44.4324500186593,44.38769459133,44.3429842447531,44.29831893352,44.2536986122682,44.2091232356805,44.1645927584857,44.120107135458,44.0756663214171,44.0312702712283,43.9869189398024,43.9426122820957,44.2483502531096,44.3397802637581,44.6451181797956,44.6361485384307,44.627187931907,44.9322363511241,45.2369775045399,45.3274117016537,45.3177548072087,45.3081076398535,45.6124701897905,45.6025261647811,45.8925921560793,46.0823659729107,46.0719486364686,46.061541793086,46.0511454321937,46.354759543233,46.344067833205,46.5183868926046,46.507530365828,46.5176847744938,46.517828954939,46.5069729901557,46.4961279602487,46.4852938542036,46.4744706610171,46.4636583696971,46.4528569692624,46.518066448743,46.5072102447396,46.4963649758534,46.4855306310699,46.4747071993854,46.5178946698076,46.5070386388318,46.4961935427989,46.4853593706945,46.4745361115153,46.4637237542691,46.4529222879745,46.4421317016616,46.4313519843713,46.4205831251554,46.4098251130771,46.3990779372104,46.3883415866402,46.3776160504626,46.4669013177845,46.5180966508289,46.5182404164039,46.5073840371683,46.5185385932264,46.5076819136465,46.5178361696629,46.5069801976124,46.4961351604456,46.4853010471479,46.4744778467162,46.4636655481583,46.5178641404929,46.5180081402684,46.5071519949973,46.4963067847842,46.4854724986147,46.4746491254853,46.4638366544035,46.4530350743882,46.442244374469,46.4314645436869,46.4206955710935,46.4099374457519,46.399190156736,46.3884536931305,46.3777280440315,46.3670131985458,46.3563091457913,46.3456158748968,46.3349333750021,46.3242616352578,46.3136006448256,46.3029503928781,46.2923108685986,46.2816820611817,46.2710639598324,46.2604565537669,46.2498598322123,46.2392737844062,46.2286983995974</t>
  </si>
  <si>
    <t>0.8287,0.7801,0.7331,0.6872,0.6409,0.5944,0.5491,0.5026,0.4666,0.4178,0.3818,0.3458,0.2998,0.2537,0.2067,0.1622,0.1168,0.0808,0.0394,0,0,0,0,0,0,0,0,0,0,0,0,0.25,0.214,2.164,2.076,1.9708,2.4208,2.4708,2.4348,2.3308,2.2051,5.2551,5.0648,5.0288,4.9928,4.7847,4.5877,4.4301,5.2801,5.0604,6.0394,5.7642,6.4072,6.4602,6.1795,5.9129,5.6766,5.4089,5.1473,4.9292,4.9172,4.6612,4.4183,4.2159,3.9921,4.2021,4.0179,3.8205,3.6265,3.4452,3.2633,3.1312,2.9865,2.8418,2.7038,2.5956,2.4876,2.3895,2.2986,2.2626,2.4646,2.7176,2.6383,2.6803,2.5963,2.9393,2.8609,2.7904,2.7544,2.688,2.6255,2.862,2.8433,2.7754,2.7176,2.6816,2.6456,2.6096,2.5486,2.4898,2.43,2.3751,2.316,2.28,2.2251,2.1687,2.1095,2.0559,1.9956,1.9425,1.8864,1.8331,1.7785,1.7208,1.6675,1.6315,1.5749,1.5204,1.4844,1.4291</t>
  </si>
  <si>
    <t>0,0,0,0.1,0,0,0,0,0,0,0.5,0,0,0.1,0,0,0.3,0,0,0,0,0,1.1,0.1,0,0,0,0.2,0,0,0,0,0,0,0,0,0,0,0,0,6.5,4.9,0,0,0.9,0,0,0,6.8,0.1,0,0,0.1,0,0,0,0,0,0,0,0,0,0,0,0,0,0,0,0,0,0,0,0,0,0,0,0,0,0,0,0,0,0,0,0,0,0,0,0,0,0,0,0,0,0.1,0,0,0.1,0,0,0,0,0,0,0,0,0,0,0,0,0,0,0,0,0,0,0,0,0,0</t>
  </si>
  <si>
    <t>0,0,0,0.1,0.1,0.1,0.1,0.1,0.1,0.1,0.6,0.6,0.6,0.7,0.5,0.5,0,0,0,0,0,0,0,0,0,0,0,0,0,0,0,0,0,0,0,0,0,0,0,0,0,0,0,0,0,0,0,0,0,0,0,0,0,0,0,0,0,0,0,0,0,0,0,0,0,0,0,0,0,0,0,0,0,0,0,0,0,0,0,0,0,0,0,0,0,0,0,0,0,0,0,0,0,0,0,0,0,0.1,0.1,0.1,0.1,0.1,0.1,0.1,0.1,0.1,0.1,0.1,0.1,0.1,0.1,0.1,0.1,0.1,0.1,0.1,0.1,0.1,0.1,0.1</t>
  </si>
  <si>
    <t>19.9,25.6,22.3,22.8,27.2,24.6,22.6,22.5,22.9,27,28.7,26.4,27.3,29.8,32.9,28.7,34.6,31.3,33.1,35.5,38,38.6,35.4,37.8,41.1,37.2,36.7,41.9,38.6,46.5,45.8,43.4,43.5,51.7,46.4,51.5,47.2,52.2,54.8,54.4,51.9,59.1,57.2,56.7,60.3,64.2,63.3,61.3,60.9,64.2,62.6,65.5,62.9,64.2,68.3,67.2,70.1,67,66.2,70.9,65.5,67.6,64.8,69.5,64.6,66.1,65.3,63.2,66.3,66,59.8,63,63,60.4,53.6,53.3,51.5,54.3,53.9,50.1,50.9,47.1,42.2,41.9,41.6,43.8,37.5,34.9,36.7,38.5,32.2,34.2,36,33.5,34,26.9,32.2,28,31.3,27.9,29.4,27.4,27.5,30,24.9,25.4,28.1,24.7,21.4,23.3,23.8,20.2,24.5,22,19.8,26.9,19.5,19.8,23.8,26.7</t>
  </si>
  <si>
    <t>S,S,S,LS,S,S,S,S,S,S,LS,S,S,LS,S,S,LR,S,S,S,S,S,LR,LR,S,S,S,LR,S,S,S,S,S,S,S,S,S,S,S,S,ST,R,C,C,LR,C,C,C,ST,LR,S,S,LR,S,S,S,S,S,S,S,S,S,S,S,S,S,S,S,S,S,S,S,S,S,S,S,S,S,S,S,S,S,S,S,S,S,S,S,S,S,S,S,S,S,LR,S,S,LS,S,S,S,S,S,S,S,S,S,S,S,S,S,S,S,S,S,S,S,S,S,S</t>
  </si>
  <si>
    <t>0,0,0,0.1,0,0,0,0,0,0,0.5,0,0,0.1,0,0,0,0,0,0,0,0,0,0,0,0,0,0,0,0,0,0,0,0,0,0,0,0,0,0,0,0,0,0,0,0,0,0,0,0,0,0,0,0,0,0,0,0,0,0,0,0,0,0,0,0,0,0,0,0,0,0,0,0,0,0,0,0,0,0,0,0,0,0,0,0,0,0,0,0,0,0,0,0,0,0,0,0.1,0,0,0,0,0,0,0,0,0,0,0,0,0,0,0,0,0,0,0,0,0,0</t>
  </si>
  <si>
    <t>49.3003,49.3119189707113,49.3235272461358,49.3351248361184,49.3467117504952,49.3582879990931,49.3698535917299,49.3814085382145,49.3929528483467,49.4044865319172,49.416009598708,49.4275220584916,49.4390239210319,49.4505151960837,49.6579958933927,49.6692856042858,50.0355649229764,50.0465070807879,50.0574391663203,50.068361188845,50.0792731576251,50.0901750819152,50.4560669709611,50.5666220557577,50.5770753743675,50.5875190706756,50.5979531535394,50.8083776318081,50.8186084139044,50.8288297785443,50.8390417343967,50.8492442901223,50.8594374543741,50.8696212357969,50.8797956430275,50.889960684695,50.9001163694204,50.9102627058168,50.9203997024892,50.9305273680351,51.2956457110436,51.6604279618535,51.6698744298384,51.6793122023298,52.0437412873318,52.0528349145987,52.0619201711627,52.070997064729,52.4350656029957,52.5437990154114,52.5524323384934,52.5610577145835,52.6696751509969,52.6781926048328,52.6867022183346,52.6952039987194,52.7036979531976,52.7121840889729,52.7206624132425,52.7291329331968,52.7375956560198,52.7460505888887,52.7544977389743,52.7629371134405,52.7713687194449,52.7797925641383,52.788208654665,52.7966169981628,52.8050176017628,52.8134104725897,52.8217956177613,52.8301730443894,52.8385427595786,52.8469047704276,52.855259084028,52.8636057074653,52.8719446478183,52.8802759121592,52.8885995075539,52.8969154410616,52.9052237197351,52.9135243506207,52.9218173407582,52.9301026971809,52.9383804269157,52.946650536983,52.9549130343967,52.9631679261642,52.9714152192865,52.9796549207583,52.9878870375677,52.9961115766963,53.0043285451194,53.0125379498059,53.1207397977182,53.1288420456032,53.136936835352,53.1450241738299,53.1531040678958,53.1611765244024,53.1692415501958,53.1772991521161,53.185349336997,53.1933921116659,53.2014274829439,53.2094554576458,53.2174760425802,53.2254892445493,53.2334950703493,53.2414935267699,53.2494846205947,53.2574683586008,53.2654447475594,53.2734137942353,53.2813755053871,53.2893298877671,53.2972769481214,53.3052166931901,53.3131491297068,53.3210742643991</t>
  </si>
  <si>
    <t>5.0693,4.9783,4.892,4.835,4.7426,4.654,4.5683,4.483,4.3975,4.307,4.25,4.1608,4.0707,4.0137,3.9154,3.8244,4.2169,4.1208,4.0221,3.9197,3.8132,3.7063,4.3943,4.3373,4.2216,4.115,4.01,3.953,3.8451,3.72,3.5977,3.4822,3.3675,3.2327,3.1134,2.9822,2.8635,2.7335,2.5979,2.4655,8.5535,13.0415,12.826,12.6149,13.1029,12.8411,12.588,12.3507,18.7387,18.6817,18.3518,17.9943,17.9373,17.597,17.2152,16.8498,16.4543,16.0979,15.7524,15.3592,15.0273,14.6781,14.3594,13.9966,13.6857,13.3639,13.0527,12.7628,12.4487,12.1406,11.8852,11.6077,11.3324,11.0791,10.8707,10.6655,10.4715,10.2637,10.0596,9.8762,9.6901,9.5223,9.3746,9.2284,9.0839,8.9325,8.8024,8.6798,8.5528,8.4213,8.3068,8.188,8.0649,7.9485,7.8915,7.7897,7.6774,7.6204,7.5107,7.4083,7.3032,7.2024,7.1016,6.9964,6.9006,6.8044,6.7038,6.6093,6.5199,6.4279,6.3355,6.2482,6.1552,6.066,5.9799,5.884,5.7987,5.7133,5.6228,5.5284</t>
  </si>
  <si>
    <t>0,0,0,0,2.1,0,0,0,0,0,0.2,1,0.8,0.1,11.5,0.1,0.1,1.8,0,0.1,0,0,0,0,0,0,0,0,0,0,0.1,0.1,0,0,0,0,0.2,0,0,0,0,0,0,0,0,0,0,0,0.6,0,0,0,0,0,0,0.1,0,0,0,0.1,1.4,2.1,0,0,0,0.1,0,0.5,0.4,0.1,0,1.4,0.1,0.4,0.6,0,0,0.3,0,0,0.2,0,0,0,0.1,0,0,0.6,0,0,0,0.3,0,0,0,0,0,0,0,0,0,0,0,0,0,0,0,0,0,0.1,0.7,0,0.1,2.1,0,0,0,0,3.7,0</t>
  </si>
  <si>
    <t>0,0,0,0,2.1,2.1,2.1,2.1,2.1,2.1,2.3,3.3,4.1,4.2,15.7,15.8,15.9,17.7,17.7,17.4,16.9,16.3,15.5,14.4,13.3,11.7,10,8.1,6,3.6,0.9,0,0,0,0,0,0,0,0,0,0,0,0,0,0,0,0,0,0,0,0,0,0,0,0,0,0,0,0,0,0,0,0,0,0,0,0,0,0,0,0,0,0,0,0,0,0,0,0,0,0,0,0,0,0,0,0,0.6,0.6,0.6,0.6,0.9,0.9,0.9,0.9,0.9,0.9,0.9,0.9,0.9,0.9,0.9,0.9,0.9,0.9,0.9,0.9,0.9,0.9,1,1.7,1.7,1.8,3.9,3.9,3.9,3.9,3.9,7.6,7.6</t>
  </si>
  <si>
    <t>19.4,19.4,20.4,20.2,20.3,21.4,21.1,21.5,23.8,24,25.3,26.3,25.4,28,28,28.4,30.4,31,31.8,33.5,34.3,34.8,35.5,37.1,37.4,39.6,40,40.8,41.9,43.3,44.5,43.8,45.2,46.4,48,49,50.2,49.8,51.2,52.3,52.9,53.7,54.5,56,57.1,58.3,58.5,59.6,61.3,62.8,61.9,62.8,64.4,65.1,65.4,65.2,66.4,67.7,66.9,66.8,67.2,66.2,66.6,66.3,65.6,63.6,64.3,62.9,60.5,59.4,59.2,56.5,55,54.1,51,48.6,46.7,46.8,44.8,41,40.8,37.9,37.3,34.3,32.8,31.5,31.4,29.9,27.8,27.5,27,25.3,25.1,24.7,24,22.6,22.1,23.5,22.7,21.1,22.5,21.6,20.8,20.9,20.2,20.6,20.7,21,20.8,20.7,21,20.8,21.3,20,19.4,20.5,20.4,20.2,21,20.4</t>
  </si>
  <si>
    <t>S,S,S,S,SN,S,C,S,S,C,LS,LS,LS,LS,B,LS,LS,LS,S,LR,S,S,S,S,S,S,S,S,S,S,LR,LR,S,S,S,S,LR,S,C,S,S,S,S,S,S,S,S,S,LR,S,S,S,S,S,S,LR,S,S,S,LR,LR,R,S,S,S,LR,S,LR,LR,LR,S,LR,LR,LR,LR,C,S,LR,S,S,LR,C,S,S,LR,S,C,LS,S,S,S,LS,S,S,S,S,S,S,S,S,S,S,S,S,S,S,S,S,S,LS,LS,S,LS,SN,S,S,S,C,SN,S</t>
  </si>
  <si>
    <t>0,0,0,0,2.1,0,0,0,0,0,0.2,1,0.8,0.1,11.5,0.1,0.1,1.8,0,0,0,0,0,0,0,0,0,0,0,0,0,0,0,0,0,0,0,0,0,0,0,0,0,0,0,0,0,0,0,0,0,0,0,0,0,0,0,0,0,0,0,0,0,0,0,0,0,0,0,0,0,0,0,0,0,0,0,0,0,0,0,0,0,0,0,0,0,0.6,0,0,0,0.3,0,0,0,0,0,0,0,0,0,0,0,0,0,0,0,0,0,0.1,0.7,0,0.1,2.1,0,0,0,0,3.7,0</t>
  </si>
  <si>
    <t>59.8022,59.5983288636364,59.3951527425103,59.1926692672518,58.990876076568,58.789770817216,58.5893511439755,58.389614719621,58.1905592148951,57.9921823084806,57.7944816869745,57.5974550448598,57.4011000844796,57.2054145160097,57.0103960574324,56.8160424345094,56.6223513807554,56.4293206374119,56.2369479534207,56.4722310853977,56.7767121157884,57.1851551426663,57.7332057501345,58.2793880032591,58.8237082714298,59.3661729023226,59.9067882219738,60.4455605348534,60.9824961239392,61.5176012507894,62.0508821556162,62.5823450573585,62.6499961537538,62.7174166214115,62.7846072465657,62.8515688127706,63.1183021009089,63.1841260710195,63.2497256412319,63.3151015765459,63.3802546393531,63.4451855894462,63.5098951840276,63.5743841777185,63.6386533225671,63.7027033680584,63.7665350611218,63.8301491461407,64.3555463649607,64.4171524568983,64.478548528068,64.5397352944496,64.6007134695822,64.6614837645722,64.7220468881021,64.8824035464381,64.897213534348,64.6759730336627,64.455486761957,64.3357521479958,64.8594257202185,65.3813140416269,65.4394231983032,65.4973342555817,65.5550478888013,65.7125647709986,65.7695446638247,66.2883303070162,66.5153473627878,66.3885904967782,66.1622657564483,66.6797125777331,66.8333953757636,67.2865542551644,67.7521682747491,67.5211949738124,67.2910090818562,67.3616079145317,67.1319660693686,66.9031070941321,66.8750283199475,66.6470452688568,66.419839432713,66.1934081619196,66.0677488159131,65.8425178540407,65.6180547249928,65.3943568111576,65.1714215038468,64.9492462032655,64.7278283184817,64.5071652673959,64.2872544767116,64.0680933819046,63.8496794271936,63.63201006551,63.4150827584685,63.1988949763373,62.9834441980089,62.7687279109702,62.5547436112737,62.341488803508,62.1289610007688,61.9171577246298,61.706076505114,61.4957148806648,61.2860703981171,61.0771406126689,60.868923087853,60.6614153955081,60.4546151157506,60.2485198369469,60.0431271556846,59.8384346767448,59.6344400130741,59.4311407857568,59.2285346239872,59.0266191650417,58.8253920542518,58.624850944976</t>
  </si>
  <si>
    <t>0,0,0,0,0,0,0,0,0,0,0,0,0,0,0,0,0,0,0,0.0004,0,0,0.0048,0.3441,0.7296,1.5888,2.5136,3.5889,4.8976,6.5007,8.5113,8.8147,8.44,8.0628,7.6817,7.2995,7.0185,6.6377,6.2807,5.8959,5.5121,5.1288,4.7463,4.3617,3.9774,3.5935,3.2137,2.8357,2.6927,2.3121,1.9416,1.5759,1.2139,0.8601,0.5172,0.2362,0,0,0,0,0.657,2.014,1.6343,1.2653,0.9087,0.6277,0.296,0.053,0,0,0,0.657,0.376,0.095,0,0,0,0,0,0,0,0,0,0,0,0,0,0,0,0,0,0,0,0,0,0,0,0,0,0,0,0,0,0,0,0,0,0,0,0,0,0,0,0,0,0,0,0,0,0</t>
  </si>
  <si>
    <t>0,2.8,0,0,0,0,0,0,0,0,0,0,1.1,0.7,0,0,0,0,0.1,0,0,0.5,0.1,0.1,0,0,0.1,0,0,0,0,0,0,0,0.1,0,0,0,0,0,0,0,0,0,0.4,0,0,0,0,0,4.6,5.5,9.1,0,0,0,0.1,0,3.5,1.1,0,0,0.1,0,0,0,0,0,0,0,1.7,0,0.3,0.1,0,0.1,0,0.4,0.5,0,0,0.1,0.3,0,0.2,0,0,0,1.3,0,0.2,0,0,0,0.1,0,0,0.5,2,0,0,0,0,0,0,0.1,0,0,0,0,0.6,0,0,0.1,0,0,0.7,0.1,0,0.5</t>
  </si>
  <si>
    <t>0,2.8,2.8,2.8,2.8,2.8,2.8,2.8,2.8,2.8,2.8,2.8,3.9,4.6,4.6,4.6,4.6,4.6,4.7,4.4,4.2,3.6,2.8,1.7,0.4,0,0,0,0,0,0,0,0,0,0,0,0,0,0,0,0,0,0,0,0,0,0,0,0,0,0,0,0,0,0,0,0,0,0,0,0,0,0,0,0,0,0,0,0,0,0,0,0,0,0,0,0,0,0,0,0,0,0,0,0,0,0,0,0,0,0,0,0,0,0.1,0.1,0.1,0.6,2.6,2.6,2.6,2.6,2.6,2.6,2.6,2.7,2.7,2.7,2.7,2.7,3.3,3.3,3.3,3.4,3.4,3.4,4.1,4.2,4.2,4.7</t>
  </si>
  <si>
    <t>19,20.9,19.5,17.8,20.6,18.7,19.2,22.9,21.2,20.8,24.6,25.1,25,23.8,25.2,26.4,27.8,31.5,30.7,33.4,33,34.8,35.8,37.2,37.9,39.6,38.2,42.7,43.3,44.7,45.3,45.1,45.9,46.8,50.7,51.4,52,53.6,54.1,52.8,54.8,55.2,57,57.8,59.8,61.9,59.4,63.2,64.2,62.5,62.8,65.2,66.1,66.7,67.7,66.6,65.6,68.9,66.5,66.5,67.5,66.2,66.6,67,68,68,65.1,65,63.9,61.5,61.1,58.7,59.5,58.2,58.8,54.4,52.5,53.2,51.7,49.4,50.1,45.4,46.4,43.6,43.8,38.6,39.8,37.5,35.2,34.1,32.1,34.4,29.8,31.4,28.5,29.4,27.2,27.2,27.2,25.4,25.1,22.4,21.9,22.4,21.5,23.7,23.7,21,21.5,21.4,18.8,18.4,19.6,19.8,20.6,20.7,17.4,19.9,18,19.7</t>
  </si>
  <si>
    <t>S,SN,C,S,S,S,S,S,S,S,S,S,LS,LS,S,S,S,S,LS,S,S,LR,LR,LR,S,S,LR,S,S,S,C,S,S,S,LR,S,S,S,S,S,S,S,S,S,LR,S,S,S,S,S,R,R,ST,C,C,C,LR,C,R,LR,S,S,LR,S,S,S,S,S,S,S,LR,S,LR,LR,S,LR,S,LR,LR,S,C,LR,LR,S,LR,C,S,S,LR,S,LR,S,C,S,LS,S,S,LS,LS,C,S,S,S,S,S,LS,S,S,S,S,LS,S,S,LS,S,S,LS,LS,S,LS</t>
  </si>
  <si>
    <t>0,2.8,0,0,0,0,0,0,0,0,0,0,1.1,0.7,0,0,0,0,0.1,0,0,0,0,0,0,0,0,0,0,0,0,0,0,0,0,0,0,0,0,0,0,0,0,0,0,0,0,0,0,0,0,0,0,0,0,0,0,0,0,0,0,0,0,0,0,0,0,0,0,0,0,0,0,0,0,0,0,0,0,0,0,0,0,0,0,0,0,0,0,0,0,0,0,0,0.1,0,0,0.5,2,0,0,0,0,0,0,0.1,0,0,0,0,0.6,0,0,0.1,0,0,0.7,0.1,0,0.5</t>
  </si>
  <si>
    <t>54.7555,54.755485579096,54.7554711626732,54.75545675073,54.7554423432651,54.755427940277,54.7554135417645,54.7553991477261,54.7553847581605,54.7553703730661,54.7553559924417,54.7553416162859,54.7553272445972,54.7553128773743,54.7552985146158,54.7552841563203,54.7552698024865,54.7552554531128,54.755241108198,54.7552267677407,54.7552124317394,54.7551981001928,54.7551837730995,54.7551694504582,54.7551551322674,54.7551408185257,54.7551265092318,54.7551122043843,54.7550979039818,54.755083608023,54.7550693165064,54.7550550294306,54.7550407467944,54.7550264685962,54.7550121948348,54.7549979255087,54.7559836606166,54.7559690894227,54.7559545227565,54.7559399606166,54.7559254030017,54.7559108499104,54.7558963013412,54.7558817572928,54.7558672177637,54.7558526827526,54.7558381522579,54.7558236262784,54.7558091048126,54.7557945878592,54.7557800754166,54.7557655674836,54.7557510640587,54.7557365651405,54.7557220707276,54.7557075808186,54.7556930954121,54.7556786145068,54.7556641381011,54.7556496661938,54.7556351987834,54.7556207358686,54.7556062774478,54.7555918235198,54.7555773740831,54.7555629291364,54.7555484886782,54.7555340527071,54.7555196212218,54.7555051942209,54.7554907717029,54.7554763536665,54.7554619401103,54.7554475310329,54.7554331264328,54.7554187263088,54.7554043306594,54.7553899394832,54.7553755527789,54.755361170545,54.7553467927801,54.7553324194829,54.755318050652,54.755303686286,54.7552893263835,54.7552749709431,54.7552606199634,54.7552462734431,54.7552319313807,54.7552175937749,54.7552032606243,54.7551889319275,54.7551746076832,54.7551602878898,54.7551459725461,54.7551316616507,54.7551173552022,54.7551030531992,54.7550887556403,54.7550744625241,54.7550601738493,54.7550458896145,54.7550316098183,54.7550173344593,54.7550030635362,54.7549887970475,54.755974534992,54.7559599666336,54.7559454028022,54.7559308434962,54.7559162887144,54.7559017384552,54.7558871927172,54.7558726514992,54.7558581147996,54.755843582617,54.7558290549501,54.7558145317974,54.7558000131576,54.7557854990292</t>
  </si>
  <si>
    <t>22.7547,22.7377,22.6846,22.6194,22.5481,22.4811,22.4132,22.3365,22.2641,22.1928,22.112,22.03,22.013,21.996,21.9138,21.8285,21.7393,21.6384,21.6214,21.8138,21.9183,22.994,23.8841,25.0759,26.2055,26.4786,26.5616,26.4,26.2352,26.0624,25.9352,25.761,25.5828,25.3993,25.4823,25.2679,25.0487,24.819,24.5863,24.3649,24.1281,23.8895,23.6366,23.3779,23.7609,23.4633,23.1915,22.8841,22.5677,22.2711,26.8541,32.3371,41.4201,41.0963,40.7629,40.4428,40.5258,40.1802,43.6632,44.7462,44.2591,43.7949,43.8779,43.4029,42.9133,42.4275,41.9894,41.5545,41.1387,40.7572,42.4402,42.0885,42.3715,42.4545,42.1018,42.1848,41.9029,42.2859,42.7689,42.5145,42.3287,42.4117,42.6947,42.4876,42.6706,42.5451,42.3647,42.1987,43.4817,43.3329,43.5159,43.3653,43.2715,43.1367,43.1197,42.9944,42.8785,42.8615,42.8445,42.7638,42.6565,42.559,42.4631,42.3657,42.2713,42.2543,42.1517,42.0593,41.9652,41.8716,41.8546,41.7703,41.6827,41.6657,41.575,41.484,41.467,41.45,41.3671,41.3501</t>
  </si>
  <si>
    <t>0,0,0,0,0,0,0.1,0,0,0,0,0,0,0,0,0,0,0.1,0,0,0.2,9.3,1,2.7,0.3,1.3,0.1,1.4,3.9,1.2,0,0,0.1,0,0.1,0,0.4,0.3,0,0,0,0,0,4.2,0,0,0.4,0,0,0,0,0,0,0,0,0,0,0,0,0,0,3.3,0,0,0,0,0,0.6,0.3,0.1,0,0,0,0,0,0,0,0,0,0,0,0,0,0,0,0,0,0,0,0,1.3,0,0.3,0,0.1,0.1,0.1,0,0.1,0.2,0,0,0,0,0,0,0,0,0,0,0,0,0.3,0,0,0,0,0.2,0.7,0</t>
  </si>
  <si>
    <t>0,0,0,0,0,0,0.1,0.1,0.1,0.1,0.1,0.1,0.1,0.1,0.1,0.1,0,0.1,0,0,0,0,0,0,0,0,0,0,0,0,0,0,0,0,0,0,0,0,0,0,0,0,0,0,0,0,0,0,0,0,0,0,0,0,0,0,0,0,0,0,0,0,0,0,0,0,0,0,0,0,0,0,0,0,0,0,0,0,0,0,0,0,0,0,0,0,0,0,0,0,0,0,0.3,0,0.1,0.2,0.3,0.3,0.4,0.6,0.6,0.6,0.6,0.6,0.6,0.6,0.6,0.6,0.6,0.6,0.6,0.6,0.9,0.9,0.9,0.9,0.9,1.1,1.8,1.8</t>
  </si>
  <si>
    <t>14.1,19.5,12.4,13.1,19.1,15.1,16.1,18.4,18,18.6,23.2,24.6,29,30.7,26.8,28.9,34.5,30.6,33.6,37.7,40.6,42,42.9,44.1,46.6,48.1,46.4,45.9,47.1,55.5,56.3,53.8,58.9,55,56.8,58.8,60.3,63.5,57.8,63.5,61,66.7,65.6,65.8,68.9,68.6,69,71.6,71.6,66.9,71.7,69.1,66.8,67.1,74.9,68,69.5,73.2,73.9,75.6,71.6,71.8,72.1,69,68.5,73.7,68.3,66.5,69.2,67,65.5,68.4,63.1,65.4,64,63.1,57.4,58.4,54.2,55.7,49.3,52.5,49.4,47.1,47.6,47.1,42.8,43.7,38.6,38.7,37.3,34.2,32,34.7,31.3,27.1,25.4,24.1,28.5,27.4,26.9,21.1,21,21.2,20.4,21.1,19.8,17.5,18.8,19.3,21.9,19.2,19.5,15.5,20.2,16.4,20.1,18.4,15.2,14.9</t>
  </si>
  <si>
    <t>S,S,S,S,S,S,LS,S,S,S,S,S,S,S,S,S,S,LS,S,S,LR,ST,LR,R,LR,LR,LR,LR,R,LR,S,S,LR,S,LR,S,LR,LR,S,S,S,C,C,R,S,S,LR,S,C,S,S,S,S,S,S,S,S,S,S,S,C,R,S,S,S,S,S,LR,LR,LR,S,S,S,S,S,S,S,S,S,S,S,S,S,S,S,S,S,S,S,S,LR,S,LS,S,LS,LS,LS,S,LS,LS,S,S,S,S,S,S,S,S,S,S,S,C,LS,S,S,S,S,LS,LS,S</t>
  </si>
  <si>
    <t>0,0,0,0,0,0,0.1,0,0,0,0,0,0,0,0,0,0,0.1,0,0,0,0,0,0,0,0,0,0,0,0,0,0,0,0,0,0,0,0,0,0,0,0,0,0,0,0,0,0,0,0,0,0,0,0,0,0,0,0,0,0,0,0,0,0,0,0,0,0,0,0,0,0,0,0,0,0,0,0,0,0,0,0,0,0,0,0,0,0,0,0,0,0,0.3,0,0.1,0.1,0.1,0,0.1,0.2,0,0,0,0,0,0,0,0,0,0,0,0,0.3,0,0,0,0,0.2,0.7,0</t>
  </si>
  <si>
    <t>54.5571,54.314919702439,54.0738144491258,53.8337794679126,53.5948100078355,53.3569013390202,53.1200487525885,52.8842475605648,52.6494930957837,52.4157807117976,52.1831057827842,51.9514637034558,51.7208498889673,51.491259774826,51.2626888168012,51.0351324908339,50.9085862929478,50.6826018367205,50.5576205310063,50.3331940203565,50.3097637444612,50.9274374761322,51.542369339043,52.154571504416,52.6330560894452,53.2404166697311,53.5140811615874,54.1175308500896,54.7183018107063,55.3164059343758,55.4808550592525,55.6445741904529,55.9075665684367,56.0693915168403,56.3304981203509,56.49044566528,57.0496831991561,57.5064382639794,57.6611657819295,57.8152064606536,57.9685633490478,58.121239482474,58.2732378828201,58.8555615585597,59.0043002852998,59.1523787572041,59.6997999051599,59.8447910372882,59.9891385502446,60.1328453010704,60.2759141341242,60.4183478811385,60.5601493612759,60.7013213811844,60.8418667350533,60.9817882046684,61.1210885594672,61.2597705565934,61.397836940952,61.5352904452629,61.6721337901156,62.2393696840229,62.3730876039621,62.5062119467933,62.6387453474197,62.7706904290482,62.9020498032412,63.4638260699683,63.8921085981455,63.7174899697343,63.4346464776735,63.1530585347726,62.8727205676182,62.5936270275376,62.3157723904885,62.0391511569503,61.7637578518145,61.4895870242772,61.2166332477304,60.9448911196551,60.6743552615142,60.405020318646,60.1368809601584,59.869931878823,59.6041677909707,59.3395834363864,59.0761735782054,58.8139330028094,58.5528565197238,58.2929389615143,58.8751751836851,59.0238268450648,58.7968186380941,58.8358181260908,58.5746444944091,58.3146302188486,58.0557701529991,57.7980591732955,57.5414921789165,57.2860640916832,57.0317698559592,56.7786044385498,56.5265628286031,56.2756400375102,56.0258310988071,55.7771310680759,55.5295350228468,55.2830380625015,55.0376353081753,54.7933219026609,54.5500930103126,54.3079438169497,54.0668695297623,53.8268653772155,53.5879266089557,53.3500484957159,53.1132263292227,52.8774554221028,52.64273110779,52.4090487404335</t>
  </si>
  <si>
    <t>0,0,0,0,0,0,0,0,0,0,0,0,0,0,0,0,0,0,0,0,0,8.459,8.618,10.477,10.067,10.526,10.116,10.675,13.734,14.093,13.503,12.9324,12.5224,11.951,11.541,10.9524,10.5424,10.1324,9.5615,8.9588,8.3787,7.8192,7.2699,10.6289,9.9732,9.3279,8.9179,8.2602,7.6734,7.0691,6.4383,5.8354,5.2565,4.684,4.073,3.5158,2.9615,2.401,1.8521,1.3126,0.8323,3.2913,2.7286,2.1938,1.6737,1.1486,0.6595,0.4185,0.0085,0,0,0,0,0,0,0,0,0,0,0,0,0,0,0,0,0,0,0,0,0,0.459,0.0351,0.0001,0,0,0,0,0,0,0,0,0,0,0,0,0,0,0,0,0,0,0,0,0,0,0,0,0,0,0</t>
  </si>
  <si>
    <t>0.6,0.1,0,0,0,0,0,0,0,0,0,0,0,11.7,0,0,0,0,0,0,1,0,0,0,0,0,0.2,0,0.1,0,0.3,0,0,0,0.1,0.1,0.4,0.1,0,0.2,10.6,0.1,3.9,0,0,0,0,0,0,0,0,0,0,0,0,0.1,0.1,0.5,1.1,0.6,0,0,0,0.1,0,0,0,0,0,0,0.2,0,0.1,0,0,0,0.2,0,0,0,0.1,0.1,0,0,0,0.1,0,0.1,0,0,0.3,0.7,0,0.7,0.1,0,1.5,0.2,0,0,0,0,0,0,0,0.2,0.1,0,0,0,0.1,0,0,0,0,0,0,0,0.3,0.2</t>
  </si>
  <si>
    <t>0.6,0.7,0.7,0.7,0.7,0.7,0.7,0.7,0.7,0.7,0.7,0.7,0.7,12.4,10.6,8.3,6.2,2.9,0,0,0,0,0,0,0,0,0,0,0,0,0,0,0,0,0,0,0,0,0,0,0,0,0,0,0,0,0,0,0,0,0,0,0,0,0,0,0,0,0,0,0,0,0,0,0,0,0,0,0,0,0,0,0,0,0,0,0,0,0,0,0,0,0,0,0,0,0,0,0,0,0,0,0,0,0,0,1.5,1.7,1.7,1.7,1.7,1.7,1.7,1.7,1.7,1.9,2,2,2,2,2.1,2.1,2.1,2.1,2.1,2.1,2.1,2.1,2.4,2.6</t>
  </si>
  <si>
    <t>18.1,20.4,21.4,18,21.9,21,25.4,22.3,23.1,25.7,27.9,26.1,31.5,30,40.7,42.8,41.6,47.6,46.1,47.7,52.3,45.9,49.8,53.1,59.9,63.8,59.1,65.4,67.1,63.4,67.6,64.9,66.3,64.3,69.2,65.2,63.6,68,67.1,69.7,71.9,69.8,77.6,68.1,75.9,79.2,77.2,76.2,73,79.2,74.8,78.3,80.1,78.7,77.3,73.9,73.2,80,73.4,79.8,75.8,78.3,73.5,80.7,75.5,77.4,74.8,73.1,75.8,70.8,74.5,69.4,71.5,69.6,63.4,71.8,70.2,64.8,66.9,66.6,57.1,62.3,61.1,60.9,48.6,46,55.4,47.9,40.9,39.2,46.3,35.8,39.9,41.6,36,38.6,27.4,31.4,30.7,29.7,22.7,29.5,26.1,30.4,30,28.3,28.8,26.7,24.5,23.2,24.4,19.9,17.3,20.2,25.3,15.1,14.6,24.7,15.5,19.1</t>
  </si>
  <si>
    <t>LS,LS,S,S,S,S,S,S,S,S,S,S,C,B,S,C,S,S,C,C,LR,S,S,S,S,S,LR,S,LR,S,LR,S,S,S,LR,LR,LR,LR,S,LR,ST,LR,R,C,S,S,C,C,C,C,S,S,S,S,C,LR,LR,LR,LR,LR,S,S,C,LR,S,S,S,S,S,S,LR,S,LR,S,S,S,LR,S,S,S,LR,LR,S,S,S,LR,S,LR,S,S,LR,LR,S,LR,LR,S,LS,LS,S,C,S,S,S,S,S,LS,LS,S,S,S,LS,S,S,S,S,S,S,S,LS,LS</t>
  </si>
  <si>
    <t>0.6,0.1,0,0,0,0,0,0,0,0,0,0,0,11.7,0,0,0,0,0,0,0,0,0,0,0,0,0,0,0,0,0,0,0,0,0,0,0,0,0,0,0,0,0,0,0,0,0,0,0,0,0,0,0,0,0,0,0,0,0,0,0,0,0,0,0,0,0,0,0,0,0,0,0,0,0,0,0,0,0,0,0,0,0,0,0,0,0,0,0,0,0,0,0,0,0,0,1.5,0.2,0,0,0,0,0,0,0,0.2,0.1,0,0,0,0.1,0,0,0,0,0,0,0,0.3,0.2</t>
  </si>
  <si>
    <t>62.0781,62.0784434229607,62.0777861507753,62.0781302090199,62.0784735708325,62.0778162376226,62.0781602349664,62.0785035360014,62.077846142137,62.078190078949,62.0785333195746,62.0778758654232,62.0782197420703,62.0785629226528,62.0779054085797,62.0782492254264,62.0785923463296,62.0779347726981,62.0782785301068,62.0786215916924,62.0779639588633,62.0783076571943,62.0776506598217,62.077994992323,62.078338627837,62.0776815677746,62.078025837713,62.0783694107907,62.0777122884184,62.078056496173,62.0784000071928,62.0777428228882,62.0780869688358,62.0784304181738,62.0777731723123,62.0781172568275,62.0784606448575,62.077803337812,62.0781473612672,62.0784906883607,62.0778333205021,62.0781772832672,62.0785205497935,62.0778631214903,62.0782070239332,62.0785502302594,62.0778927418779,62.0782365843641,62.078579730855,62.0779221827593,62.0782659656522,62.0786090526704,62.0779514452224,62.0782951688831,62.078638196789,62.0779805303483,62.0783241951358,62.0776671642877,62.0780114633811,62.0783550655549,62.0776979722198,62.0780422089528,62.0783857488924,62.077728593449,62.0780727681994,62.0784162462819,62.0777590291066,62.0781031422501,62.0784465588504,62.0777892803174,62.0781333322273,62.078476687718,62.077819348199,62.0781633392465,62.0785066339979,62.0778492338626,62.0781931644164,62.0785363987966,62.0778789384123,62.0782228088391,62.0785659832139,62.0779084629458,62.0782522736099,62.0785953883431,62.077937808554,62.0782815598176,62.0786246152706,62.0779669763212,62.0783106685444,62.0776536650763,62.0779979914945,62.0783416209377,62.0776845548167,62.0780288187088,62.0783723857525,62.0777152573584,62.0780594591033,62.0784029641256,62.0777457738357,62.0780899138101,62.078433357187,62.0777761053764,62.0781201839546,62.0784635660596,62.0778062531011,62.0781502706553,62.0784935918597,62.0778362181239,62.0781801750237,62.0785234356966,62.0778660015519,62.078209898165,62.0785530986733,62.0778956044856,62.0782394411775,62.0785825818857,62.077925028019,62.0782688051526,62.0786118864231,62.0779542732392</t>
  </si>
  <si>
    <t>5.3134,5.1874,5.0352,4.886,4.7331,4.5826,4.4263,4.2742,4.1226,3.9675,3.8102,3.6568,3.5059,3.3799,5.0548,7.1694,9.0172,12.1031,14.8013,14.5803,15.4553,15.2029,14.9328,14.6437,14.3105,13.9501,14.0241,13.6512,13.6262,13.2734,13.4474,13.0849,12.7125,12.3599,12.3349,12.3089,12.5829,12.5579,12.1837,12.2577,22.7327,22.7067,26.4807,26.0862,25.4732,24.8094,24.3263,23.8577,23.4283,22.9309,22.3653,21.7507,21.1131,20.5056,20.0534,20.0284,20.0024,20.3774,21.3514,21.8254,21.2571,20.654,20.2408,20.2158,19.6678,19.0976,18.5721,18.0733,17.5441,17.0843,17.1583,16.7174,16.6924,16.2538,15.8802,15.4257,15.4997,15.1199,14.7243,14.3344,14.3084,14.2834,13.9438,13.608,13.3515,13.3255,13.0319,13.0069,12.7856,12.5722,12.7462,13.3202,13.1022,13.6762,13.6502,13.4358,13.3098,13.1838,12.995,12.8253,12.6541,12.4695,12.2921,12.1051,11.9207,11.7947,11.6687,11.4928,11.3206,11.1512,11.0262,10.863,10.704,10.5419,10.3701,10.2148,10.0614,9.8918,9.7658,9.6408</t>
  </si>
  <si>
    <t>0,0.1,0,0,0,0,0,0,0,0,0,0,0.1,8.6,0.4,0,0,0.1,0.8,0,0.1,0,0,0,0,0.4,0,0,0,0,0,0.1,0,0,0,0,0.1,0,0,0,0,0,0.1,0,1.1,0,0.5,0,0,0,0,0.2,0.1,0,0.1,1.3,6.5,0.1,0,3.3,0,0,0,0.1,0,0,0,0,0,0,1.3,0,0,2.1,0,0,0,2,0.4,0.1,0,0.4,0,0,0,0,1.1,0,0,0,0,0,0,0,0,0,0,0,0,0,0,0,0,0.5,0,0.1,0,0,0,0,0,0,0.2,0,0,0,0.1,0,0,0.2</t>
  </si>
  <si>
    <t>0,0.1,0.1,0.1,0.1,0.1,0.1,0.1,0.1,0.1,0,0,0.1,8.7,7,4.6,3.6,0.7,0,0,0,0,0,0,0,0,0,0,0,0,0,0,0,0,0,0,0,0,0,0,0,0,0,0,0,0,0,0,0,0,0,0,0,0,0,0,0,0,0,0,0,0,0,0,0,0,0,0,0,0,0,0,0,0,0,0,0,0,0,0,0,0,0,0,0,0,0,0,0,0,0,0,0,0,0,0,0,0,0,0,0,0,0,0.5,0.2,0.3,0.3,0.3,0.3,0.3,0.3,0.3,0.5,0.5,0.5,0.5,0.6,0.6,0.6,0.8</t>
  </si>
  <si>
    <t>22.8,16.7,18.1,21,26.5,23.6,23.3,22.8,21.8,26,35.2,30.7,31.7,29.8,39.9,43.4,36.9,45.4,38.1,43.4,44.4,52.6,56.4,58.5,57.6,61.2,52.8,54.7,55.1,67.2,61.6,66.7,69.2,67.3,60.9,63.3,64.2,62.3,67.6,70.7,64,74.6,75.5,68.4,75.2,69.2,72.8,76.2,68.5,69.5,75.1,71.3,76.1,79.7,69.1,76.9,77.4,74.9,72.2,69.4,74.3,80.4,75.7,79.1,76.4,80.2,70.7,75.2,74.3,72.3,78,70.2,69.6,71.7,70.6,63.4,64.4,69.5,61.9,65.4,62.8,59.9,64.7,55.5,55.9,58.6,51.8,46.8,49.6,42.6,51.9,42.2,43.7,45.3,41.4,37.4,39.7,33,33.6,30.9,35.9,33.5,30.1,29.1,33.4,25.8,27.6,30.2,20.3,29.9,23.1,25.5,20.8,24,23.1,26.4,23.7,24.7,16.6,21.2</t>
  </si>
  <si>
    <t>S,LS,S,S,S,S,S,S,S,S,S,C,LS,B,LR,C,C,LR,LR,S,LR,S,S,S,S,LR,S,S,S,S,S,LR,S,S,S,S,LR,S,S,S,C,S,LR,S,LR,S,LR,S,S,S,C,LR,LR,C,LR,LR,ST,LR,C,R,S,S,S,LR,S,S,S,S,S,S,LR,S,S,R,C,S,S,LR,LR,LR,S,LR,S,S,C,S,LR,C,S,S,S,S,S,S,S,S,S,S,S,S,S,S,S,LS,S,LS,S,C,S,S,S,C,LS,S,S,S,LS,S,S,LS</t>
  </si>
  <si>
    <t>0,0.1,0,0,0,0,0,0,0,0,0,0,0.1,8.6,0,0,0,0,0,0,0,0,0,0,0,0,0,0,0,0,0,0,0,0,0,0,0,0,0,0,0,0,0,0,0,0,0,0,0,0,0,0,0,0,0,0,0,0,0,0,0,0,0,0,0,0,0,0,0,0,0,0,0,0,0,0,0,0,0,0,0,0,0,0,0,0,0,0,0,0,0,0,0,0,0,0,0,0,0,0,0,0,0,0.5,0,0.1,0,0,0,0,0,0,0.2,0,0,0,0.1,0,0,0.2</t>
  </si>
  <si>
    <t>3.2161,3.21602221849866,3.21594446306351,3.2158667336858,3.21578903035682,3.21571135306783,3.2156337018101,3.2165560765749,3.21647814223289,3.21640023400828,3.21632235189232,3.21624449587627,3.21616666595138,3.21608886210891,3.2160110843401,3.21593333263624,3.21585560698857,3.21577790738837,3.21570023382691,3.21562258629547,3.21654496478532,3.21646703416709,3.21638912966502,3.21631125127036,3.21623339897436,3.21615557276827,3.21607777264335,3.21599999859085,3.21592225060205,3.2158445286682,3.21576683278058,3.21568916293045,3.21661151910909,3.21653356618714,3.21645563938882,3.21637773870538,3.21629986412806,3.21622201564813,3.21614419325682,3.21606639694541,3.21598862670515,3.2159108825273,3.21583316440313,3.2157554723239,3.2156778062809,3.21660016626539,3.21652221714801,3.21644429415298,3.21636639727156,3.216288526495,3.21621068181454,3.21613286322144,3.21605507070695,3.21597730426234,3.21589956387888,3.21582184954782,3.21574416126044,3.215666499008,3.21658886278179,3.21651091745244,3.21643299824418,3.21635510514826,3.21627723815591,3.21619939725841,3.21612158244699,3.21604379371293,3.21596603104748,3.2158882944419,3.21581058388746,3.21573289937543,3.21565524089709,3.21657760844371,3.21649966688592,3.21642175144795,3.21634386212106,3.21626599889649,3.21618816176549,3.21611035071932,3.21603256574924,3.21595480684651,3.21587707400239,3.21579936720816,3.21572168645507,3.21564403173441,3.21656640303744,3.21648846523482,3.21641055355076,3.21633266797651,3.21625480850333,3.21617697512246,3.21609916782517,3.21602138660271,3.21594363144634,3.21586590234733,3.21578819929695,3.21571052228646,3.21563287130714,3.21655524635027,3.21647731228647,3.21639940434,3.21632152250208,3.21624366676398,3.21616583711694,3.21608803355222,3.21601025606108,3.21593250463479,3.2158547792646,3.21577707994179,3.21569940665763,3.21662175940339,3.2165438030497,3.2164658728208,3.21638796870792,3.21631009070232,3.21623223879525,3.21615441297796,3.21607661324171,3.21599883957775,3.21592109197736,3.21584337043179</t>
  </si>
  <si>
    <t>19.5976,19.5966,19.5489,19.4951,19.4278,19.3679,19.309,19.2504,19.1953,19.1298,19.1348,19.0746,19.0736,19.0726,21.1515,23.4619,24.4264,27.38,28.8801,28.7199,28.8179,28.5913,28.3315,28.0518,27.7826,28.1816,27.9553,27.7139,27.4694,27.093,26.7867,26.8857,26.4862,26.1162,25.8233,25.5061,25.6051,25.3003,24.9341,24.5291,24.2879,23.8295,23.9285,23.563,24.662,24.2782,24.7772,24.2884,23.9179,23.5373,23.1889,23.3879,23.4869,23.0786,23.1776,24.4766,30.9756,31.0746,30.7117,34.0107,33.4753,32.82,32.2673,32.3663,31.8051,31.1708,30.718,30.1922,29.6875,29.2205,30.5195,30.0788,29.6501,31.7491,31.4033,31.0518,30.6898,32.6888,33.0878,33.1868,32.8335,33.2325,32.854,32.5839,32.3759,32.0762,33.1752,33.0267,32.8095,32.6438,32.4086,32.2464,32.0748,31.8931,31.7372,31.604,31.4587,31.3463,31.2325,31.1308,31.0066,30.8941,30.796,30.795,30.9813,30.9803,30.8918,30.817,30.7518,30.6539,30.5806,30.5192,30.5182,30.4423,30.3693,30.2856,30.2846,30.2066,30.1512,30.1502</t>
  </si>
  <si>
    <t>0,0.1,0.3,0,0,0.1,0,0,0.2,0,0,0,0,0,0.1,0.1,0,0,0,0,0,0,0,0.1,0,0,0,0,0,0,0.3,1.9,0.1,0,0,0,0,0.2,0.2,0,0.3,0,0,2.5,0,0,0,0,0.6,0,0,0,0.1,0,0.3,0.1,0,0,0,0.2,0,0,0,0,0,0,0,0,0,0,0,0,0,0.1,0,0,0,0,0,0,0.2,0.4,0,0.4,4,1,0.2,0,3.2,0.4,0,0,0,0,0,0.1,0,0,0,0,2.8,3.5,0.1,6.7,0,0.9,6.3,1.4,0.1,2,0,0,0,0.2,0,1.4,0,0,0.1,0</t>
  </si>
  <si>
    <t>0,0.1,0.4,0.4,0.4,0.5,0.5,0.5,0.7,0.7,0.7,0.2,0,0,0,0,0,0,0,0,0,0,0,0,0,0,0,0,0,0,0,0,0,0,0,0,0,0,0,0,0,0,0,0,0,0,0,0,0,0,0,0,0,0,0,0,0,0,0,0,0,0,0,0,0,0,0,0,0,0,0,0,0,0,0,0,0,0,0,0,0,0,0,0,0,0,0,0,0,0,0,0,0,0,0,0,0,0,0,0,2.8,6.3,6.4,13.1,13.1,14,20.3,21.7,21.8,23.8,23.8,23.8,23.8,24,24,25.4,25.4,25.4,25.5,25.5</t>
  </si>
  <si>
    <t>20.4,24.1,23.9,20.4,25.1,23.8,20.9,23.1,29.5,30.4,29.1,34.2,33,32.6,34.7,34,41.4,46.3,40.5,42.1,44.3,49.3,51.5,53.4,55.5,48.2,53.4,58.7,62,62.1,57,65.6,67.2,56.5,64.4,64.3,67.7,70.1,60.9,64.1,73.6,68.8,68.3,70.5,66.1,72.1,71.8,72.6,67.6,74.5,79.4,77.4,77.6,72.3,78,78.6,72.3,78.2,71.7,78.7,71.8,71.7,77.2,77.8,70.1,70.5,79.6,72.5,67.5,69.6,65.9,74.8,64.5,72.6,64.8,68.4,67.9,67.7,62.3,57.8,60.8,63.4,54.2,60,54.3,52.7,44.1,52.9,47.7,48.6,43.6,40.7,45.2,36.1,34.1,40.1,35.2,30.9,28.2,26.4,31,31.6,25.2,29.5,32.1,28.4,26,24.3,26.6,22.4,19.7,24.1,24.6,22.5,27.3,29.5,26.3,28.6,24.2,24.8</t>
  </si>
  <si>
    <t>S,LS,LS,S,S,LS,S,S,LS,S,C,S,S,S,LR,LR,S,S,S,S,S,S,S,LR,S,S,S,S,S,S,LR,LR,LR,S,S,S,S,LR,LR,S,LR,S,S,R,S,S,S,S,LR,S,S,S,LR,S,LR,LR,S,S,S,LR,S,S,S,S,S,S,S,S,S,S,S,S,S,LR,S,S,S,S,S,S,LR,LR,C,LR,R,LR,LR,C,R,LR,S,S,S,S,S,LR,S,S,S,S,SN,SN,LS,B,C,LS,B,LS,LS,LS,S,S,C,LS,S,LS,S,S,LS,S</t>
  </si>
  <si>
    <t>0,0.1,0.3,0,0,0.1,0,0,0.2,0,0,0,0,0,0,0,0,0,0,0,0,0,0,0,0,0,0,0,0,0,0,0,0,0,0,0,0,0,0,0,0,0,0,0,0,0,0,0,0,0,0,0,0,0,0,0,0,0,0,0,0,0,0,0,0,0,0,0,0,0,0,0,0,0,0,0,0,0,0,0,0,0,0,0,0,0,0,0,0,0,0,0,0,0,0,0,0,0,0,0,2.8,3.5,0.1,6.7,0,0.9,6.3,1.4,0.1,2,0,0,0,0.2,0,1.4,0,0,0.1,0</t>
  </si>
  <si>
    <t>19.9858,19.9861945537897,19.9855888784682,19.9859835548529,19.9853780020552,19.9857728008926,19.9861673704764,19.9855617109398,19.9859564031003,19.9853508660692,19.9857456806641,19.9861402659962,19.9855346221987,19.9859293300892,19.985323808779,19.9857186390856,19.9861132401204,19.9855076120164,19.9859023355913,19.9852968299564,19.9856916759292,19.986086292621,19.985480680165,19.9858754193789,19.9862699293737,19.9856642102827,19.9860588429234,19.9854532464071,19.9858480015513,19.9862425274673,19.9856368242881,19.9860314728314,19.9854258922085,19.9858206632368,19.9862152050277,19.9856095177143,19.9860041821142,19.9853986173385,19.985793404205,19.9861879618248,19.985582290331,19.9859769705414,19.9853714215671,19.9857662242257,19.9861607976285,19.9855551419086,19.9859498378837,19.9853443046648,19.9857391230698,19.9861337122099,19.9855280722181,19.9859227839121,19.9853172664031,19.9857121005088,19.9861067053404,19.985501081031,19.9858958083984,19.9862903065537,19.9856845756299,19.9860791964448,19.9854735881095,19.9858683314416,19.9862628455523,19.9856571305747,19.9860517673265,19.9854461749189,19.9858409341694,19.9862354641893,19.9856297651116,19.9860244177542,19.985418841228,19.9858136163507,19.9862081622336,19.9856024790098,19.985997147497,19.9853915868062,19.9857863777552,19.9861809394551,19.9855752720392,19.985969956325,19.9853644114237,19.985759218153,19.9861537956241,19.9855481439702,19.9859428440088,19.9853373148513,19.9857321373151,19.9861267305117,19.985521094574,19.9859158103198,19.9853102968603,19.9857051350131,19.9860997438895,19.9854941236225,19.98588885503,19.986283357223,19.9856776303346,19.9860722551825,19.9854666508778,19.9858613982383,19.986255916375,19.9856502054211,19.9860448461943,19.9854392578056,19.9858340210727,19.986228555107,19.9856228600413,19.9860175166935,19.9854119441746,19.9858067233024,19.986201273188,19.9855955939646,19.9859902664498,19.9853847097547,19.9857795046971,19.9861740703881,19.9855684069609,19.9859630952332,19.985357554316,19.9857523650271</t>
  </si>
  <si>
    <t>12.8667,12.8547,12.8437,12.7917,12.7318,12.7198,12.6671,12.6115,12.5995,12.5282,12.4784,12.8635,13.0015,12.9386,13.0276,13.1156,13.0082,12.8822,12.7789,12.671,12.5538,12.4151,12.2675,12.3555,12.1853,12.0547,11.8981,11.7123,11.5051,11.2988,11.5878,13.4758,13.5648,13.3805,13.1409,12.905,12.6417,12.8307,13.0187,12.7847,13.0737,12.7986,12.5322,15.0202,14.752,14.4277,14.1086,13.7852,14.3732,14.0251,13.621,13.2473,13.3363,13.0235,13.3115,13.4005,13.087,12.7105,12.4127,12.6007,12.3031,12.0089,11.6592,11.3089,11.0411,10.7737,10.4146,10.1358,9.9035,9.6561,9.4413,9.154,8.9531,9.0421,8.8405,8.6159,8.3967,8.1821,8.0063,7.8558,8.0448,8.4328,8.3379,8.7269,12.7149,13.7039,13.8919,13.7785,16.9675,17.3555,17.2247,17.1064,16.9678,16.8688,16.7759,16.8639,16.7681,16.6851,16.6108,16.5402,16.5282,16.5172,16.5052,16.4942,16.4447,16.4327,16.4217,16.4097,16.3987,16.3867,16.3309,16.2671,16.2194,16.2084,16.1362,16.1242,16.0557,15.9804,15.9694,15.9036</t>
  </si>
  <si>
    <t>0,0,0,0,0,0,0,0,0,0,0,0,0,0,0,0,0,0,0,0,0.9,0,0.2,0,0,0,0.7,0.8,0,0,0,0,0,0,0.1,0,0,0,0,0,0,1.9,0,0,0,3.1,0,0,0,0,0,0,0,0,0,0,0,0,0,0,0,0,0,0,0.2,0.6,0.1,1.5,0.6,0,3.6,5.6,0,0.1,0.3,0.1,0.3,9.4,0,0.6,0,0,0,0,0,0,0,0,0,0,0,0,0,0,0,0,0,0.1,0,0,0,0,0,0,0,0,0,0,0,0,0,0,0,0,0,0,0,0,0,0</t>
  </si>
  <si>
    <t>16,26.4,17.1,19,25.6,23,22.7,22.3,22.8,22.7,27,34.8,29.2,35.9,36.9,36.4,34.2,41.3,39.2,46.2,46.1,46.4,45.3,49.5,52.2,58.5,60.9,58.2,61.1,57.9,57,65,63.1,58,66.5,65.8,59.2,60.7,60.5,66.3,62,69.2,64,69.9,71.8,71.7,66.8,64.7,72.3,74.2,66.2,71.7,77.4,67.8,73.8,70.2,73.9,76.1,78.6,71.8,73.4,76,72,70.7,71,68.8,75.6,75.2,75.2,70.8,70,63.2,61.2,69.6,63,65.6,56.8,59.4,57.3,59.1,56.2,55.7,50.4,53.7,47.3,50.1,42.1,43.4,46.2,38.1,40.3,35.8,32.2,35.1,32.2,31.3,34.1,34.9,36.3,31.3,26.9,27.2,29,29.4,28.3,31,21.5,29.4,21.1,22.1,18.1,26.1,26.5,28,27.6,24.8,22.4,22.8,22.9,18.1</t>
  </si>
  <si>
    <t>S,S,S,S,S,S,S,S,S,S,S,S,S,S,S,S,S,S,S,S,LR,S,LR,S,C,S,LR,LR,S,S,S,S,S,S,LR,S,S,S,S,S,S,LR,S,C,S,R,S,C,S,C,S,S,S,S,S,S,S,S,S,S,S,S,S,C,LR,LR,LR,LR,LR,C,R,R,C,LR,LR,LR,LR,ST,C,LR,S,S,S,S,S,S,S,S,S,S,S,S,S,S,S,S,S,LR,S,S,S,S,S,S,S,S,S,S,S,S,S,S,S,S,S,S,S,S,S,S</t>
  </si>
  <si>
    <t>67.9879,67.9874924055375,67.9880854549945,67.9876775675493,67.9882703244866,67.9878621449837,67.9874546103247,67.9880477194908,67.9876398916603,67.9882327081181,67.9878245880418,67.9874171127154,67.9880102811204,67.9876025124352,67.9881953879449,67.9877873268271,67.9883799103662,67.987971557739,67.9875638502293,67.9881567868177,67.9877487866821,67.9883414311071,67.9879331392697,67.9875254924535,67.9881184896397,67.9877105500063,67.9883032548377,67.9878950233113,67.987487436711,67.9880804940178,67.98767261441,67.9882653791722,67.987857207482,67.9874496806233,67.9880427975773,67.9876349775225,67.9882278017437,67.9878196894185,67.9874122218309,67.9880053979626,67.9875976369918,67.9881905202038,67.9877824667761,67.9883750579931,67.9879667130317,67.9875590131756,67.9881519574056,67.9877439648996,67.9883366169421,67.9879283327101,67.9875206934874,67.988113698255,67.987705766191,67.9882984785799,67.9878902545991,67.9874826755324,67.9880757403609,67.987667868263,67.9882606405232,67.9878524763191,67.9874449569347,67.9880380813513,67.9876302687472,67.9882231004073,67.9878149955093,67.9874075353372,67.9880007188726,67.9875929652939,67.9881858558862,67.9877778098272,67.9883704084013,67.9879620707854,67.9875543782631,67.9881473298154,67.9877393446201,67.9883320039616,67.9879237270173,67.9875160950707,67.9881091071029,67.987701182292,67.9882939019226,67.987885685172,67.987478113324,67.98807118536,67.987663320458,67.9882560999029,67.9878479428721,67.9874404306497,67.9880335622169,67.9876257567522,67.9882185955403,67.9878104977591,67.9874030446926,67.9879962353223,67.9875884888268,67.988181386491,67.9877733474928,67.9883659531165,67.9879576225391,67.9875499370442,67.9881428956127,67.9877349174226,67.9883275837582,67.9879193137969,67.9875116888224,67.9881047078156,67.9876967899547,67.9882895165243,67.9878813067018,67.987473741771,67.9880668207132,67.9876589627065,67.9882517490358,67.9878435988785,67.9874360935187,67.9880292319378,67.987621433314,67.9882142789324,67.9878061879705,67.9873987417127</t>
  </si>
  <si>
    <t>19.0988,18.9259,18.7736,18.6188,18.4477,18.2844,18.1222,17.9601,17.7982,17.6358,17.4638,17.2678,17.0895,16.8907,16.6875,16.4878,16.2955,16.0774,15.8689,15.6283,16.4213,16.1772,16.2702,16.0108,15.7738,15.4572,16.0492,16.7422,16.3984,16.082,15.7753,15.4027,15.0517,14.744,14.736,14.3661,14.0528,13.7319,13.4151,13.0512,12.7283,14.5203,14.1679,13.8288,13.4066,16.3996,16.0036,15.6923,15.2434,14.8577,14.4826,14.0534,13.5615,13.1823,12.7453,12.3521,11.9242,11.4779,11.0076,10.6197,10.2213,9.8004,9.4261,9.124,9.217,9.71,9.702,11.095,11.587,11.2642,14.7562,20.2492,19.9394,19.9314,20.1244,20.1164,20.3094,29.6024,29.282,29.775,29.4025,29.0375,28.7204,28.3756,28.084,27.7715,27.5145,27.2507,26.9688,26.7359,26.4912,26.2701,26.0647,25.8466,25.6423,25.4408,25.2295,25.2215,25.001,24.8015,24.6167,24.4324,24.2413,24.0503,23.8632,23.6661,23.4993,23.3085,23.1432,22.9755,22.8166,22.6383,22.4583,22.2748,22.0929,21.9185,21.7516,21.583,21.4154,21.2593</t>
  </si>
  <si>
    <t>0,0.1,0,0,0.4,0,0,0,0.1,0,0,0.1,0,0,0,0,0,0,0.1,0,0,0,0,0,0,0,0.1,0,0,0,0,0.2,0,0,0,0,0,0,0.1,0,0.4,0.1,3.6,0,1.1,0,0.4,0.2,0,0.1,0,0.4,0,0,0,0.6,0,0,0.1,0.2,0,0,0,0,0,0,0,0,0,0,0,0,0,0,0,0,0,0,0,0.1,0,0,0,0,0,0,0,0,0,0,0,0.1,0,11.8,0,0.1,0.1,1.4,0,0.1,0,0,0,0,0,0,0,0,0,0,0,0,0,0.7,0,0,0.2,0,0,3.2</t>
  </si>
  <si>
    <t>0,0.1,0.1,0.1,0.5,0.5,0.5,0.5,0.6,0.6,0.6,0.7,0.7,0,0,0,0,0,0,0,0,0,0,0,0,0,0,0,0,0,0,0,0,0,0,0,0,0,0,0,0,0,0,0,0,0,0,0,0,0,0,0,0,0,0,0,0,0,0,0,0,0,0,0,0,0,0,0,0,0,0,0,0,0,0,0,0,0,0,0,0,0,0,0,0,0,0,0,0,0,0,0.1,0.1,11.9,11.9,12,12.1,13.5,13.5,13.6,13.6,13.6,13.6,13.6,13.6,13.6,13.6,13.6,13.6,13.6,13.6,13.6,13.6,14.3,14.3,14.3,14.5,14.5,14.5,17.7</t>
  </si>
  <si>
    <t>17.9,12.9,20,14,15.5,18.8,21.6,15.9,24.9,24.5,21.6,27.4,29.2,36.6,37.4,40.3,34,39.9,43.7,48.7,48,51.2,53.3,57.3,49.2,54,56.4,57.8,58.8,55.3,61.2,57.6,63.4,59.7,58.9,60.3,62.6,62.9,68.8,69.9,72.1,74.4,67,65.9,75.2,68.9,71.3,77.1,68.2,70.8,70.8,78.8,74,69.4,68.7,73.8,78.3,71,77.3,75,69.6,79.8,79.8,80.2,70.8,77.5,71.1,71.5,71.2,63.9,68.9,70,60.5,61.5,66.9,65.7,53.5,51.8,52.6,46.5,52.4,50,45.9,38.3,42.6,36.5,35.1,38.3,30.6,30.6,31.7,25,22,21.7,20.8,26,29.1,23.8,25,15.5,24,17,16.1,18.9,18.7,22.7,22.6,16,11.6,11.6,19.8,17.4,13.1,12.9,19.2,21.9,14.3,19.8,18.7,13.9</t>
  </si>
  <si>
    <t>S,LS,S,S,LS,S,S,S,LS,S,S,LS,S,S,S,S,S,S,LR,S,S,S,S,S,S,S,LR,C,S,S,S,LR,S,S,S,S,S,S,LR,S,LR,LR,R,S,LR,S,LR,LR,S,LR,S,LR,S,S,S,LR,S,S,LR,LR,S,S,S,S,S,S,S,S,S,S,S,S,S,S,S,S,S,S,S,LR,S,S,S,S,S,S,S,S,S,S,C,LS,C,B,C,LS,LS,LS,C,LS,S,S,S,S,S,S,S,S,S,S,C,S,C,LS,S,S,LS,S,S,SN</t>
  </si>
  <si>
    <t>0,0.1,0,0,0.4,0,0,0,0.1,0,0,0.1,0,0,0,0,0,0,0,0,0,0,0,0,0,0,0,0,0,0,0,0,0,0,0,0,0,0,0,0,0,0,0,0,0,0,0,0,0,0,0,0,0,0,0,0,0,0,0,0,0,0,0,0,0,0,0,0,0,0,0,0,0,0,0,0,0,0,0,0,0,0,0,0,0,0,0,0,0,0,0,0.1,0,11.8,0,0.1,0.1,1.4,0,0.1,0,0,0,0,0,0,0,0,0,0,0,0,0,0.7,0,0,0.2,0,0,3.2</t>
  </si>
  <si>
    <t>17.8471,17.847028979269,17.8469579627999,17.8468869505927,17.8468159426469,17.8467449389624,17.8466739395389,17.8476029443761,17.847531893463,17.8474608468136,17.8473898044278,17.8473187663053,17.8472477324459,17.8471767028493,17.8471056775153,17.8470346564435,17.8469636396338,17.8468926270859,17.8468216187995,17.8467506147743,17.8466796150102,17.8476086195069,17.8475375682531,17.8474665212632,17.8473954785369,17.8473244400739,17.847253405874,17.8471823759369,17.8471113502624,17.8470403288503,17.8469693117001,17.8468982988118,17.8468272901851,17.8467562858196,17.8466852857151,17.8476142898715,17.8475432382774,17.8474721909473,17.8474011478807,17.8473301090775,17.8472590745374,17.8471880442602,17.8471170182455,17.8470459964932,17.8469749790029,17.8469039657745,17.8468329568077,17.8467619521021,17.8466909516577,17.847619955474,17.8475489035399,17.8474778558698,17.8474068124633,17.8473357733201,17.8472647384401,17.847193707823,17.8471226814684,17.8470516593763,17.8469806415462,17.846909627978,17.8468386186713,17.846767613626,17.8466966128418,17.8476256163184,17.8475545640446,17.8474835160348,17.8474124722886,17.8473414328058,17.8472703975861,17.8471993666294,17.8471283399353,17.8470573175035,17.8469862993339,17.8469152854261,17.84684427578,17.8467732703952,17.8467022692715,17.8466312724086,17.8475602798063,17.8474892314535,17.8474181873643,17.8473471475386,17.847276111976,17.8472050806763,17.8471340536393,17.8470630308646,17.8469920123521,17.8469209981015,17.8468499881126,17.846778982385,17.8467079809185,17.8466369837129,17.8475659907678,17.8474949420723,17.8474238976404,17.847352857472,17.8472818215667,17.8472107899244,17.8471397625448,17.8470687394275,17.8469977205725,17.8469267059793,17.8468556956478,17.8467846895777,17.8467136877687,17.8466426902206,17.8475716969331,17.8475006478951,17.8474296031208,17.84735856261,17.8472875263624,17.8472164943777,17.8471454666558,17.8470744431962,17.8470034239989,17.8469324090634,17.8468613983897,17.8467903919773,17.8467193898262,17.8466483919359</t>
  </si>
  <si>
    <t>5.8736,5.8726,5.8432,5.8204,5.8194,5.7915,5.7603,5.7347,5.7337,5.6988,5.6678,5.6668,5.6247,6.2686,6.2075,6.1393,6.0864,6.0201,6.1191,6.0259,5.936,5.8343,5.7265,5.6029,5.512,5.4043,5.5033,5.4029,5.2759,5.1657,5.0304,5.2294,5.0822,4.9548,4.8326,4.7049,4.5692,4.4337,4.5327,4.3604,4.7594,4.8584,8.4574,8.2527,9.3517,9.1126,9.5116,9.7106,9.473,9.571,9.3131,9.7121,9.4212,9.1774,8.9425,9.5415,9.208,8.9534,9.0524,9.2514,9.0083,8.6668,8.3321,7.9987,7.7623,7.4695,7.239,7.009,6.7846,6.6137,6.4125,6.207,6.0625,5.9145,5.7375,5.57,5.4638,5.3651,5.2632,5.3622,5.2623,5.1717,5.0945,5.0374,4.9703,4.9176,4.8681,4.8123,4.7712,4.7303,4.6957,4.6947,4.6703,4.6693,4.6471,4.6461,4.6451,4.6441,4.6178,4.6168,4.586,4.5629,4.5408,4.516,4.4914,4.4625,4.4328,4.4111,4.3931,4.3751,4.3545,4.3316,4.316,4.315,4.2905,4.2632,4.2622,4.2372,4.2134,4.2124</t>
  </si>
  <si>
    <t>0.6,0,1.3,0.1,0,0,0,1.1,0.2,0,0,0,0.1,0,1.1,0.2,0.3,0,0,2.9,0.1,0,0,2.1,0,0,1.2,0,0,0.9,0,0,0,0.1,0,0,1.6,0,0,0,0,0,0,0,0,0,0,0,0,0,0,0,0,0,0,0,0,0,0,0,0,0,0,0,0,0,0,0,0,0,0,0,0,0,0,0,0,0,0,0.1,0,0,0,0,0,0,0,0,0,0,0,0,0,0,0,0.1,0,0,0,0,0.1,0.6,0,0.1,0.9,0.5,0.5,7.6,0.2,0.9,0,0,2.9,0,0,0,0,0,0,0</t>
  </si>
  <si>
    <t>0.6,0.6,1.9,2,2,2,2,3.1,3.3,3,2.5,1.7,0.3,0,0,0.2,0,0,0,0,0,0,0,0,0,0,0,0,0,0,0,0,0,0,0,0,0,0,0,0,0,0,0,0,0,0,0,0,0,0,0,0,0,0,0,0,0,0,0,0,0,0,0,0,0,0,0,0,0,0,0,0,0,0,0,0,0,0,0,0,0,0,0,0,0,0,0,0,0,0,0,0,0,0,0,0.1,0.1,0.1,0,0,0.1,0.7,0.6,0.7,1.6,2.1,2.6,10.2,10.4,11.3,11.3,11.3,14.2,14.2,14.2,14.2,14.2,14.2,14.2,14.2</t>
  </si>
  <si>
    <t>17.7,18.1,14.1,23,16.9,28.4,17.1,22.1,26,33.5,34.1,36.2,38.2,42,38.8,32,46.2,47.7,45.1,45.9,46.7,51.2,50.6,53.4,50.8,54.4,58.1,67.1,62.1,58.8,69.8,69.5,65.3,65.4,74,75.6,76.7,70.2,69,79.3,68.7,74.5,65.7,65.4,81.6,70.4,74.5,79.7,80.3,75.9,76.9,82,81.2,73.8,71.2,82.9,80.3,71.4,80.8,70.1,71.7,84.3,84.7,70.9,84.3,73.2,79.7,70.5,73.1,67.4,67.3,66.5,64.6,77.8,61.4,72.3,67.7,63,70.6,56.8,57.6,64.2,62.9,53.2,58,52.2,45.6,46.2,44.6,44.9,43.4,40.8,31.8,43.4,34.9,29,32.2,28.4,34.6,26.6,22,25.2,32.7,22.8,30.1,31.3,18.2,16.1,27,18.2,27.7,13.9,24,22,12.9,20.8,25.5,25.2,14.3,21.7</t>
  </si>
  <si>
    <t>LS,S,LS,LS,S,S,S,LS,LS,S,S,S,LR,C,LR,LS,LR,S,S,R,LR,S,C,R,S,C,LR,S,C,LR,S,S,S,LR,S,C,LR,S,S,S,S,S,S,S,S,S,S,S,S,S,S,S,S,S,S,S,S,S,S,S,S,S,S,S,S,S,S,S,S,S,S,S,S,S,S,S,S,S,S,LR,S,S,S,S,S,S,S,S,S,S,S,S,S,S,S,LS,S,S,S,S,LS,LS,C,LS,LS,LS,LS,B,LS,LS,S,S,SN,S,S,S,S,S,C,S</t>
  </si>
  <si>
    <t>0.6,0,1.3,0.1,0,0,0,1.1,0.2,0,0,0,0,0,0,0.2,0,0,0,0,0,0,0,0,0,0,0,0,0,0,0,0,0,0,0,0,0,0,0,0,0,0,0,0,0,0,0,0,0,0,0,0,0,0,0,0,0,0,0,0,0,0,0,0,0,0,0,0,0,0,0,0,0,0,0,0,0,0,0,0,0,0,0,0,0,0,0,0,0,0,0,0,0,0,0,0.1,0,0,0,0,0.1,0.6,0,0.1,0.9,0.5,0.5,7.6,0.2,0.9,0,0,2.9,0,0,0,0,0,0,0</t>
  </si>
  <si>
    <t>25.3035,25.3036685048232,25.3038369175376,25.3030052381936,25.3031740134653,25.3033426964804,25.3035112872894,25.3036797859427,25.3038481924906,25.3030165069834,25.3031852760953,25.3033539529541,25.30352253761,25.3036910301136,25.3038594305151,25.303027738865,25.3031965018373,25.3033651725598,25.3035337510828,25.3037022374568,25.3038706317322,25.3030389339592,25.303207690812,25.3033763554183,25.3035449278285,25.3037134080931,25.3038817962623,25.3030500923865,25.3032188431399,25.3033875016501,25.3035560679675,25.3037245421425,25.3038929242256,25.303061214267,25.3032299589409,25.3033986113749,25.3035671716195,25.3037356397251,25.3039040157419,25.3030722997205,25.3032410383348,25.3034096847125,25.3035782389042,25.3037467009601,25.3039150709306,25.3030833488661,25.3032520814407,25.303420721782,25.3035892699405,25.3037577259666,25.3039260899106,25.3030943618229,25.3032630883775,25.3034317227022,25.3036002648473,25.3037687148633,25.3039370728005,25.3031053387093,25.3032740592637,25.3034426875914,25.3036112237429,25.3037796677685,25.3039480197186,25.3031162796435,25.3032849942174,25.3034536165678,25.3036221467452,25.3037905848,25.3039589307826,25.3031271847433,25.3032958933561,25.3034645097488,25.3036330339718,25.3038014660754,25.30296980611,25.3031386007498,25.3033073031224,25.3034759132782,25.3036444312677,25.3038128571413,25.3029811909493,25.3031499793658,25.3033186755186,25.303487279458,25.3036557912345,25.3038242108985,25.3029925385002,25.3031613207139,25.3033300106672,25.3034986084106,25.3036671139944,25.3038355274691,25.3030038488849,25.3031726249161,25.3033413086903,25.3035099002579,25.3036783996693,25.3038468069749,25.3030151222251,25.303183892094,25.3033525697093,25.3035211551213,25.3036896483806,25.3038580495374,25.3030263586422,25.303195122369,25.3033637938455,25.3035323731222,25.3037008602494,25.3038692552776,25.303037558257,25.3032063158618,25.3033749812197,25.3035435543811,25.3037120353964,25.3038804243159,25.3030487211901,25.303217472693,25.3033861319523,25.3035546990184</t>
  </si>
  <si>
    <t>0.7917,0.7682,0.7542,0.7412,0.7185,0.6905,0.668,0.654,0.64,0.9195,1.33,2.1751,3.5891,3.8658,4.9518,4.9388,5.4248,5.328,5.2396,8.1256,8.2116,8.0823,7.9787,10.0647,9.9238,9.7957,10.9817,10.7292,10.5577,11.4437,11.1601,10.8828,10.6446,10.7316,10.4153,10.1509,11.7369,11.4461,11.1704,10.7879,10.5224,10.2037,9.9698,9.7408,9.3543,9.0925,8.7962,8.4501,8.1039,7.8101,7.5111,7.1662,6.8363,6.5827,6.354,6.0254,5.7305,5.5158,5.2288,5.0308,4.8261,4.5245,4.2286,4.0456,3.7682,3.5803,3.3545,3.1912,3.0177,2.8776,2.7398,2.6087,2.4878,2.308,2.2051,2.0621,1.9418,1.8407,1.7158,1.8018,1.7198,1.6203,1.527,1.459,1.3819,1.3184,1.2677,1.2159,1.1671,1.1186,1.0728,1.0306,0.9983,0.9542,0.9192,0.9052,0.9175,0.8877,0.91,0.8814,0.8674,0.8534,0.9706,0.9566,0.9436,0.9296,0.9156,0.9016,0.8876,0.8736,0.8456,0.8234,0.8094,0.784,0.7624,0.7379,0.7123,0.6861,0.6661,0.6419</t>
  </si>
  <si>
    <t>0,0,0,0,0,0.1,0,0,0,0,0.1,0,0,0,0,0,0,0,0,0,0,0,0,0,0,0.3,0,0,0,0,0,0,0,0.1,0,1.5,0,0,1.4,0.3,10.2,7.3,3.6,0,0,0.1,1.2,0,0,0,0,0,0,0,0,0,0,0,0,0.1,0.1,0.9,0.4,0.1,0.5,0.3,1.2,0,0.2,0,0,0,0,0.1,0,0,0,0,0.1,0,0,0,2.4,0,0,0,0.1,0,0,0,0,0.2,0,0,0,0,0,0,0,0,0,0,0,1.6,0,0,0,0,0,0.6,0,0,0,0,0,0.1,0.1,0,0.1,0</t>
  </si>
  <si>
    <t>0,0,0,0,0,0.1,0.1,0.1,0.1,0,0,0,0,0,0,0,0,0,0,0,0,0,0,0,0,0,0,0,0,0,0,0,0,0,0,0,0,0,0,0,0,0,0,0,0,0,0,0,0,0,0,0,0,0,0,0,0,0,0,0,0,0,0,0,0,0,0,0,0,0,0,0,0,0,0,0,0,0,0,0,0,0,0,0,0,0,0,0,0,0,0,0,0,0,0,0,0,0,0,0,0,0,0,1.6,0.8,0.8,0.8,0.8,0.8,0.4,0.4,0.4,0.4,0.4,0.4,0.5,0.6,0.6,0.7,0.7</t>
  </si>
  <si>
    <t>21.3,26.1,19.2,19.5,31,23.5,22.7,26.5,31.5,33,36.4,35.5,35.6,26.8,28.3,42.3,40.8,42.8,33.4,41.7,50.3,51.4,53.8,42,44.1,57.8,46.1,52.6,60.1,58.4,60.6,64.7,55.9,57.6,57.4,63.1,69.2,55.9,71.2,68.7,68.2,59.2,65,60.8,65.7,69.6,77.4,65.9,74.3,64.4,70.2,66.7,77.6,67.8,72.4,80,75,76,69.7,69.8,69.1,73.7,75,79.7,72.3,77.1,73,70.3,65.9,67.9,70,62.4,69.6,69.2,62.8,69.4,59.3,57.6,68.3,68.3,53.7,57.5,52.7,60.7,52,50.8,45.4,55.2,48.9,48.1,42.7,38,43.8,45.6,37.1,36.6,46.3,42.2,37,33.8,33.6,27.6,31.7,28.5,35.8,23.5,31.5,25.3,28.9,34,23.8,25.6,29.9,24.1,18.7,20.9,19.8,19.2,30.3,23.4</t>
  </si>
  <si>
    <t>S,S,S,S,S,LS,S,S,S,S,LR,S,S,S,S,S,S,S,S,S,S,S,S,S,S,LR,S,S,S,S,S,S,S,LR,S,LR,S,S,LR,LR,ST,ST,R,C,C,LR,LR,C,C,C,S,S,S,S,S,S,S,S,S,LR,LR,LR,LR,LR,LR,LR,LR,S,LR,S,S,S,S,LR,S,S,S,S,LR,S,S,C,R,S,C,S,LR,S,C,S,S,LR,S,S,S,S,S,S,S,S,S,S,S,LS,C,S,S,S,S,LR,S,S,S,S,S,LS,LS,S,LS,S</t>
  </si>
  <si>
    <t>0,0,0,0,0,0.1,0,0,0,0,0,0,0,0,0,0,0,0,0,0,0,0,0,0,0,0,0,0,0,0,0,0,0,0,0,0,0,0,0,0,0,0,0,0,0,0,0,0,0,0,0,0,0,0,0,0,0,0,0,0,0,0,0,0,0,0,0,0,0,0,0,0,0,0,0,0,0,0,0,0,0,0,0,0,0,0,0,0,0,0,0,0,0,0,0,0,0,0,0,0,0,0,0,1.6,0,0,0,0,0,0,0,0,0,0,0,0.1,0.1,0,0.1,0</t>
  </si>
  <si>
    <t>75.8858,75.8863447854546,75.8868886200109,75.8864315053287,75.8869751885194,75.8865179227358,75.8870614550888,75.8866040387309,75.8861474207723,75.8866915998197,75.8862348290273,75.8867788555076,75.8863219324143,75.8868658068596,75.8864087319967,75.8869524549372,75.8864952288341,75.8870388007983,75.8865814239823,75.8871248454969,75.8866673184938,75.8862105900834,75.8867546588716,75.8862977780125,75.8868416946181,75.8863846618421,75.8869284267959,75.8864712426328,75.8870148564639,75.8865575214417,75.887100984677,75.8866434993219,75.8861868124867,75.8867309227777,75.8862740833488,75.8868180413125,75.8863610498222,75.8869048559898,75.8864477129684,75.8869913678694,75.8865340738455,75.8870775780075,75.8866201335077,75.8861634874565,75.8867076384602,75.8862508396731,75.8867948382075,75.8863378872172,75.886881733814,75.8864246311514,75.8869683263406,75.8865110725347,75.8870546168444,75.8865972124223,75.8871406063788,75.8866830518659,75.8862262959935,75.8867703373678,75.8863134291426,75.8868573184299,75.8864002583832,75.886943996114,75.8864867847754,75.8870303714783,75.8865730093754,75.8871164455772,75.8866589332358,75.8862022194615,75.8867463028602,75.8862894365861,75.8868333677514,75.8863763495095,75.8869201289722,75.8864629592925,75.8870065875817,75.8865492669925,75.8870927446356,75.8866352736631,75.8861786011855,75.8867227258089,75.8862659006875,75.8868098729335,75.8863528957008,75.886896716101,75.8864395872875,75.8869832563715,75.8865259765058,75.8870694948014,75.8866120644105,75.8861554324435,75.8866995975069,75.8862428127549,75.8867868252999,75.8863298882957,75.8868737488543,75.8864166601291,75.8869603692314,75.8865031293142,75.8870466874885,75.8865892969067,75.8871327046793,75.8866751639585,75.8862184218541,75.8867624769723,75.8863055824671,75.8868494854504,75.8863924390758,75.8869361904549,75.8864789927406,75.8870225930442,75.8865652445182,75.8871086942732,75.8866511954614,75.886194495193,75.8867385920741,75.8862817392588,75.8868256838594,75.8863686790294,75.8869124718805,75.886455315566</t>
  </si>
  <si>
    <t>6.9255,6.7539,6.5925,6.4321,6.2537,6.1217,5.9573,5.7889,5.6128,5.5338,5.5018,5.3183,5.1365,4.9692,4.8015,4.6068,4.4178,4.2244,4.0518,3.8634,3.6564,3.4482,3.2342,3.0522,2.8665,3.0345,2.8447,2.6425,2.4202,2.208,1.9919,1.7684,1.5737,1.5407,1.3469,2.7139,2.4567,2.2498,3.5178,3.6848,13.7528,20.9198,24.3878,24.0512,23.676,23.644,24.711,24.3316,23.868,23.5052,22.9904,22.5242,21.9093,21.4384,20.9125,20.2749,19.7241,19.1634,18.693,18.66,18.628,19.395,19.663,19.63,19.998,20.165,21.233,20.7367,20.8037,20.3403,19.8544,19.4568,18.9833,18.9513,18.5547,18.0931,17.733,17.3899,17.3579,16.9183,16.6078,16.3253,18.5933,18.2181,17.9584,17.66,17.628,17.3023,17.0594,16.7819,16.5319,16.5999,16.3455,16.0845,15.8597,15.6382,15.3755,15.1336,14.9119,14.7024,14.4929,14.3014,14.0996,13.9666,14.5755,14.3924,14.1911,14.0047,13.8112,14.7035,14.5205,14.3328,14.1358,13.953,13.7799,13.6479,13.5149,13.3426,13.2096,13.03</t>
  </si>
  <si>
    <t>0,0,0,0,0,0,0,0,0,0,0,0,0,0,0,0,0,0,0,0.1,0,0,0,0,0,0,0.1,0,0,0,0,0,0,0,0,0,0,0,0,0,0,0,0.1,0,0,0,0,0,0,0,0.1,0.1,0.7,0.1,0,0,0,0,1.6,0,0.1,0,0,0,0,0,0,0,0,0,0,0,0,0,0,0,0,0,0,0,0,0,0,0,0,0,0,0,0,0,0.1,0,7.4,0.2,0.8,0.1,0.1,0.4,0.6,3.9,0,0,0,0.5,0,0,0,0,0,0,0,0.7,0,0,0.1,0,0,0,0,0</t>
  </si>
  <si>
    <t>0,0,0,0,0,0,0,0,0,0,0,0,0,0,0,0,0,0,0,0.1,0.1,0,0,0,0,0,0,0,0,0,0,0,0,0,0,0,0,0,0,0,0,0,0,0,0,0,0,0,0,0,0,0,0,0,0,0,0,0,0,0,0,0,0,0,0,0,0,0,0,0,0,0,0,0,0,0,0,0,0,0,0,0,0,0,0,0,0,0,0,0,0.1,0.1,7.5,7.7,8.5,8.6,8.7,9.1,9.7,13.6,13.6,13.6,13.6,14.1,14.1,14.1,14.1,14.1,14.1,14.1,14.1,14.8,14.8,14.8,14.9,14.9,14.9,14.9,14.9,14.9</t>
  </si>
  <si>
    <t>6.7,11.7,6.8,14.1,12.3,14.7,12.7,9.5,16,15.3,16.2,22.5,18.2,17.9,26.1,22.7,29.3,23.4,25.3,25.7,27.1,34.3,37.4,30.2,39.6,37,34.2,37.5,42.6,45.8,47.2,44.3,40.3,48.2,51.3,49,44.1,51.7,46.2,46.4,54.8,53.9,55.8,56.7,49.8,54.8,55.6,57.2,56.3,55,56.7,60.9,60.5,59.1,63.4,62.3,61.8,63,66.1,66.4,67.8,67.4,58.4,58,62.7,61.7,64,58.4,56.9,56,52.2,53.5,52.5,49.7,49.9,47.1,37.8,41.3,32.7,36.2,36,34.6,26.8,32,21.3,26.2,18.2,20.2,18.6,13.8,21.4,20.4,15.6,13.4,15.2,15.6,13.5,16.2,16.3,10,16.1,14.9,13.3,12.3,12.2,13.7,7.7,10.3,15.7,16.5,8.4,10.1,16.3,15.8,11.3,13.5,14.4,14.7,11,12.1</t>
  </si>
  <si>
    <t>S,S,S,S,S,S,S,S,S,S,S,S,S,S,S,S,S,S,S,LS,S,S,S,S,S,S,LR,S,S,S,S,S,S,S,S,S,S,S,S,S,S,S,LR,S,S,S,S,S,S,S,LR,LR,LR,LR,S,S,S,S,LR,C,LR,S,S,S,S,S,S,S,S,S,S,S,S,S,S,S,S,S,S,S,S,S,S,S,S,S,S,S,S,S,LS,S,B,LS,LS,LS,LS,LS,LS,SN,S,S,S,LS,S,S,S,S,S,S,S,LS,S,S,LS,S,S,S,S,S</t>
  </si>
  <si>
    <t>0,0,0,0,0,0,0,0,0,0,0,0,0,0,0,0,0,0,0,0.1,0,0,0,0,0,0,0,0,0,0,0,0,0,0,0,0,0,0,0,0,0,0,0,0,0,0,0,0,0,0,0,0,0,0,0,0,0,0,0,0,0,0,0,0,0,0,0,0,0,0,0,0,0,0,0,0,0,0,0,0,0,0,0,0,0,0,0,0,0,0,0.1,0,7.4,0.2,0.8,0.1,0.1,0.4,0.6,3.9,0,0,0,0.5,0,0,0,0,0,0,0,0.7,0,0,0.1,0,0,0,0,0</t>
  </si>
  <si>
    <t>20.1352,20.0867263703704,20.0383694365158,19.9901289175019,19.9420045330709,19.8939960036395,19.8461030502974,19.7983253948059,19.7506627595962,19.7031148677675,19.6556814430859,19.6083622099821,19.5611568935507,19.5140652195477,19.4670869143895,19.4202217051512,19.3734693195647,19.3268294860176,19.2803019335513,19.2338863918594,19.1875825912864,19.2413902628259,19.1950683973783,19.1488580475328,19.1027589448258,19.0567708214401,19.1108934102033,19.0648857038454,19.0189887567806,18.9732023023661,18.9275260746012,18.8819598081253,18.8365032382168,18.7911561007915,18.7459181324007,18.7007890702301,18.6557686520981,18.6108566164541,18.5660527023775,18.5213566495754,18.476768198382,18.4322870897563,18.4879130652809,18.4434051264201,18.3990043363009,18.3547104369728,18.310523171106,18.2664422819904,18.2224675135337,18.1785986102604,18.2348353173098,18.290936639694,18.4679029033392,18.5814431370905,18.5947100332419,18.6079449905693,18.6211480859624,18.6343193961258,18.8104589975796,18.823174559252,18.9358595093872,18.9482731809387,18.9606569677253,18.9730109416919,18.98533517461,18.9976297380786,19.0098947035239,19.0221301422006,19.0343361251916,19.0465127234087,19.0586600075931,19.0707780483156,19.0828669159771,19.060926680809,19.0150392647255,18.9692623183475,18.9235955757292,18.8780387715655,18.8325916411895,18.7872539205718,18.7420253463186,18.69690565567,18.651894586499,18.6069918773092,18.5621972672342,18.5175104960353,18.4729313041004,18.4284594324424,18.3840946226976,18.3398366171245,18.2956851586018,18.2516399906274,18.2077008573166,18.1638675034008,18.120139674226,18.076517115751,18.0329995745464,17.9895867977929,17.9462785332797,17.9030745294032,17.8599745351658,17.8169783001737,17.7740855746363,17.731296109364,17.6886096557674,17.6460259658553,17.6035447922338,17.5611658881044,17.5188890072627,17.476713904097,17.4346403335872,17.3926680513026,17.3507968134013,17.3090263766283,17.2673564983142,17.2257869363738,17.1843174493048,17.1429477961861,17.1016777366767,17.0605070310144</t>
  </si>
  <si>
    <t>0,0,0,0,0,0,0,0,0,0,0,0,0,0,0,0,0,0,0,0,0,0,0,0,0,0,0,0,0,0,0,0,0,0,0,0,0,0,0,0,0,0,0,0,0,0,0,0,0,0,0,0,0.479,0.421,0.3202,0.2264,0.1388,0.0566,1.4356,1.3007,1.2427,1.0999,0.9843,0.8726,0.7546,0.6428,0.5309,0.4328,0.3406,0.2532,0.1732,0.0961,0.0244,0,0,0,0,0,0,0,0,0,0,0,0,0,0,0,0,0,0,0,0,0,0,0,0,0,0,0,0,0,0,0,0,0,0,0,0,0,0,0,0,0,0,0,0,0,0,0</t>
  </si>
  <si>
    <t>0,0,0,0.1,0.1,0.2,0,0,0,0.6,0,0.3,0.3,4.5,0.1,0.3,0.2,4,0.1,0,0,0,0.1,0.1,2.2,0,0,0.8,0.2,0.2,0,0,0,0,0.5,3.9,0,0,0,0,0.1,0,0,0,0,0,0,0,0,0,0,0,0,0,0,0,0,0,0,0,0.1,0,0,0.3,0.4,0,0,0.1,2,0,0,0,0,0,0,0,0,0,0,0,0.1,0,0,0,0,0,0,0.1,0.1,0,0,0,0,0,0,0,0,0,0,0,0,0,0,0,0,0,0,0,0,0,0,0,0,0,0,0,0,0.1,0,0</t>
  </si>
  <si>
    <t>0,0,0,0.1,0.2,0.4,0.4,0.4,0.4,1,1,1.3,1.6,6.1,6.2,6.5,6.7,10.7,10.8,10.8,10.8,10.8,10.9,11,11,10.6,10,8.9,7,5.2,3.2,1,0,0,0,0,0,0,0,0,0,0,0,0,0,0,0,0,0,0,0,0,0,0,0,0,0,0,0,0,0,0,0,0,0,0,0,0,0,0,0,0,0,0,0,0,0,0,0,0,0,0,0,0,0,0,0,0.1,0.2,0.2,0.2,0.2,0.2,0.2,0.2,0.2,0.2,0.2,0.2,0.2,0.2,0.2,0.2,0.2,0.2,0.2,0.2,0.2,0.2,0.2,0.2,0.2,0.2,0.2,0.2,0.2,0.2,0.3,0.3,0.3</t>
  </si>
  <si>
    <t>16.2,11.3,17.3,16,13.5,13.7,13.9,14.1,17.3,17.4,17.8,17.9,20.8,22.9,21.5,24,26.4,25.4,28.3,25.4,27.4,30.1,30.3,31.3,32.1,33.8,34.9,37.2,40.8,40.6,41.4,42.1,44.8,46.9,43.2,48.6,47.5,51.3,49.5,48.9,53.6,50.8,51.7,56.2,58.5,57.1,57.8,59.5,58,60.7,62.8,64.6,64.9,66,64.9,62.2,62.8,67.1,63.8,67.6,65.1,66.3,63,66.4,63.2,66.5,61.1,60.3,58.8,57.7,59.4,58.8,55.9,51.6,51.8,47.1,47.1,47.2,42.2,41.6,41.5,37.1,36,36.9,33.5,30.8,26.5,29.1,24,24.5,25.3,24.1,23.2,18.6,22.4,21.4,18.6,17.1,17.4,17.3,14.8,18.5,16,18.4,14.2,13.9,17.8,13.4,18.3,13.2,13.6,15.1,16.2,16.6,17,14.3,12.5,14.1,16.4,12.3</t>
  </si>
  <si>
    <t>S,S,S,LS,LS,LS,S,S,S,LS,C,LS,LS,SN,LS,LS,LS,SN,LS,C,C,C,LS,LS,R,S,S,LR,LR,LR,S,S,S,S,LR,R,S,S,C,S,LR,S,S,S,S,S,S,S,S,S,S,S,S,S,S,S,S,S,S,S,LR,S,S,LR,LR,S,S,LR,LR,S,S,S,S,S,S,S,S,S,S,S,LR,S,S,S,S,S,S,LS,LS,S,S,S,S,S,S,S,S,S,S,S,S,S,S,S,S,S,S,S,S,S,S,S,S,S,S,S,S,LS,S,S</t>
  </si>
  <si>
    <t>0,0,0,0.1,0.1,0.2,0,0,0,0.6,0,0.3,0.3,4.5,0.1,0.3,0.2,4,0.1,0,0,0,0.1,0.1,0,0,0,0,0,0,0,0,0,0,0,0,0,0,0,0,0,0,0,0,0,0,0,0,0,0,0,0,0,0,0,0,0,0,0,0,0,0,0,0,0,0,0,0,0,0,0,0,0,0,0,0,0,0,0,0,0,0,0,0,0,0,0,0.1,0.1,0,0,0,0,0,0,0,0,0,0,0,0,0,0,0,0,0,0,0,0,0,0,0,0,0,0,0,0,0.1,0,0</t>
  </si>
  <si>
    <t>30.0763,30.0761239095541,30.0759479021063,30.0767719776174,30.0765956647108,30.076419434907,30.076243288167,30.0760672244516,30.0758912437216,30.0767153459379,30.0765390597239,30.0763628566002,30.0761867365277,30.0760106994671,30.0758347453795,30.0766588742256,30.0764826146289,30.0763064381099,30.0761303446295,30.0759543341486,30.076778406628,30.0766020906911,30.0764258578586,30.0762497080912,30.0760736413498,30.0758976575953,30.0767217567885,30.0765454675528,30.0763692614089,30.0761931383175,30.0760170982396,30.075841141136,30.0766652669675,30.0764890043576,30.0763128248269,30.0761367283362,30.0759607148464,30.0767847843184,30.0766084653755,30.0764322295383,30.0762560767677,30.0760800070245,30.0759040202696,30.0767281164639,30.0765518242306,30.0763756150905,30.0761994890044,30.0760234459332,30.0758474858377,30.0766716086787,30.0764953430797,30.0763191605613,30.0761430610844,30.0759670446097,30.0767911110983,30.0766147891733,30.0764385503555,30.0762623946056,30.0760863218846,30.0759103321533,30.0767344253725,30.0765581301656,30.0763819180533,30.0762057889964,30.0760297429557,30.0758537798922,30.0766778997666,30.0765016312024,30.0763254457202,30.0761493432808,30.0759733238451,30.076797387374,30.0766210624908,30.0764448207161,30.0762686620108,30.0760925863357,30.0759165936517,30.0767406839197,30.0765643857629,30.0763881707021,30.0762120386981,30.0760359897117,30.0758600237038,30.0766841406353,30.0765078691295,30.0763316807071,30.076155575329,30.0759795529559,30.0768036135488,30.0766272857309,30.076451041023,30.0762748793858,30.0760988007802,30.0759228051671,30.0767468925074,30.0765705914243,30.0763943734385,30.0762182385109,30.0760421866023,30.0758662176736,30.0766903316857,30.0765140572618,30.0763378659227,30.0761617576292,30.0759857323422,30.0768097900225,30.0766334592934,30.0764572116757,30.07628104713,30.0761049656174,30.0759289670986,30.0767530515344,30.0765767475484,30.076400526661,30.0762243888331,30.0760483340257,30.0758723621994,30.0766964733153,30.0765201959967,30.0763440017642</t>
  </si>
  <si>
    <t>11.6928,11.6078,11.5149,11.4573,11.4009,11.3447,11.258,11.1714,11.0807,11.0247,10.9398,10.8853,10.831,10.7769,10.723,10.6683,10.6148,10.5615,10.5084,10.4147,10.3172,10.216,10.1642,10.1126,12.2759,12.5235,13.0029,14.8518,16.8617,18.8235,20.6048,22.5199,23.2985,23.0284,23.4292,27.2285,26.9258,26.5953,26.3142,26.0079,25.9977,25.6794,25.3558,24.9952,24.6171,24.2555,23.8904,23.512,23.1522,22.768,22.3669,21.9497,21.5342,21.1097,20.7017,20.3279,19.9519,19.534,19.1564,18.7417,18.7574,18.362,18.0061,18.2255,18.5441,18.1493,17.8126,17.8327,19.7527,19.4306,19.097,18.7714,18.4735,18.2099,17.9472,17.7163,17.4871,17.2582,17.0581,16.8623,16.8859,16.7106,16.5407,16.3672,16.2084,16.0593,15.9233,15.8504,15.7768,15.6473,15.5165,15.3894,15.265,15.1507,15.0282,14.9096,14.7972,14.6881,14.5791,14.4709,14.3664,14.257,14.1525,14.0443,13.9437,13.843,13.7375,13.6396,13.5343,13.4376,13.341,13.2415,13.1418,13.042,12.942,12.8466,12.7543,12.6921,12.5948,12.504</t>
  </si>
  <si>
    <t>0.0436,0.0433,0.0429,0.0426,0.0424,0.0422,0.042,0.0417,0.0413,0.041,0.0408,0.0405,0.0403,0.0401,0.0399,0.0397,0.0395,0.0393,0.0391,0.0389,0.0385,0.0382,0.0378,0.0376,0.0374,0.0454,0.0463,0.0481,0.055,0.0624,0.0696,0.0762,0.0833,0.0862,0.0852,0.0867,0.1007,0.0996,0.0984,0.0974,0.0962,0.0962,0.095,0.0938,0.0925,0.0911,0.0897,0.0884,0.087,0.0857,0.0842,0.0828,0.0812,0.0797,0.0781,0.0766,0.0752,0.0738,0.0723,0.0709,0.0693,0.0694,0.0679,0.0666,0.0674,0.0686,0.0672,0.0659,0.066,0.0731,0.0719,0.0707,0.0695,0.0684,0.0674,0.0664,0.0656,0.0647,0.0639,0.0631,0.0624,0.0625,0.0618,0.0612,0.0606,0.06,0.0594,0.0589,0.0586,0.0584,0.0579,0.0574,0.0569,0.0565,0.0561,0.0556,0.0552,0.0547,0.0543,0.0539,0.0535,0.0532,0.0528,0.0524,0.052,0.0516,0.0512,0.0508,0.0505,0.0501,0.0497,0.0494,0.049,0.0486,0.0483,0.0479,0.0475,0.0472,0.047,0.0466</t>
  </si>
  <si>
    <t>0,0,0,0,0,0,0,0,0,0,0,0,0,0,0,0,0,0,0,0,0.1,0,0,0.2,0,0.2,0.5,2.2,0,0,0,0,0,0,0,0,0,0,0,0,0,0,0,0,0,0,0,0,0,0,0,0.3,0,0,0,0,0.1,0,0,0.1,0,0,0,0,0,0,0,0,0,0,0.1,0,1.3,3.5,0,0,0,0,0.7,0,0,0,0,0,0,0,0,0,0,0.2,0,0,0,0,0.1,0,0,0,0,0,0,0,2.2,0.1,0,0,0.1,2.5,0.2,1,0,0,0,0,0,0,0,0,0,0</t>
  </si>
  <si>
    <t>0,0,0,0,0,0,0,0,0,0,0,0,0,0,0,0,0,0,0,0,0,0,0,0,0,0,0,0,0,0,0,0,0,0,0,0,0,0,0,0,0,0,0,0,0,0,0,0,0,0,0,0,0,0,0,0,0,0,0,0,0,0,0,0,0,0,0,0,0,0,0,0,0,0,0,0,0,0,0,0,0,0,0,0,0,0,0,0,0,0.2,0.2,0.2,0.2,0.2,0.3,0.3,0.3,0.3,0.3,0.3,0.3,0.3,2.5,2.6,2.6,2.6,2.7,5.2,5.4,6.4,6.4,6.4,6.4,6.4,6.4,6.4,6.4,6.4,6.4,6.4</t>
  </si>
  <si>
    <t>18.8,18.2,17.9,16.1,19.7,19.1,17.1,19.2,19.7,22.2,22.8,24.8,21.9,22.7,25.1,25.2,26.5,29.7,29.7,30.2,33.5,32.5,35.6,33.5,34.7,36.3,38,39.4,38.2,41.3,41.5,42.4,44,45.7,44.1,46.2,48.5,47.4,51.5,50.2,51.4,52.9,53.7,53.3,55.6,57.3,57,57.6,58.8,61.1,61.5,62.6,63.4,62.1,64.8,67,63.9,65.8,64.6,64.6,65.1,64.2,64.9,63.4,66,64.1,62.1,61.7,58.3,59.6,56.2,56.9,53.7,51.6,50.7,47.5,45.9,43.6,43.8,39,39.3,37.2,33.8,31.7,31.1,27.7,27.8,28.9,26.9,22.8,24.2,23,24.1,19.9,22.6,22.4,20.5,21.5,17.9,20.6,18.1,18.6,19.7,17.6,18,17.1,18.8,17.3,16.4,19.2,17.1,16.1,19.5,16.5,17.9,15.6,15.2,18.4,16,16.5</t>
  </si>
  <si>
    <t>S,S,S,S,S,S,S,S,S,S,S,S,S,S,S,S,S,S,S,S,LR,S,S,LR,S,LR,LR,R,S,S,S,S,S,S,S,S,S,S,S,S,S,S,S,S,S,S,S,S,S,S,S,LR,S,S,S,S,LR,S,S,LR,S,S,S,S,S,S,S,S,S,S,LR,S,LR,R,C,S,S,S,LR,C,S,S,S,S,S,S,S,S,S,LS,S,S,S,S,LS,S,S,S,S,S,C,S,SN,LS,C,S,LS,SN,LS,LS,S,S,S,S,S,S,S,S,S,S</t>
  </si>
  <si>
    <t>0,0,0,0,0,0,0,0,0,0,0,0,0,0,0,0,0,0,0,0,0,0,0,0,0,0,0,0,0,0,0,0,0,0,0,0,0,0,0,0,0,0,0,0,0,0,0,0,0,0,0,0,0,0,0,0,0,0,0,0,0,0,0,0,0,0,0,0,0,0,0,0,0,0,0,0,0,0,0,0,0,0,0,0,0,0,0,0,0,0.2,0,0,0,0,0.1,0,0,0,0,0,0,0,2.2,0.1,0,0,0.1,2.5,0.2,1,0,0,0,0,0,0,0,0,0,0</t>
  </si>
  <si>
    <t>34.9764,34.9257332523365,34.8751399004289,34.8246198379563,34.7741729587518,34.7237991568022,34.6734983262479,34.6232703613828,34.5731151566537,34.5230326066604,34.4730226061554,34.4230850500437,34.3732198333825,34.3234268513808,34.2737059993999,34.2240571729521,34.1744802677016,34.1249751794633,34.0755418042034,34.0261800380384,34.0768897772356,34.0275260583995,33.9782338477541,34.129013041713,34.0795738172133,34.2302062102818,34.4096203975473,34.5887746857565,34.6456694513986,34.7024817993896,34.7592118491194,34.8158597198053,34.8724255304915,34.9289094000502,34.9853114471809,35.0416317904117,35.0978705480984,35.154027838426,35.2101037794077,35.2660984888861,35.3220120845331,35.3778446838499,35.4335964041676,35.4732673626476,35.4218808538512,35.3705687834555,35.319331043629,35.2681675266966,35.2170781251393,35.1660627315935,35.1151212388515,35.2932535398606,35.3131277987515,35.261973267828,35.2108928392625,35.1598864057103,35.2089538599824,35.157950235232,35.107020494237,35.1561645299697,35.105237375744,35.0543839944988,35.0036042793665,34.9528981236348,34.9022654207454,34.8517060642948,34.8012199480334,34.7508069658657,34.7004670118497,34.650199980197,34.7000057652725,34.6497394017807,34.8285458540492,35.0070932876251,35.0633820777224,35.1195893279837,35.1757151565273,35.2317596813005,35.4097230200799,35.4654285614995,35.5210534079758,35.5765976764035,35.6320614835078,35.6874449458447,35.7427481798017,35.7979713015973,35.8531144272819,35.9081776727377,35.9631611536791,36.0180649856527,36.072889284038,36.1276341640471,36.1822997407253,36.2368861289514,36.2913934434375,36.3458217987297,36.4001713092082,36.4544420890874,36.5086342524163,36.5627479130787,36.6167831847934,36.6707401811145,36.7246190154315,36.7784198009699,36.832142650791,36.8857876777921,36.9393549947075,36.9928447141077,37.0462569484003,37.0995918098302,37.1528494104795,37.1840298622681,37.1301651461125,37.076378458284,37.022669685751,36.9690387156454,36.915485435263,36.8620097320624,36.8086114936654,36.7552906078569</t>
  </si>
  <si>
    <t>0,0,0,0,0,0,0,0,0,0,0,0,0,0,0,0,0,0,0,0,0,0,0,0,0,0,0.271,2.242,2.0964,1.9473,1.7995,1.6519,1.5034,1.3541,1.2094,1.0638,0.9172,0.775,0.6302,0.4907,0.3537,0.2198,0.0909,0,0,0,0,0,0,0,0,0.071,0,0,0,0,0,0,0,0,0,0,0,0,0,0,0,0,0,0,0,0,1.071,4.342,4.1578,3.9755,3.7992,3.6304,4.1014,3.9466,3.7863,3.6311,3.483,3.339,3.1967,3.0596,2.923,2.7858,2.6517,2.5447,2.4145,2.286,2.1571,2.0323,1.9253,1.7996,1.6759,1.5521,1.4312,1.3092,1.1908,1.0713,0.9643,0.8573,0.7411,0.6249,0.5179,0.4109,0.3039,0.1969,0.0851,0,0,0,0,0,0,0,0,0</t>
  </si>
  <si>
    <t>0.1,0.1,0.1,0.5,0.5,0,0.8,0.4,0.1,0,0,0,0,0,0,0,0,0,0,0,0,0,0.1,0,0.1,0,0,0,0,0,0,0,0,0.1,0,0,0,0,0,0,0,0,0,0,0.1,0,0,0.1,1.1,0,0.2,0,0,0,0,0,0,0,0,0,0,0,0,0,0,0,0,0,0,0,0,0,0,0,0,0,0.2,0,0,0,0,0,0.4,0.1,0,0,0,0,0,0,0,0,0,0.4,0,0,0,0,0,0,0,2.3,7.4,0.4,0.3,0.3,0.4,0,0,1,0,0,0,0,0,0,0,0,0,0</t>
  </si>
  <si>
    <t>0.1,0.2,0.3,0.8,1.3,1.3,2.1,2.5,2.6,2.6,2.6,2.6,2.6,2.6,2.6,2.2,2.2,2.2,2.2,2.2,2,0.8,0.9,0.9,0,0,0,0,0,0,0,0,0,0,0,0,0,0,0,0,0,0,0,0,0,0,0,0,0,0,0,0,0,0,0,0,0,0,0,0,0,0,0,0,0,0,0,0,0,0,0,0,0,0,0,0,0,0,0,0,0,0,0,0,0,0,0,0,0,0,0,0,0,0.4,0.4,0.4,0.4,0.4,0.4,0.4,0.4,2.7,10.1,10.5,10.8,11.1,11.5,11.5,11.5,12.5,12.5,12.5,12.5,12.5,12.5,12.5,12.5,12.5,12.5,12.5</t>
  </si>
  <si>
    <t>17.3,23.3,22,22.6,21.3,25.4,20,21.5,27.8,23.9,24.3,21.7,23.3,29.1,25.2,33.8,28.3,25.9,31.3,30.9,33.2,37.2,30.4,31.8,41.2,39.5,41.5,43.3,36.1,38.6,43.6,48.5,48.7,42.5,51.6,47.9,45.6,52.7,53.6,49.8,55.4,56.9,54.1,60.6,60.4,54.9,58,62.9,56.6,63.5,62.8,66.5,66.8,63.9,65.6,68.7,70.7,65.3,71.4,67.7,66.1,63.7,62.9,68.8,66.7,63.1,67.9,61.6,61.2,63.6,54.7,56.6,52.2,53.8,54.9,53.2,53,48.4,47.5,44.3,40.5,36.4,36.1,39.7,36.4,31.8,32.1,27.9,27.4,25.9,27.3,32.9,23.1,31.4,28.6,21,29.4,19.8,24.1,23.8,24.2,19.1,25.9,25.5,25,24.6,21.1,20.4,24.9,24.8,19.1,23.6,21.4,19.8,19.1,17.8,18.5,19.7,22.1,22.1</t>
  </si>
  <si>
    <t>LS,LS,LS,LS,LS,S,LS,LS,LS,C,S,S,S,S,S,S,S,S,S,S,S,S,LS,S,LR,S,S,S,S,S,S,S,S,LR,S,S,S,S,S,S,C,S,S,S,LR,S,S,LR,LR,S,LR,S,S,S,S,S,S,S,S,C,S,S,S,S,S,S,S,S,S,S,C,S,S,S,S,S,LR,S,S,S,S,S,LR,LR,S,S,S,S,S,S,S,S,S,LS,S,S,S,S,S,S,C,SN,B,LS,LS,LS,LS,C,C,LS,S,S,S,S,S,S,S,S,S,S</t>
  </si>
  <si>
    <t>0.1,0.1,0.1,0.5,0.5,0,0.8,0.4,0.1,0,0,0,0,0,0,0,0,0,0,0,0,0,0.1,0,0,0,0,0,0,0,0,0,0,0,0,0,0,0,0,0,0,0,0,0,0,0,0,0,0,0,0,0,0,0,0,0,0,0,0,0,0,0,0,0,0,0,0,0,0,0,0,0,0,0,0,0,0,0,0,0,0,0,0,0,0,0,0,0,0,0,0,0,0,0.4,0,0,0,0,0,0,0,2.3,7.4,0.4,0.3,0.3,0.4,0,0,1,0,0,0,0,0,0,0,0,0,0</t>
  </si>
  <si>
    <t>26.6907,26.6773031235521,26.6639129714052,26.650529540184,26.6371528265152,26.623782827027,26.6104195383493,26.5970629571138,26.5837130799539,26.5703699035045,26.5570334244024,26.5437036392859,26.5303805447951,26.5170641375719,26.5037544142596,26.7254513715034,26.8030370522822,26.8455837904412,26.8321091730947,26.8186413190696,27.0401802249712,27.2616079337386,27.338924501185,27.4162022610879,27.6374412329259,27.7145691581758,27.7916583705675,27.8687088895321,27.945720734491,28.0226939248559,28.0996284800288,28.1765244194017,28.2533817623572,28.430200528268,28.5069305434469,28.5836220454907,28.6602750537304,28.7368895874873,28.7224656660727,28.7080489844642,28.693639539028,28.679237326132,28.6648423421459,28.6504545834413,28.7360740463917,28.7216505343221,28.7072342618532,28.7928252253511,29.0133732281337,29.0898105311466,29.3102094679457,29.3864977797957,29.4627478002151,29.5389595484235,29.6151330436309,29.6912683050376,29.6793653518343,29.6644683730862,29.6495788715862,29.6346968435812,29.6198222853199,29.6049551930532,29.5900955630335,29.5752433915154,29.5603986747551,29.5455614090111,29.5307315905432,29.5159092156136,29.5010942804861,29.4862867814264,29.4714867147021,29.4566940765828,29.4419088633397,29.4271310712461,29.4123606965771,29.3975977356098,29.5828421846228,29.5679936537965,29.5531525759008,29.5383189471947,29.5234927639394,29.5086740223976,29.7288627188343,29.904940895848,29.9639306938539,29.948890883081,29.9338586212478,29.9188339045653,29.9038167292464,29.8888070915058,29.8738049875603,29.8588104136283,29.8438233659303,29.8288438406888,29.8138718341278,29.7989073424736,29.7839503619542,29.7690008887996,29.7540589192415,29.7391244495137,29.7241974758518,29.7092779944932,29.6943660016775,29.6794614936457,29.6645644666412,29.6496749169089,29.6347928406958,29.6199182342506,29.6050510938242,29.590191415669,29.5753391960395,29.5604944311921,29.5456571173849,29.5308272508781,29.5160048279337,29.5011898448154,29.486382297789,29.4715821831222,29.4567894970843,29.4420042359468</t>
  </si>
  <si>
    <t>0,0,0,0,0,0,0,0,0,0,0,0,0,0,0,0.1533,0.0556,0,0,0,0.0198,0.8915,0.8005,0.6918,1.5035,1.3796,1.2544,1.1285,1.0125,0.8954,0.7745,0.65,0.5281,0.4371,0.3178,0.2058,0.0993,0,0,0,0,0,0,0,0,0,0,0,0.865,0.7124,0.6774,0.5259,0.3809,0.2485,0.122,0.0032,0,0,0,0,0,0,0,0,0,0,0,0,0,0,0,0,0,0,0,0,0,0,0,0,0,0,0.165,0.074,0,0,0,0,0,0,0,0,0,0,0,0,0,0,0,0,0,0,0,0,0,0,0,0,0,0,0,0,0,0,0,0,0,0,0,0</t>
  </si>
  <si>
    <t>0,2.6,0,0.4,0.4,0.1,0.1,0.1,0.2,0.7,0,0,0,0,0,0,0,0,0,0.1,0,0.1,0,0,0,0,0,0,0,0,0.1,0,0,0,0,0,0,0,0,0,0,0,0,0,0,0.3,0.1,1.5,0.4,0,0.2,0,0.1,0,0,0,0,0.1,0,0,0,0,0,0,0,0,0,0,0.1,0,0,0,0.1,0,0,0,0,0,0,0,1.5,0.9,0.1,0,2.3,0,0.4,1.2,3.8,0,0,0,0,0,0,0,0,0,0,0,0.1,0,0,0,0,0,0,0,0,0,0,0,0,0,0,0,0,0,0,0</t>
  </si>
  <si>
    <t>0,2.6,2.6,3,3.4,3.5,3.6,3.7,3.9,4.6,4.6,4.6,4.6,4.6,4.6,4.6,4.6,4.6,4.6,4.4,4.4,4.5,4.5,3.7,3.7,3.7,2.5,0.7,0,0,0,0,0,0,0,0,0,0,0,0,0,0,0,0,0,0,0,0,0,0,0,0,0,0,0,0,0,0,0,0,0,0,0,0,0,0,0,0,0,0,0,0,0,0,0,0,0,0,0,0,0,0,0,0,0,0,0,1.2,0.5,0,0,0,0,0,0,0,0,0,0,0,0.1,0.1,0.1,0.1,0.1,0.1,0.1,0.1,0.1,0.1,0.1,0.1,0.1,0.1,0.1,0.1,0.1,0.1,0.1,0.1</t>
  </si>
  <si>
    <t>15.3,23.2,16.5,17.4,20.1,20.8,23.7,17.5,24.5,23.5,26.6,17.7,19.3,20.8,23.8,26.1,30.6,25,26.6,32.8,29.5,28.7,30.5,35.9,27.2,31.8,37.8,40,36.7,35.6,38.3,39.8,40.1,37.1,47.4,49.3,44.8,46,50.3,52.8,54.3,55.8,54.2,53.5,59.9,62,60.8,58.9,66.2,67.3,65,69.2,60.5,65.5,68.3,71,63.6,67.1,66.9,65.4,63.8,71.9,67.8,66.5,61.5,67.6,66.2,68.8,61.5,56.8,61.7,58.9,55.6,52.8,58.3,54.2,53.7,52.1,47.1,44.6,42.1,47.7,44.4,44.3,41,34.2,40.4,31.6,35.4,35.8,28.7,31.9,32.6,25.6,30.1,32.1,22.7,25.6,23,26.9,22.4,28.5,22.7,20.6,19.6,17.8,19.3,19,16.7,16.2,23.1,22,21.4,16.8,19.9,21.8,16.4,19,17.6,21.3</t>
  </si>
  <si>
    <t>S,SN,S,LS,LS,LS,LS,LS,LS,LS,S,S,S,S,S,S,S,S,S,LR,S,LS,S,S,S,S,S,S,S,S,LR,S,S,S,S,S,S,S,S,S,S,S,S,C,S,LR,LR,LR,LR,C,LR,S,LR,S,S,S,S,LR,S,S,S,S,S,S,S,S,S,S,LR,S,S,S,LR,S,S,S,S,S,S,S,LR,LR,LR,S,R,S,LR,LS,R,S,S,S,S,S,S,S,S,S,S,S,LS,S,S,S,S,S,S,S,S,S,S,S,S,S,S,S,S,S,S,S</t>
  </si>
  <si>
    <t>0,2.6,0,0.4,0.4,0.1,0.1,0.1,0.2,0.7,0,0,0,0,0,0,0,0,0,0,0,0.1,0,0,0,0,0,0,0,0,0,0,0,0,0,0,0,0,0,0,0,0,0,0,0,0,0,0,0,0,0,0,0,0,0,0,0,0,0,0,0,0,0,0,0,0,0,0,0,0,0,0,0,0,0,0,0,0,0,0,0,0,0,0,0,0,0,1.2,0,0,0,0,0,0,0,0,0,0,0,0,0.1,0,0,0,0,0,0,0,0,0,0,0,0,0,0,0,0,0,0,0</t>
  </si>
  <si>
    <t>31.0572,30.9556385402844,30.854409200982,30.753510896012,30.6529425428449,30.5527030624915,30.452791379491,30.3532064218993,30.2539471212779,30.1550124126822,30.0564012346502,29.958112529191,29.8601452417732,29.7624983213144,29.6651707201688,29.5681613941171,29.4714693023543,29.3750934074793,29.2790326754833,29.4542860757388,29.357966372458,29.2619616483016,29.1662708732432,29.4088930206245,29.4727217590879,29.5363417685013,29.7777537314384,30.0183762429328,30.2582118846028,30.3192632296247,30.4801149280681,30.5404406185877,30.6005690355222,30.6605008239842,30.7202366269769,30.7797770854005,30.8391228380596,30.8982745216698,30.9572327708643,31.0159982182013,31.0745714941702,31.1329532271987,31.1911440436596,31.109144567877,31.0074132420389,31.2060145921005,31.2039664875102,31.4399250805131,31.6751120553683,31.7315299353768,31.9657633208962,32.0212307299416,32.1765167526731,32.2312949680316,32.2858940508376,32.2313145868799,32.1259136055294,32.1208573003739,32.0158175300551,31.9111212547199,31.8067673510907,31.7027546995634,31.5990821841952,31.4957486926924,31.3927531163987,31.2900943502835,31.1877712929295,31.0857828465213,31.0841279168337,30.9824783990014,30.8811612895449,30.7801755014417,30.7795199512237,30.6788665447481,30.5785422892226,30.4785461082768,30.3788769290602,30.2795336822306,30.1805153019427,30.0818207258368,30.3214488950272,30.560293446034,30.7203569414,30.7798970063784,31.0172423668789,31.0758115743047,31.3121892520949,31.3697939412705,31.6052102549223,31.8398567237569,31.8957358652764,31.9514322740582,32.0069465476643,32.0622792817028,32.1174310698337,32.1724025037759,32.2271941733134,32.2818066663011,32.336240568672,32.3904964644426,32.4445749357201,32.4984765627075,32.552201923711,32.6057515951453,32.6591261515403,32.7123261655471,32.7653522079441,32.8182048476433,32.870884651696,32.9233921852994,32.9757280118025,33.0278926927118,33.0798867876977,33.1317108546005,33.1833654494361,33.2348511264024,33.2861684378848,33.3373179344623,33.3883001649136,33.4391156762227</t>
  </si>
  <si>
    <t>0,0,0,0,0,0,0,0,0,0,0,0,0,0,0,0,0,0,0,0.0002,0,0,0,0.5014,0.3298,0.1585,1.0453,2.3865,2.7588,2.5606,2.4006,2.1986,1.9979,1.8034,1.5944,1.3849,1.1861,0.9885,0.788,0.5884,0.3921,0.2009,0.0198,0,0,0,0,1.162,1.224,0.991,0.853,0.6183,0.4583,0.2503,0.0512,0,0,0,0,0,0,0,0,0,0,0,0,0,0,0,0,0,0,0,0,0,0,0,0,0,1.162,1.724,1.564,1.3635,3.3255,3.1258,3.1878,3.0278,7.2126,7.2894,7.0824,6.8696,6.6561,6.4566,6.2497,6.0397,5.8465,5.6496,5.457,5.2593,5.0993,4.9003,4.7103,4.5235,4.3382,4.1553,3.9715,3.7885,3.6082,3.4288,3.2433,3.0596,2.8772,2.6994,2.5197,2.339,2.1632,1.9862,1.8108,1.6336</t>
  </si>
  <si>
    <t>0,0,0,0,0,0,0,0,0,0,0.2,0,0.2,0,0,0,0,0,0,0,0,0,0,0,0,0,0,0,0,0,0.1,0,0,0,0,0,0,0,0,0,0,0,0,0,0,0,0,0,0,0,0,0,0,0,0,0,0,0,0,0,0.1,0.1,5.5,9.4,8.1,0.8,0.3,0.2,2.3,0,0,0.1,0.1,0,0.2,0.1,0,0,0.2,0,0,0.1,0,0,0,0,0,0,0,0,0,0,0,0,0,0,0,0,0,0,0,0,0,0,0,0,0,0,0,0,0,0,0,0,0,0,0,0,0,0</t>
  </si>
  <si>
    <t>0,0,0,0,0,0,0,0,0,0,0,0,0.2,0,0,0,0,0,0,0,0,0,0,0,0,0,0,0,0,0,0,0,0,0,0,0,0,0,0,0,0,0,0,0,0,0,0,0,0,0,0,0,0,0,0,0,0,0,0,0,0,0,0,0,0,0,0,0,0,0,0,0,0,0,0,0,0,0,0,0,0,0,0,0,0,0,0,0,0,0,0,0,0,0,0,0,0,0,0,0,0,0,0,0,0,0,0,0,0,0,0,0,0,0,0,0,0,0,0,0</t>
  </si>
  <si>
    <t>27.1,27.5,30.3,28.4,25.8,23.3,26.9,31,25.3,25.5,32.1,25.9,25.4,32.9,33.3,28.1,37.9,29.9,37.5,40.8,38.3,35,33.9,44.8,45.1,41.8,39,40.3,44.2,44.3,43.1,52.2,50.8,50.4,52.3,56.1,52.1,54.3,49.3,52.5,50.9,58.4,60,60.2,54.4,53.7,55.7,60.3,66.3,61.4,61.7,61.6,68.9,65.3,61.1,61.7,61.6,70.7,68,65,63.4,69.9,59.1,69.6,58.6,67.4,60.7,58,65.2,56.8,63.1,61,59.1,58.4,55.6,51.9,49.4,53.9,48.8,42.6,47.4,39.6,38,42,43.5,41.9,31.4,32.8,37.8,36.5,32,29.7,33.5,30.8,32.6,28.1,23.8,23.7,26.8,31.9,32.4,25.3,20.2,24.1,20.7,31,23.2,19.5,28.2,27.3,24.7,22.1,27.3,23.2,25.4,24,30.1,28.7,19.7,21.3</t>
  </si>
  <si>
    <t>S,S,S,S,S,S,S,S,S,S,LR,S,LS,S,S,S,S,S,S,S,S,S,S,S,S,S,S,S,S,S,LR,S,S,S,S,S,S,S,S,S,S,S,S,S,S,S,S,S,S,S,S,S,S,S,S,S,S,S,S,S,LR,LR,R,ST,ST,LR,LR,LR,R,C,S,LR,LR,S,LR,LR,S,S,LR,C,S,LR,S,S,S,S,S,S,S,S,S,S,S,S,S,S,S,S,S,S,S,S,S,S,S,S,S,S,S,S,S,S,S,S,S,S,S,S,S,S</t>
  </si>
  <si>
    <t>39.1218,39.1522955807744,39.1827728397712,39.2132317879983,39.2436724364568,39.2740947961412,39.3044988780394,39.3348846931327,39.3652522523958,39.3956015667969,39.6259326472975,39.6561253446389,39.6862999021755,39.9044563308057,39.9464816908206,39.9764818019543,40.0064638889892,40.0364279627541,40.0663740340716,40.0963021137574,40.1262122126209,40.1561043414652,40.1859785110864,40.2158347322747,40.2456730158134,40.2754933724795,40.3052958130434,40.3350803482692,40.3648469889145,40.3945957457302,40.5243266294611,40.5539795707384,40.583614696497,40.6132320174404,40.6428315442657,40.6724132876636,40.7019772583186,40.7315234669084,40.7610519241045,40.790562640572,40.8200556269695,40.8495308939493,40.8789884521572,40.9084283122327,40.9378504848088,40.9672549805122,40.9966418099631,41.0260109837756,41.055362512557,41.0846964069086,41.1140126774252,41.1433113346951,41.1725923893004,41.2018558518169,41.2311017328138,41.2603300428541,41.2895407924946,41.3187339922855,41.3479096527708,41.3770677844881,41.5062083979687,41.6352714236308,42.0132569080892,42.3910152984649,42.7685467311961,43.1458513426393,43.473929269069,43.65281008593,43.6525834310052,43.6533569122549,43.6531299287963,43.6529030817096,43.6526763709128,43.6534497963242,43.6532227570607,43.6529958542027,43.6527690876681,43.6535424573751,43.6533153624408,43.6530884039453,43.6528615818068,43.6526348959432,43.6534083462727,43.6531813319125,43.6529544539427,43.6527277122815,43.6535011068469,43.653274036756,43.653047103089,43.6528203057641,43.6525936446992,43.6533671198125,43.6531401302212,43.6529132770055,43.6526865600834,43.653459979373,43.6532329339916,43.6530060250192,43.652779252374,43.6535526159741,43.6533255149364,43.6530985503413,43.6528717221068,43.652645030151,43.6534184743918,43.6531914539466,43.6529645698955,43.6527378221566,43.653511210648,43.6532841344867,43.653057194753,43.652830391365,43.6526037242407,43.6533771932982,43.6531501976547,43.6529233383904,43.6526966154235,43.6534700286719,43.6532429772528,43.6530160622464</t>
  </si>
  <si>
    <t>8.8528,8.7513,8.6443,8.5416,8.4441,8.3512,8.2522,8.1452,8.0496,7.954,7.9,7.804,7.75,7.6409,7.5308,7.4318,7.3116,7.21,7.0917,6.965,6.8458,6.7351,6.6272,6.4913,6.3553,6.2299,6.1126,5.9926,5.8623,5.7326,5.6786,5.524,5.3761,5.2307,5.0797,4.916,4.7688,4.6151,4.48,4.3358,4.1982,4.0356,3.8687,3.7034,3.5614,3.4231,3.2803,3.1233,2.9446,2.789,2.6353,2.4847,2.3088,2.1513,2.0115,1.8728,1.7374,1.5749,1.4272,1.2928,1.2388,1.1848,6.2818,15.2788,22.9758,23.3728,23.3188,23.3138,25.5878,25.3595,25.0172,25.0912,25.1652,24.872,25.046,25.12,24.9041,24.6526,24.8266,24.6848,24.484,24.558,24.41,24.2428,24.0679,23.9023,23.7838,23.6609,23.5171,23.3795,23.2607,23.1492,23.0251,22.9114,22.7914,22.6863,22.5952,22.5046,22.4052,22.2877,22.1696,22.0749,21.9938,21.9029,21.8198,21.7076,21.6195,21.5407,21.4374,21.3381,21.2465,21.1619,21.0631,20.975,20.8821,20.7932,20.6863,20.5831,20.5049,20.4232</t>
  </si>
  <si>
    <t>0,0.1,0,0.2,8.3,1.2,0.1,0,0,0,0,0,0,0,0,0,0,0,0,0,0,0,0,0,0.3,0,0,0.1,0,0,0,0.2,0,0,0,0,0.1,2.7,0.1,0,0,0,0,0,0,0,0,0,0,0,0,0,0,0,0,0,0,0,0,0,2.2,0,0,0.1,0.1,0,0.1,0,2.9,0.1,0,0,0,0,0.1,0,0,0,0,0,0.1,0,0,0,0,0,0,0,0,0,0,0.1,0,0.6,0,0.1,0.2,0,0,0.3,0,0,0,0,0,0,0,0,0,0,0,0,0,0,0,0,0,0,0,0</t>
  </si>
  <si>
    <t>0,0.1,0.1,0.3,8.6,9.8,9.9,9.9,9.9,9.9,9.9,9.9,9.9,9.6,9.1,9.1,8,7.6,7.6,7.6,7.6,5.4,3.1,2.7,1.1,0.1,0,0,0,0,0,0,0,0,0,0,0,0,0,0,0,0,0,0,0,0,0,0,0,0,0,0,0,0,0,0,0,0,0,0,0,0,0,0,0,0,0,0,0,0,0,0,0,0,0,0,0,0,0,0,0,0,0,0,0,0,0,0,0,0,0,0.1,0.1,0.7,0.7,0.8,1,1,1,1.3,1.3,1.3,1.3,1.3,1.3,1.3,1.3,1.3,1.3,1.3,1.3,1.3,1.3,1.3,1.3,1.3,1.3,1.3,1.3,1.3</t>
  </si>
  <si>
    <t>12.9,15.5,11.9,23.3,18.5,18.9,18.8,23.3,24.8,16.9,19.3,28.6,22.2,33.5,34.3,29.6,37.3,33.7,26.3,27.6,29.2,42.3,42.8,34.1,39.5,36.6,37.7,45.4,38.5,50.6,43.6,45.9,41.6,47.4,55.2,45.8,57.3,53.7,59.1,59.5,51.4,56.4,61.1,54.4,52.2,54.1,67.6,56.3,57,62,66.9,61.2,67.1,64.5,65.7,71.7,63.9,72.9,70,62.5,62.9,65.3,65.2,70.2,72.3,70.7,68.2,64.4,56.3,54.5,62.1,51.3,53.5,47.7,58.1,49.6,44.9,40.6,42.7,44,44.1,40.6,37.7,38,29.8,33.9,29.4,32.8,21.2,21,27.9,29.6,21.5,28.3,26.8,14.9,16.4,17.7,25.8,24.6,16.7,12.6,25.7,25.5,24.8,12.7,21.4,18.8,16.7,14.6,17,16.5,14.6,21.8,14.7,21.7,18.1,13.2,23.7,21.6</t>
  </si>
  <si>
    <t>S,LS,C,LS,B,LS,LS,C,S,C,S,S,S,S,S,S,S,S,S,S,S,S,S,S,LR,S,S,LR,S,S,S,LR,S,S,C,S,LR,R,LR,S,S,S,S,S,S,S,S,S,S,S,S,S,S,S,S,S,S,S,S,S,R,S,S,LR,LR,S,LR,S,R,LR,S,S,S,S,LR,S,S,S,S,S,LR,S,S,S,S,S,S,S,S,S,S,LS,S,LS,C,LS,LS,S,S,LS,S,S,S,S,S,S,S,S,S,S,S,S,S,S,S,S,S,S,S,S</t>
  </si>
  <si>
    <t>0,0.1,0,0.2,8.3,1.2,0.1,0,0,0,0,0,0,0,0,0,0,0,0,0,0,0,0,0,0,0,0,0,0,0,0,0,0,0,0,0,0,0,0,0,0,0,0,0,0,0,0,0,0,0,0,0,0,0,0,0,0,0,0,0,0,0,0,0,0,0,0,0,0,0,0,0,0,0,0,0,0,0,0,0,0,0,0,0,0,0,0,0,0,0,0,0.1,0,0.6,0,0.1,0.2,0,0,0.3,0,0,0,0,0,0,0,0,0,0,0,0,0,0,0,0,0,0,0,0</t>
  </si>
  <si>
    <t>41.9626,41.9478528360656,41.9331407268651,41.9184635890717,41.9038213395567,41.8892138953889,41.8746411738343,41.8601030923555,41.8455995686114,41.8311305204565,41.8166958659407,41.8022955233085,41.787929410999,41.895597447645,42.0030095520727,41.9881663326457,42.0953583962812,42.2022956591097,42.1869787268053,42.1716982036022,42.1564540029543,42.263246038521,42.3697842241672,42.4760691633064,42.5821014579183,42.6878817085511,42.7674105143258,42.850750276218,42.8338919353975,42.8170736676822,42.8002953778164,42.9055569707708,42.8885683517419,42.8716201154959,42.8547121660411,42.8378444076136,42.9210167446775,43.0259913770057,43.1087164794702,43.0912449402977,43.073814931833,43.0564263553557,43.0390791123799,43.0217731046537,43.0045082341591,42.9872844031107,42.9701015139557,42.9529594693734,42.935858172274,42.918797525799,42.9017774333196,42.8847977984371,42.8678585249818,42.8509595170126,42.8341006788164,42.8172819149078,42.8005031300281,42.7837642291452,42.767065117453,42.7504057003705,42.8557858835417,42.838915572835,42.8220853636864,42.9052951607727,42.9883071640791,42.971121843771,43.0539773738145,43.0366359521883,43.141335751974,43.2237866751866,43.2060416084996,43.1883387227089,43.1706779175484,43.1530590929903,43.2354821492447,43.2177092818407,43.1999786614167,43.1822901875494,43.1646437600544,43.1470392789854,43.2294766446337,43.2117180526096,43.1940016736321,43.1763274073587,43.1586951536855,43.1411048127464,43.1235562849128,43.1060494707929,43.0885842712312,43.0711605873078,43.053778320338,43.0364373718716,43.0191376436925,43.0018790378182,42.9846614564988,42.9674848022169,42.9503489776871,42.9332538858549,42.9161994298967,42.8991855132191,42.8822120394581,42.8652789124791,42.8483860363757,42.8315333154695,42.8147206543098,42.7979479576725,42.78121513056,42.7645220782005,42.7478687060474,42.7312549197789,42.7146806252975,42.6981457287291,42.6816501364231,42.6651937549513,42.6487764911076,42.5683982519074,42.4672110757348,42.3662644264565,42.265557732328,42.1650904229643</t>
  </si>
  <si>
    <t>1.6278,1.5334,1.4306,1.3373,1.2445,1.1523,1.0606,0.9573,0.8524,0.7542,0.6547,0.552,0.454,0.5513,0.8168,0.7109,1.6004,1.7213,1.6058,1.4906,1.3755,3.3058,5.3236,5.4926,7.1384,7.8113,7.6124,7.4832,7.2847,7.0473,6.8383,6.7916,6.5918,6.3757,6.1489,5.9438,5.8243,8.2835,8.1505,7.8565,7.6078,7.3389,7.0484,6.7977,6.5604,6.318,6.0058,5.7621,5.5195,5.2567,4.9718,4.7235,4.4493,4.1952,3.9408,3.6593,3.4261,3.1525,2.9025,2.693,4.6704,4.4071,4.1504,4.0413,3.9329,3.6576,3.5514,3.3185,5.9923,5.8725,5.6026,5.3861,5.1645,4.9665,4.8527,4.653,4.47,4.3004,4.1279,3.9546,3.8467,3.6849,3.5309,3.3781,3.2404,3.0982,2.964,2.8266,2.704,2.5827,2.4558,2.3566,2.2383,2.1403,2.023,1.9263,1.8301,1.7198,1.6048,1.5105,1.4039,1.3005,1.1906,1.0822,0.9757,0.8764,0.7744,0.6749,0.5775,0.482,0.3869,0.2933,0.2015,0.1095,0.0207,0,0,0,0,0</t>
  </si>
  <si>
    <t>0.0101,0.0094,0.0089,0.0083,0.0078,0.0072,0.0067,0.0062,0.0056,0.0049,0.0044,0.0038,0.0032,0.0026,0.0032,0.0047,0.0041,0.0093,0.01,0.0093,0.0086,0.008,0.0192,0.0309,0.0319,0.0414,0.0453,0.0442,0.0434,0.0423,0.0409,0.0397,0.0394,0.0382,0.037,0.0357,0.0345,0.0338,0.048,0.0473,0.0456,0.0441,0.0426,0.0409,0.0394,0.0381,0.0366,0.0348,0.0334,0.032,0.0305,0.0288,0.0274,0.0258,0.0243,0.0229,0.0212,0.0199,0.0183,0.0168,0.0156,0.0271,0.0256,0.0241,0.0234,0.0228,0.0212,0.0206,0.0192,0.0348,0.0341,0.0325,0.0312,0.03,0.0288,0.0281,0.027,0.0259,0.0249,0.0239,0.0229,0.0223,0.0214,0.0205,0.0196,0.0188,0.018,0.0172,0.0164,0.0157,0.015,0.0142,0.0137,0.013,0.0124,0.0117,0.0112,0.0106,0.01,0.0093,0.0088,0.0081,0.0075,0.0069,0.0063,0.0057,0.0051,0.0045,0.0039,0.0033,0.0028,0.0022,0.0017,0.0012,0.0006,0.0001,0,0,0,0</t>
  </si>
  <si>
    <t>0,0,0,0,0,0,0.1,0,0,0,0,0,0.1,0,0,0,0,0.3,3.1,0.1,0,0,0,0,0,0,0,0,0,0,0,0,0,0,0,0,0,0,0,0,0,0,0,0,0,0,0,0,0,0.1,0.4,0,0,0,0.7,0,2.3,0,0.3,0.1,0,0,0,0,0,0,0,0,0,0,0.8,0,0,0,0,0,0,0.2,0,0.7,0,0,0.2,0.3,0,0.2,0,0,0,0,0,0,0,0,0,0,0.1,0,0,0,0.1,0,0,0,0.2,0,0,0,0.2,0,1.1,0,0,0.1,1,0,0.2,0.1,1.4,0</t>
  </si>
  <si>
    <t>0,0,0,0,0,0,0.1,0.1,0.1,0.1,0.1,0,0.1,0.1,0.1,0.1,0,0.3,0,0,0,0,0,0,0,0,0,0,0,0,0,0,0,0,0,0,0,0,0,0,0,0,0,0,0,0,0,0,0,0,0,0,0,0,0,0,0,0,0,0,0,0,0,0,0,0,0,0,0,0,0,0,0,0,0,0,0,0,0,0,0,0,0,0,0,0,0,0,0,0,0,0,0,0,0,0,0.1,0.1,0.1,0.1,0.2,0.1,0.1,0.1,0.3,0.3,0.3,0.3,0.5,0.5,1.6,1.6,1.6,1.7,2.7,2.7,2.9,3,4.4,4.4</t>
  </si>
  <si>
    <t>25.6,23.3,26.6,22.8,23.1,31.1,30.8,28.5,28.9,25.5,26.3,32.9,31.2,27.9,28.4,30.6,37.1,31.8,38.6,41.5,36.6,42.7,35.3,43.6,37.9,40.5,45.9,42.7,48.2,45.1,43.7,47.4,54.8,47.3,56.5,53.9,53.9,51.7,57,59.4,62.7,57.4,58.6,65.9,61.2,67.2,64.8,66.3,70.7,67.6,62.9,72.5,73.7,70.7,70.3,74.3,70.6,70,69.8,73.6,74.6,71.2,71.1,71,74.5,72.8,71.5,70.4,70.7,67.4,68.8,64.3,63.1,61.5,56.3,52.9,56,54.1,50.6,55.3,51.7,43.6,50.4,43.3,39.8,43.4,44.3,44.1,33.9,41.3,40.6,37.5,39.4,37.8,37.7,34.2,27,31.9,25.9,29.1,26.2,32.4,27.6,30.3,26.9,29.4,22.4,24.3,26.1,31.3,31.1,28,25.7,27.5,28.4,25.2,21.8,29.7,20.4,27</t>
  </si>
  <si>
    <t>S,S,S,S,S,S,LS,S,S,S,S,S,LS,S,S,S,S,LS,R,LR,S,S,S,S,S,S,S,S,S,S,S,S,S,S,S,S,S,S,S,S,S,S,S,S,S,S,S,S,S,LR,LR,C,S,S,LR,S,R,S,LR,LR,S,S,S,S,S,S,S,S,S,S,LR,S,S,S,S,S,S,LR,C,LR,S,S,LR,LR,S,LR,S,S,S,C,S,S,S,S,S,S,LS,S,S,S,LS,S,S,S,LS,S,S,S,LS,S,LS,S,S,LS,LS,S,LS,LS,LS,C</t>
  </si>
  <si>
    <t>0,0,0,0,0,0,0.1,0,0,0,0,0,0.1,0,0,0,0,0.3,0,0,0,0,0,0,0,0,0,0,0,0,0,0,0,0,0,0,0,0,0,0,0,0,0,0,0,0,0,0,0,0,0,0,0,0,0,0,0,0,0,0,0,0,0,0,0,0,0,0,0,0,0,0,0,0,0,0,0,0,0,0,0,0,0,0,0,0,0,0,0,0,0,0,0,0,0,0,0.1,0,0,0,0.1,0,0,0,0.2,0,0,0,0.2,0,1.1,0,0,0.1,1,0,0.2,0.1,1.4,0</t>
  </si>
  <si>
    <t>34.2423,34.2270632446043,34.2118443933097,34.1966434250777,34.1814603188948,34.1662950537719,34.1511476087447,34.1360179628735,34.1209060952432,34.1058119849634,34.0907356111682,34.175676953016,34.1605184836947,34.1453778264836,34.1302549604525,34.1151498646956,34.2000625183318,34.1848753945093,34.3527061164678,34.4373396272662,34.4218736886154,34.4064259233698,34.3909963101745,34.3755848276997,34.3601914546408,34.3448161697181,34.3294589516769,34.3141197792876,34.2987986313455,34.2834954866708,34.2682103241085,34.2529431225287,34.2376938608259,34.2224625179199,34.207249072755,34.1920535043002,34.1768757915493,34.1617159135209,34.146573849258,34.1314495778284,34.1163430783245,34.1012543298631,34.0861833115858,34.0711300026585,34.0560943822717,34.0410764296403,34.0260761240035,34.0110934446252,33.9961283707934,34.0811808818205,34.2491334510481,34.2338886659378,34.2186617943639,34.203452815277,34.3712617076523,34.3558734145186,34.5235032035519,34.5079360175333,34.6753871238916,34.7596414651609,34.743796802528,34.7279707583236,34.7121633106699,34.6963744377149,34.6806041176322,34.6648523286211,34.6491190489064,34.6334042567387,34.6177079303938,34.6020300481734,34.7693705884046,34.7535144934686,34.7376770303947,34.7218581772894,34.706057912285,34.6902762135391,34.6745130592354,34.8417684275831,34.8258272608456,34.9929048259348,34.9767860648684,34.9606862443125,35.127605342011,35.2943282997626,35.2778553480435,35.4444017530302,35.4277524560063,35.4111227229045,35.3945125307361,35.3779218565393,35.3613506773793,35.3447989703484,35.3282667125654,35.3117538811766,35.2952604533546,35.2787864062991,35.2623317172365,35.2458963634201,35.2294803221297,35.2130835706721,35.1967060863804,35.2633478466146,35.2469112987853,35.230494064885,35.2140961222188,35.1977174481184,35.1813580199419,35.1650178150744,35.1486968109272,35.1323949849383,35.1161123145723,35.0998487773202,35.0836043506993,35.0673790122537,35.0511727395534,35.0349855101952,35.0008173018019,34.959689243102,34.9186095123367,34.8775780527179</t>
  </si>
  <si>
    <t>2.7001,2.6255,2.5486,2.4766,2.4053,2.3265,2.2787,2.2051,2.1322,2.0638,1.9957,1.9216,1.8778,1.8111,1.745,1.6778,1.6044,1.5637,4.7404,4.6689,4.5457,4.4106,4.2941,4.161,4.0432,3.9218,3.7894,3.6673,3.5334,3.4103,3.2927,3.1683,3.0257,2.907,2.7649,2.6345,2.5072,2.3887,2.2587,2.1249,1.9843,1.8643,1.7444,1.606,1.4873,1.3546,1.2346,1.1153,0.9883,0.9536,1.1363,1.0118,0.8806,0.7661,1.2506,1.1039,3.1851,2.9787,3.0415,2.9867,2.7614,2.5635,2.3733,2.1906,1.9983,1.8225,1.6599,1.5084,1.3626,1.2346,1.8145,1.679,1.552,1.4341,1.3333,1.2427,1.1486,1.1293,1.0533,1.535,1.4411,1.3637,1.3423,1.4211,1.3494,1.3282,1.2525,1.1788,1.1186,1.0548,0.9904,0.9307,0.8704,0.8132,0.7573,0.7057,0.6738,0.6257,0.5822,0.5378,0.5075,0.4634,0.4224,0.3811,0.3524,0.3131,0.2774,0.242,0.2146,0.1784,0.1517,0.1185,0.0869,0.061,0.0354,0.0072,0.0001,0.0001,0.0001,0</t>
  </si>
  <si>
    <t>0.0272,0.0265,0.0257,0.025,0.0243,0.0236,0.0228,0.0223,0.0216,0.0209,0.0202,0.0196,0.0188,0.0184,0.0177,0.0171,0.0164,0.0157,0.0153,0.0465,0.0458,0.0445,0.0432,0.0421,0.0408,0.0396,0.0384,0.0371,0.0359,0.0346,0.0334,0.0323,0.031,0.0297,0.0285,0.0271,0.0258,0.0246,0.0234,0.0221,0.0208,0.0194,0.0183,0.0171,0.0157,0.0146,0.0133,0.0121,0.0109,0.0097,0.0093,0.0111,0.0099,0.0086,0.0075,0.0123,0.0108,0.0312,0.0292,0.0298,0.0293,0.0271,0.0251,0.0233,0.0215,0.0196,0.0179,0.0163,0.0148,0.0134,0.0121,0.0178,0.0165,0.0152,0.0141,0.0131,0.0122,0.0113,0.0111,0.0103,0.015,0.0141,0.0134,0.0132,0.0139,0.0132,0.013,0.0123,0.0116,0.011,0.0103,0.0097,0.0091,0.0085,0.008,0.0074,0.0069,0.0066,0.0061,0.0057,0.0053,0.005,0.0045,0.0041,0.0037,0.0035,0.0031,0.0027,0.0024,0.0021,0.0017,0.0015,0.0012,0.0009,0.0006,0.0003,0.0001,0,0,0</t>
  </si>
  <si>
    <t>0,3.8,0,0.1,0.1,0,3.3,0,0,0.1,0,0.1,0,0,0,0,0,0,0,0,2,2.4,0.3,0,0.1,0,0,0.7,0.7,0,0,0,0,0,0,0,0,0,0,0,0,0.1,0,0,0,0,0,0,0,0,0,0,0,0,0,0,0,0,0,0,0.8,0,0.1,0,0,0,0.3,0.8,0.1,0.7,0,0,0,0,0,0,0,0,0,0,0.6,0.1,0,0.1,0.4,1.6,0,0.6,0.3,0,0,0,0,0,0,0,0,0,0,0,0,0,0,0,0,0,0,0,0,0,0,0,0,0,0,0,0,0,0,0</t>
  </si>
  <si>
    <t>0,3.8,3.8,3.9,4,4,7.3,7.3,7.3,7.4,7.4,7.5,7.5,7.5,7.5,7.5,7.5,7.5,7.5,7.5,5.8,5,3.8,2.2,0.3,0,0,0,0,0,0,0,0,0,0,0,0,0,0,0,0,0,0,0,0,0,0,0,0,0,0,0,0,0,0,0,0,0,0,0,0,0,0,0,0,0,0,0,0,0,0,0,0,0,0,0,0,0,0,0,0,0,0,0,0,0,0,0,0,0,0,0,0,0,0,0,0,0,0,0,0,0,0,0,0,0,0,0,0,0,0,0,0,0,0,0,0,0,0,0</t>
  </si>
  <si>
    <t>25,23,17.1,16.5,25.5,19.3,15.5,17.9,20.3,23.5,28.9,31.9,30.6,32,26.8,22.1,26.4,28.2,27.6,31,40.2,35.7,37.5,39.7,40.5,39.9,44.5,42.5,39.1,43.8,46.6,50.2,41.2,49.1,53.8,57.6,49.1,56.6,57,63.4,62.7,51.9,53.7,61.3,65.4,69.5,71.3,59.8,64.3,69.7,70.5,62.5,74.5,69.1,65.1,69.1,77.5,72.5,71.3,77.2,75.9,66.5,71.6,75,75.7,64.6,69.3,71.9,62.2,60.5,70.7,67.1,58.8,58.6,66.7,65.5,54.2,51.8,52,50.2,56.3,42.5,52.2,39.7,51,46.9,46.2,34.8,36.6,38.6,37.6,40.8,38.7,27.5,34.9,36.9,34.7,32.9,30.1,28.8,28.6,19.4,18.5,23.1,20,27.1,29.5,21.2,19.6,19.6,15.4,19.1,27.3,22.3,25.3,15.5,21,16,20.9,19.2</t>
  </si>
  <si>
    <t>C,SN,S,LS,LS,C,SN,S,C,LS,S,LS,S,S,S,S,S,S,S,S,LR,R,LR,S,LR,S,S,LR,LR,C,S,S,S,S,S,S,S,S,S,S,S,LR,S,S,S,S,S,S,S,S,S,S,S,S,S,S,S,S,S,S,LR,S,LR,S,S,S,LR,LR,LR,LR,S,S,S,S,S,S,S,S,S,S,LR,LR,S,LR,LR,LR,C,LR,LR,S,S,S,S,S,S,S,S,S,S,S,S,S,S,S,S,S,S,S,S,S,S,S,S,S,S,S,S,S,S,S</t>
  </si>
  <si>
    <t>0,3.8,0,0.1,0.1,0,3.3,0,0,0.1,0,0.1,0,0,0,0,0,0,0,0,0,0,0,0,0,0,0,0,0,0,0,0,0,0,0,0,0,0,0,0,0,0,0,0,0,0,0,0,0,0,0,0,0,0,0,0,0,0,0,0,0,0,0,0,0,0,0,0,0,0,0,0,0,0,0,0,0,0,0,0,0,0,0,0,0,0,0,0,0,0,0,0,0,0,0,0,0,0,0,0,0,0,0,0,0,0,0,0,0,0,0,0,0,0,0,0,0,0,0,0</t>
  </si>
  <si>
    <t>45.2578,45.2581023033586,45.2574043348735,45.2577069940306,45.2580093810241,45.2573114960985,45.2576142387402,45.257916709143,45.2582189075519,45.2575208342114,45.2578233886075,45.2581256709341,45.2574276814359,45.2577303195989,45.258032685617,45.257334779735,45.257637501439,45.2579399509231,45.258242128432,45.2575440342103,45.257846567744,45.258148829227,45.2574508189039,45.2577534362606,45.2580557814913,45.2573578548406,45.2576605557945,45.2579629845471,45.2582651413433,45.2575670264274,45.2578695392856,45.2581717801115,45.25747374915,45.257776345887,45.2580786705163,45.2573807232828,45.2576834036725,45.2579858118794,45.2582879481482,45.2575898127235,45.2578923050913,45.2581945254453,45.2574964740302,45.257799050332,45.2581013545446,45.2574033869127,45.2577060469223,45.2580084347674,45.2573105506928,45.2576132941846,45.2579157654368,45.2582179646943,45.2575198922017,45.2578224474449,45.2581247306178,45.2574267419652,45.2577293809729,45.2580317478351,45.2573338427964,45.257636565343,45.2579390156688,45.2582411940188,45.2575431006373,45.2578456350106,45.2581478973323,45.2574498878471,45.2577525060411,45.2580548521083,45.2573569262933,45.2576596280822,45.2579620576691,45.2582642152987,45.2575661012156,45.2578686149057,45.2581708565629,45.2574728264319,45.2577754239986,45.258077749457,45.2573798030517,45.2576824842689,45.2579848933025,45.2582870303974,45.257588895798,45.2578913889903,45.2581936101681,45.2574955595761,45.2577981367002,45.2581004417344,45.2574024749233,45.257705135753,45.2580075244175,45.2573096411615,45.2576123854712,45.2579148575406,45.2582170576145,45.2575189859375,45.2578215419957,45.2581238259828,45.2574258381436,45.2577284779642,45.2580308456384,45.257332941411,45.2576356647681,45.2579381159038,45.2582402950628,45.2575422024898,45.2578447376707,45.2581470007993,45.2574489921203,45.2577516111198,45.2580539579917,45.2573560329808,45.257658735573,45.2579611659624,45.2582633243939,45.2575652111119,45.2578677256025,45.2581699680594,45.2574719387274,45.2577745370923</t>
  </si>
  <si>
    <t>8.2138,8.1046,7.9672,7.8601,7.7539,7.6218,7.5175,7.3841,7.2536,7.1534,7.0064,6.9072,6.7609,6.6126,6.4756,6.3486,6.2153,6.0805,5.9484,5.8127,9.4698,12.5407,13.8751,15.2531,17.0027,17.0432,16.727,17.2472,17.763,17.4621,17.1297,16.7799,16.4841,16.1496,15.79,15.4085,15.0879,14.7236,14.3616,13.9545,13.5594,13.5059,13.1853,12.8147,12.4157,11.9866,11.5475,11.216,10.8569,10.4568,10.0572,9.7322,9.3105,8.9482,8.625,8.2787,7.8608,7.5022,7.1629,6.779,7.4817,7.1792,7.1796,6.8157,6.4552,6.1882,6.3958,7.1017,7.1028,7.7028,7.3636,7.0596,6.8141,6.5734,6.2891,6.0204,5.8148,5.6226,5.4338,5.2539,5.7693,5.7804,5.5883,5.6009,5.9134,7.4243,7.2411,7.74,7.9358,7.7566,7.5824,7.4024,7.2298,7.0847,6.9257,6.7651,6.6106,6.4619,6.3218,6.1848,6.0497,5.9308,5.8133,5.6911,5.5743,5.4498,5.322,5.2077,5.0976,4.9878,4.8835,4.7776,4.6613,4.5531,4.4424,4.3447,4.2416,4.1446,4.0448,3.9469</t>
  </si>
  <si>
    <t>0.0694,0.0682,0.0673,0.0661,0.0652,0.0644,0.0633,0.0624,0.0613,0.0602,0.0594,0.0582,0.0573,0.0561,0.0549,0.0537,0.0527,0.0516,0.0505,0.0494,0.0482,0.0786,0.1041,0.1152,0.1266,0.1411,0.1415,0.1388,0.1432,0.1474,0.1449,0.1422,0.1393,0.1368,0.134,0.1311,0.1279,0.1252,0.1222,0.1192,0.1158,0.1125,0.1121,0.1094,0.1064,0.1031,0.0995,0.0958,0.0931,0.0901,0.0868,0.0835,0.0808,0.0773,0.0743,0.0716,0.0687,0.0652,0.0623,0.0595,0.0563,0.0621,0.0596,0.0596,0.0566,0.0536,0.0514,0.0531,0.0589,0.059,0.0639,0.0611,0.0586,0.0566,0.0546,0.0522,0.05,0.0483,0.0467,0.0451,0.0436,0.0479,0.048,0.0464,0.0465,0.0491,0.0616,0.0601,0.0642,0.0659,0.0644,0.0629,0.0614,0.06,0.0588,0.0575,0.0562,0.0549,0.0536,0.0525,0.0513,0.0502,0.0492,0.0483,0.0472,0.0463,0.0452,0.0442,0.0432,0.0423,0.0414,0.0405,0.0397,0.0387,0.0378,0.0369,0.0361,0.0352,0.0344,0.0336</t>
  </si>
  <si>
    <t>0,0,0,0,0,0,0,0,0.2,0.1,0,0.3,0,1.1,0.2,0,0.2,0,0.5,0.8,0,0,0,0,0,0,0,0,0,0,0,0,0,0,0,0,0.4,0,0,0,0,0,0,0,0,0.2,0,0.3,0,0,0,0,0,0,0,0,0,0,0,0,0,0.1,0,0,0,0,0,0.1,0,0,1.1,0.5,0.1,0,0,0.1,6.1,4.3,0.8,0,0,0,0,0,0,0,0,0,0,0,0,0,0,0,0.1,0,0,0,0,0,0,0,0,0,0,0,0,0,0,0,0,0,0,0,0,0,0,0,0,0</t>
  </si>
  <si>
    <t>0,0,0,0,0,0,0,0,0.2,0.3,0.3,0.6,0.6,1.7,1.6,1.6,1.8,1.8,1.2,2,1.6,1.3,0.5,0.4,0,0,0,0,0,0,0,0,0,0,0,0,0,0,0,0,0,0,0,0,0,0,0,0,0,0,0,0,0,0,0,0,0,0,0,0,0,0,0,0,0,0,0,0,0,0,0,0,0,0,0,0,0,0,0,0,0,0,0,0,0,0,0,0,0,0,0,0,0,0,0.1,0.1,0.1,0.1,0.1,0.1,0.1,0.1,0.1,0.1,0.1,0.1,0.1,0.1,0.1,0.1,0.1,0.1,0.1,0.1,0.1,0.1,0.1,0.1,0.1,0.1</t>
  </si>
  <si>
    <t>19.5,25.1,24.5,24.3,21,24.3,24.4,23.8,29.2,27.9,28.5,26.5,23.6,25.8,32.3,27.2,27.3,29.5,35,31.6,33.9,33.3,35.9,32.4,38.6,36.6,35.6,42.4,44.1,44.8,45.6,46.1,42.8,41.1,42.8,46.8,51.9,53.4,53.2,51.7,52.2,53.7,61.2,60.1,64.2,60.2,59.3,60.2,64.5,70.2,66.3,68.9,71,65.6,73.2,69,73.4,77.4,73.8,77,73.1,77.7,75,70.9,68.7,71,69.8,66.3,69.1,61.1,59,64.1,58.6,57.8,54.8,52.3,54.1,52.4,45.1,49.9,50.5,47.4,44.6,39.8,42.4,39.8,35.8,35.4,29.6,34.6,32.2,30.7,33.6,26.2,30.7,30.6,22.9,28,31,28.9,29,27.1,20.6,28.1,23.3,23.5,21,25.6,22.3,26.4,22.8,24,26.8,26.1,20.6,20.6,21.9,19.3,26.6,24.9</t>
  </si>
  <si>
    <t>S,S,S,S,S,S,S,S,LS,LS,S,LS,S,LS,LR,S,LS,S,LR,LS,S,S,S,S,S,S,S,S,S,S,S,S,S,S,S,S,LR,S,S,S,C,S,S,S,S,LR,C,LR,S,C,S,S,S,S,S,S,S,S,S,S,S,LR,S,S,S,S,S,LR,S,S,LR,LR,LR,C,C,LR,ST,R,LR,S,S,S,S,S,S,S,S,S,S,S,S,S,S,S,LS,S,S,S,S,S,S,S,S,S,S,S,S,S,S,S,S,S,S,S,S,S,S,S,S,S</t>
  </si>
  <si>
    <t>0,0,0,0,0,0,0,0,0.2,0.1,0,0.3,0,1.1,0,0,0.2,0,0,0.8,0,0,0,0,0,0,0,0,0,0,0,0,0,0,0,0,0,0,0,0,0,0,0,0,0,0,0,0,0,0,0,0,0,0,0,0,0,0,0,0,0,0,0,0,0,0,0,0,0,0,0,0,0,0,0,0,0,0,0,0,0,0,0,0,0,0,0,0,0,0,0,0,0,0,0.1,0,0,0,0,0,0,0,0,0,0,0,0,0,0,0,0,0,0,0,0,0,0,0,0,0</t>
  </si>
  <si>
    <t>56.9147,56.9991283125,57.0835038573047,57.1678266673939,57.2520967757267,57.3363142152419,57.4204790188574,57.5045912194706,57.5886508499584,57.6726579431772,57.7566125319627,57.8405146491302,57.9243643274745,58.0081615997699,58.35990649877,58.4434315572083,58.526904412485,58.6103250972272,58.9976936440414,59.0808200855139,59.4678945729605,59.8227271388524,60.2093379343906,60.3867070981816,60.7729654062452,60.8549823028663,60.936947938927,61.0188623464652,61.1007255574987,61.1825376040252,61.2642985180227,61.346008331449,61.4276670762418,61.5092747843191,61.5908314875789,61.6723372178992,62.057792007138,62.1390058871336,62.2201690084541,62.3012814028238,62.382343101947,62.4633541375083,62.5443145411724,62.6252243445841,62.7060835793688,62.9868922771317,63.0675254694585,63.4481082660401,63.5284531983738,63.6087479151248,63.6889924476778,63.769186827398,63.8493310856309,63.9294252537024,64.0094693629188,64.089463444567,64.1694075299142,64.249301650208,64.3291458366766,64.3099401205287,64.2697464079533,64.3295778164484,64.2893718303131,64.2491909729192,64.2090352285611,64.1689045815432,64.1287990161798,64.1887185167947,64.1486005677217,64.1085076923668,64.4924398750591,64.8761321001372,65.0555845175746,65.1349247772511,65.2142154492654,65.3934565646096,65.7765856542567,66.1594752882228,66.5421256161677,66.6205367876576,66.6988989521653,66.7772121403202,66.8554763827325,66.9336917099933,67.0118581526746,67.0899757413292,67.1680445064908,67.2460644786743,67.3240356883751,67.4019581660699,67.4798319422161,67.5576570472522,67.6354335115977,67.713161365653,67.7908406397994,67.8684713643996,67.9460535697968,68.0235872863157,68.1010725442617,68.1785093739216,68.2558978055629,68.3332378694344,68.410529595766,68.4877730147687,68.5649681566345,68.6421150515366,68.7192137296294,68.7962642210484,68.8732665559102,68.9502207643128,69.0271268763351,69.1039849220374,69.1807949314611,69.257556934629,69.3342709615448,69.4109370421939,69.4875552065425,69.5641254845384,69.6406479061106,69.7171225011692</t>
  </si>
  <si>
    <t>8.6488,8.4846,8.322,8.1601,8.004,7.843,7.6823,7.5229,7.4029,7.2829,7.1164,6.9964,6.8392,6.7192,6.5991,6.437,6.317,6.1517,6.8653,6.7453,6.6753,6.5006,6.8358,6.6628,6.5712,6.3897,6.2115,6.0164,5.8174,5.6177,5.417,5.2162,5.0262,4.842,4.6546,4.4575,4.4335,4.2172,4.0039,3.7979,3.6032,3.3953,3.1632,2.939,2.7028,2.5828,2.3826,2.2626,2.0394,1.8143,1.5959,1.3746,1.1535,0.9568,0.7457,0.5562,0.3662,0.1811,0.0206,0,0,0,0,0,0,0,0,0,0,0,0.676,0.752,0.632,0.4744,0.3253,0.2053,5.8813,9.7573,10.1333,9.8855,9.6363,9.4031,9.1826,8.98,8.7697,8.569,8.3811,8.195,8.0233,7.8405,7.6642,7.4919,7.3137,7.1512,7.0312,6.8613,6.7055,6.5417,6.3727,6.2083,6.0443,5.8842,5.7341,5.5735,5.4206,5.268,5.1191,4.9644,4.8147,4.66,4.5106,4.3602,4.2066,4.0545,3.9095,3.765,3.6196,3.4773,3.3275,3.1804</t>
  </si>
  <si>
    <t>0,0,0,0,0,0,0.1,0.5,0,0.1,0,0,0,0,0,0,0,0,0,0,0,0,0.3,0,0.1,0.7,0,0,0.2,0.1,0,0,0,0,0,0,0,0,0,0,0,0,0,0,0,0,0,0.1,0.1,0,0.1,0,0.4,0.2,1.6,0.1,1.4,0.6,0,1.1,0,0,0,0.2,0,0.1,0,0,0.1,2.6,0,0,0,0,0,0,0,0,0,0,0,0,0.2,0,7.5,0.6,0,0.6,0,9.9,0,0,0.1,0,0,0,0,0,0,0,0,0,0,0,0,0,0,0,0,0,0,0,0,0,0,0,0,0,0,0</t>
  </si>
  <si>
    <t>0,0,0,0,0,0,0.1,0.6,0.6,0.7,0.7,0.7,0.7,0.7,0.7,0.7,0.4,0.4,0.2,0,0,0,0,0,0,0,0,0,0,0,0,0,0,0,0,0,0,0,0,0,0,0,0,0,0,0,0,0,0,0,0,0,0,0,0,0,0,0,0,0,0,0,0,0,0,0,0,0,0,0,0,0,0,0,0,0,0,0,0,0,0,0,0,0,0,0,0,0,0,0,0,0,0,0,0,0,0,0,0,0,0,0,0,0,0,0,0,0,0,0,0,0,0,0,0,0,0,0,0,0</t>
  </si>
  <si>
    <t>26.5,24.1,27.3,27,27.3,27.9,25.3,26.9,29.8,29.9,27.8,29.8,31.1,29.8,28.7,31.3,33.4,31.6,32.8,33.2,32.9,34.1,33.3,36,36.4,37.7,39.4,38.5,38.6,42.7,43.8,42.8,44.7,44.4,45.9,49.6,47.8,52.2,51.1,54.3,54.8,56.3,58.5,57.6,60.7,61.6,62.4,62.2,64,67.9,68.6,67.3,68.5,71.7,69.4,70.8,70,73.5,70.9,74,69.9,72.5,72.7,71,72.3,68,69.4,68.9,67.7,66.3,63.3,64.3,60.1,58.5,57.2,55.9,56.4,52.4,51.2,49.6,50.7,49.6,48.2,45.7,43.4,44.8,41.4,39.9,38.2,39.3,36.6,35.3,37.6,36.7,35.2,33,33.1,33.7,32.2,31.2,32.4,32.2,31.2,29.4,27.8,28.7,28.6,27.6,28.5,29.6,28.8,29.1,27.7,25.4,26.1,28.2,26.4,27.1,26.7,27.2</t>
  </si>
  <si>
    <t>S,S,S,S,S,S,LS,LS,C,LS,S,S,S,S,S,S,S,S,S,S,S,S,LR,S,LR,LR,S,S,LR,LR,S,S,S,S,S,S,S,S,S,S,C,S,S,S,S,S,S,LR,LR,S,LR,S,LR,LR,LR,LR,LR,LR,S,LR,S,S,C,LR,C,LR,S,S,LR,R,S,S,S,S,S,S,S,S,S,S,C,C,LR,S,ST,LR,S,LR,C,ST,S,S,LR,S,S,S,S,S,S,S,S,S,S,S,S,S,S,S,S,S,S,S,S,S,S,S,S,S,S,S</t>
  </si>
  <si>
    <t>0,0,0,0,0,0,0.1,0.5,0,0.1,0,0,0,0,0,0,0,0,0,0,0,0,0,0,0,0,0,0,0,0,0,0,0,0,0,0,0,0,0,0,0,0,0,0,0,0,0,0,0,0,0,0,0,0,0,0,0,0,0,0,0,0,0,0,0,0,0,0,0,0,0,0,0,0,0,0,0,0,0,0,0,0,0,0,0,0,0,0,0,0,0,0,0,0,0,0,0,0,0,0,0,0,0,0,0,0,0,0,0,0,0,0,0,0,0,0,0,0,0,0</t>
  </si>
  <si>
    <t>62.3852,62.399184503937,62.4131315690446,62.4270412955526,62.4409137834228,62.4547491323491,62.4685474417585,62.4823088108121,62.4960333384052,62.5097211231685,62.5233722634687,62.536986857409,62.5505650028301,62.5641067973107,62.5776123381683,62.5910817224598,62.8845150469824,62.8971628019747,63.0907766968356,63.323872255285,63.3353437783811,63.346784590313,63.6381947732995,63.6488248030403,63.7594263744337,64.0497318471321,64.0592601240768,64.0687628922485,64.2782402199386,64.3871567421844,64.3957816768904,64.4043835212199,64.4129623369899,64.4215181858515,64.430051129291,64.4385612286299,64.4470485450257,64.455513139472,64.4639550727994,64.4723744056754,64.4807711986051,64.4891455119317,64.4974974058367,64.5058269403408,64.5141341753036,64.5224191704249,64.5306819852442,64.457922679142,64.3853581617332,64.2129879115365,64.1410791250016,63.9693628501788,64.1981062882177,64.2262373422492,64.5152930847975,64.6235749773264,64.9115669813241,65.1987879831064,65.2052400467737,65.4916748371997,65.4973427943284,65.5029955773987,65.508633227034,65.714255783749,65.7193278548792,65.8243863472362,65.8291635806373,65.8339280245946,65.9386797133477,66.2231509645088,66.226860639092,66.2305603822629,66.2342502206096,66.2379301806489,66.2416002888267,66.245260571518,66.2489110550273,66.2525517655887,66.2561827293658,66.0998039724526,65.9228438673295,65.7463575136689,65.7703436431599,65.594265557816,65.8796588626219,66.1642881223597,66.1681553825046,66.4520122893546,66.4551092643279,66.7381979481872,66.7405287568298,66.7428533255123,66.8451716709401,66.8472160932384,66.8492550422801,66.8512885327181,66.8533165791659,66.8553391961981,66.85735639835,66.8593682001182,66.8613746159604,66.8633756602956,66.8653713475042,66.8673616919282,66.8693467078711,66.871326409598,66.8733008113361,66.8752699272743,66.8772337715635,66.8791923583167,66.8811457016094,66.8830938154791,66.8850367139259,66.8869744109122,66.8889069203633,66.8908342561671,66.8927564321742,66.8946734621983,66.896585360016,66.8984921393671</t>
  </si>
  <si>
    <t>11.6298,11.3227,11.0119,10.7044,10.399,10.0953,9.8457,9.5977,9.3091,9.0648,8.7739,8.4815,8.1892,7.9026,7.6211,7.3372,7.0702,6.7912,6.5122,6.2355,5.9626,5.6904,5.4907,5.22,5.0035,5.2085,4.9335,4.6639,4.4512,4.2399,3.9674,3.7009,3.4341,3.1719,2.9105,2.6448,2.3882,2.1261,1.8719,1.6163,1.3784,1.1306,0.8857,0.6505,0.4189,0.1968,0,0,0,0,0,0,0,0,1.139,0.9503,1.8828,2.009,1.6974,2.3249,2.0067,1.6886,1.4067,1.2161,0.9519,0.7644,0.51,0.2706,0.0878,2.2262,1.9363,1.6514,1.3871,1.1344,0.8919,0.6595,0.4343,0.2224,0.0208,0,0,0,0,0,7.039,7.1301,6.8264,6.919,6.6407,16.0345,15.6526,15.2791,14.9942,14.622,14.2584,13.9052,13.5552,13.2068,12.866,12.5312,12.1962,11.8651,11.5398,11.222,10.9108,10.6005,10.2934,9.9913,9.6901,9.3894,9.0933,8.7995,8.5112,8.2298,7.9498,7.6687,7.3936,7.1199,6.8495,6.5809</t>
  </si>
  <si>
    <t>0.0812,0.0791,0.077,0.0749,0.0728,0.0707,0.0686,0.067,0.0653,0.0633,0.0616,0.0597,0.0577,0.0557,0.0537,0.0518,0.0499,0.0481,0.0462,0.0443,0.0424,0.0405,0.0387,0.0373,0.0355,0.034,0.0354,0.0335,0.0317,0.0303,0.0288,0.027,0.0252,0.0234,0.0216,0.0198,0.018,0.0162,0.0145,0.0127,0.011,0.0094,0.0077,0.006,0.0044,0.0028,0.0013,0,0,0,0,0,0,0,0,0.0077,0.0065,0.0128,0.0137,0.0115,0.0158,0.0136,0.0115,0.0096,0.0083,0.0065,0.0052,0.0035,0.0018,0.0006,0.0151,0.0132,0.0112,0.0094,0.0077,0.0061,0.0045,0.003,0.0015,0.0001,0,0,0,0,0,0.0479,0.0485,0.0464,0.047,0.0452,0.109,0.1064,0.1039,0.102,0.0994,0.097,0.0946,0.0922,0.0898,0.0875,0.0852,0.0829,0.0807,0.0785,0.0763,0.0742,0.0721,0.07,0.0679,0.0659,0.0638,0.0618,0.0598,0.0579,0.056,0.0541,0.0521,0.0503,0.0484,0.0466</t>
  </si>
  <si>
    <t>0,0,0,0,0,0,0,0,0,0,0.1,0,0,0,0,0,0,0,0,0,0,0,0,0,0,0,0,0,0,0,0,0,0,0,0,0,2.1,0.1,1.5,0,0,0,0,0.5,0,0.2,0,0,0,0,0.1,0.1,0,0,0,0.3,0.1,0,0,0.1,1,0,0.1,0.1,0.1,0.1,0.2,0,0,0.3,0,0,0,0,0,0,0.1,0,0,0,0,0.3,1.2,0,0.1,0,0,0,0,0.1,0,0,0,0,0,0,0,0,0,0,0.8,0.1,2.6,0.7,4.8,0,10.2,0,6.7,1,0,0,0,0,0,0,0,0,0,0</t>
  </si>
  <si>
    <t>0,0,0,0,0,0,0,0,0,0,0.1,0.1,0,0,0,0,0,0,0,0,0,0,0,0,0,0,0,0,0,0,0,0,0,0,0,0,0,0,0,0,0,0,0,0,0,0,0,0,0,0,0,0,0,0,0,0,0,0,0,0,0,0,0,0,0,0,0,0,0,0,0,0,0,0,0,0,0,0,0,0,0,0,0,0,0,0,0,0,0,0,0,0,0,0,0,0,0,0,0,0,0.8,0.9,3.5,4.2,9,9,19.2,19.2,25.9,26.9,26.9,26.9,26.9,26.9,26.9,26.9,26.9,26.9,26.9,26.9</t>
  </si>
  <si>
    <t>27.7,25.3,25.6,28.3,27.4,28.5,27.2,27.6,30.9,29.3,30,32.1,32.4,33.9,34.6,33.9,33.9,36.5,37.3,38.3,39.4,40.4,40.4,43.1,44.9,43.7,43.8,47.2,45.9,47,47.5,49.9,52.3,50.7,51.1,52,52.5,56,56.2,57,57.5,56.6,60.2,60.5,62.9,60.1,62.1,65.1,62.8,65.5,64.1,66.6,66.1,67.4,66.7,68.8,70.6,67.2,70.6,69.2,68,66.8,69.7,68.1,67.2,66.4,64.9,65.1,63.7,64.2,60.7,61.6,59.1,57.3,55.4,55.1,52.8,53.6,50.8,49.4,48.8,45.3,44.2,41.4,41.5,40.6,36.9,38.9,37.7,35.8,33.9,33.1,31,30.4,30,28.5,29.7,28.9,30.3,27.3,27.4,29.5,26.2,29.1,27.8,29.2,29,27.3,26.5,27.5,26.4,24.7,28.1,24.8,25.5,27.1,26.3,25.7,27.7,24.8</t>
  </si>
  <si>
    <t>S,S,S,S,S,S,S,S,S,S,LS,S,S,S,S,S,S,S,S,S,S,S,S,S,S,S,S,S,S,S,C,S,S,S,S,S,R,LR,LR,S,S,S,S,LR,S,LR,S,S,S,S,LR,LR,S,S,S,LR,LR,S,S,LR,LR,S,LR,LR,LR,LR,LR,S,S,LR,S,S,S,S,S,S,LR,S,S,S,S,LR,LR,S,LR,S,C,S,C,LR,S,S,S,S,S,S,S,S,S,S,LS,LS,SN,LS,SN,C,B,C,B,LS,S,S,S,S,S,S,S,S,S,S</t>
  </si>
  <si>
    <t>0,0,0,0,0,0,0,0,0,0,0.1,0,0,0,0,0,0,0,0,0,0,0,0,0,0,0,0,0,0,0,0,0,0,0,0,0,0,0,0,0,0,0,0,0,0,0,0,0,0,0,0,0,0,0,0,0,0,0,0,0,0,0,0,0,0,0,0,0,0,0,0,0,0,0,0,0,0,0,0,0,0,0,0,0,0,0,0,0,0,0,0,0,0,0,0,0,0,0,0,0,0.8,0.1,2.6,0.7,4.8,0,10.2,0,6.7,1,0,0,0,0,0,0,0,0,0,0</t>
  </si>
  <si>
    <t>60.6223,60.5697194336735,60.5171844729402,60.4646950782443,60.4122512100641,60.3598528289126,60.3074998953365,60.255192369917,60.2029302132696,60.1507133860438,60.0985418489233,60.0724155626258,60.0943119368827,60.0421893193864,59.9901119102828,59.9380796703607,59.8860925604425,59.834150541385,59.7822535740786,59.7304016194481,59.6785946384516,59.6268325920815,59.5751154413639,59.5234431473586,59.4718156711594,59.4202329738936,59.3686950167224,59.3172017608405,59.2657531674765,59.2143491978925,59.1629898133841,59.1116749752806,59.0604046449449,59.0091787837733,58.9579973531955,58.9068603146749,59.5617676297081,59.7301069128864,60.3843001875028,60.4519260495851,60.5194932565829,60.5870018593705,60.6544519087782,60.741843455592,60.7421592036152,60.7424746777753,60.7417898783099,60.7421056728032,60.7424211933931,60.7417364403172,60.7420522811598,60.7423678480588,60.7416831412518,60.7419990283232,60.7423146414108,60.7416299807525,60.7419459139324,60.7422615730887,60.742576958459,60.7418920702807,60.7422077761381,60.742523208169,60.7418383666109,60.742154119048,60.7424695976182,60.7417848025591,60.7421006014548,60.7424161264433,60.7417313777622,60.7420472229958,60.742362794282,60.7416780918583,60.7419939833093,60.7423096007727,60.7416249444863,60.7419408820345,60.7422565455552,60.7425719352861,60.7418870514646,60.7422027616751,60.7425181980553,60.7418333608427,60.7421491176215,60.7424646005297,60.7417798098047,60.7420956130309,60.7424111423462,60.741726397988,60.7420422475408,60.7423578231424,60.7416731250305,60.7419890207894,60.742304642557,60.7416199905711,60.741935932416,60.7422516002298,60.74256699425,60.7418821147141,60.7421978292065,60.7425132698648,60.7418284369267,60.7421441979763,60.7424596851515,60.7417748986899,60.7420907061757,60.7424062397469,60.741721499641,60.7420373534423,60.7423529332888,60.7416682394181,60.7419841394145,60.742299765416,60.7426151176603,60.7419301963848,60.7422458691736,60.7425612681646,60.7418763935953,60.7421921130498,60.7425075586661,60.7418227306815</t>
  </si>
  <si>
    <t>0,0,0,0,0,0,0,0,0,0,0,0,0.0003,0,0,0,0,0,0,0,0,0,0,0,0,0,0,0,0,0,0,0,0,0,0,0,1.394,1.274,2.068,1.8777,1.6893,1.5066,1.3189,1.6789,1.5472,1.6942,1.5656,1.4303,1.305,1.1768,1.2238,1.2708,1.1422,1.013,0.89,1.138,1.185,1.055,0.92,0.968,1.915,1.7656,1.8136,1.8606,1.9076,1.9556,2.1026,1.9544,1.8151,2.0621,1.9286,1.7961,1.6724,1.5554,1.4458,1.338,1.385,1.2812,1.1853,1.0922,1.0016,1.2496,2.3966,2.3017,2.3497,2.2564,2.1785,2.0902,2.0125,2.0595,1.9786,1.8981,1.8205,1.7449,1.6692,1.5953,1.5208,1.4486,1.3747,1.3036,1.2516,1.1986,1.1456,1.0936,1.0406,0.9752,0.9232,0.8594,0.8064,0.7544,0.6885,0.624,0.5584,0.496,0.433,0.37,0.309,0.248,0.1872,0.1292</t>
  </si>
  <si>
    <t>0,1.2,0,0,0,0,0.3,0.6,0.8,0,0,0,0,0,0,0,0,0,0,0,0,0,0,0,0,0,0,0,0,0,0,0,0,0,0,0,0,0,0,0,9.8,1.1,0,0.1,0.6,0.1,0,5.7,0.2,0,0,0,0,0,0,0,0,0,0,0,0,0,0,0,0,0,0,0,0,0,0,0,0,0,0,0,0,0,0,0,8,0.3,0.1,0,0,0.1,0.1,0,0,0,0,0,0,0,0,0,0,0,0,0,0,0,0,0,0,0,0,0,0,0,0,0.6,0,0.5,0,0.1,0,0.3,0,0</t>
  </si>
  <si>
    <t>0,1.2,1.2,1.2,1.2,1.2,1.5,2.1,2.9,2.9,2.9,2.9,2.9,2.9,2.9,2.9,2.9,2.9,2.9,2.7,2.2,1.7,0.4,0,0,0,0,0,0,0,0,0,0,0,0,0,0,0,0,0,0,0,0,0,0,0,0,0,0,0,0,0,0,0,0,0,0,0,0,0,0,0,0,0,0,0,0,0,0,0,0,0,0,0,0,0,0,0,0,0,0,0,0,0,0,0,0,0,0,0,0,0,0,0,0,0,0,0,0,0,0,0,0,0,0,0,0,0,0,0,0,0.6,0.6,1.1,1.1,1.2,1.2,1.5,1.5,1.5</t>
  </si>
  <si>
    <t>21.6,22.7,20.1,21.7,23.6,20.9,24.7,22,23.7,24.5,25,25.9,25.2,27,26.9,29.5,31.1,31.7,31.2,33.1,34.2,34.6,38.1,38.1,37.4,39.1,40.6,40.3,42.9,42.9,43,44.1,45.6,46.4,49.7,51.7,51.8,51.5,53.5,54.7,56.1,54.9,57.1,56.7,58.4,59.7,61.9,61.5,64.1,64.5,65.5,64.6,64.9,65.7,67.1,66.5,66.2,65.7,66.4,66.4,68.4,65.4,66.7,67.5,65.5,66.1,64.4,61.9,63.2,61.5,60,62,60.1,56.8,55.9,53.5,54,50.7,50.9,48.5,49.4,45.4,46.2,44.2,40.6,39.3,39.3,37,38.4,36.9,33.3,35.3,33.1,29.5,32.5,28.9,28.9,26.9,27,28.8,27.5,26.7,27,25.9,22.7,24.2,24.1,23.9,22.9,23.5,21.1,21,23.6,21.3,20.6,19.4,20.6,20.7,22.1,19.6</t>
  </si>
  <si>
    <t>C,LS,S,S,C,S,LS,LS,LS,C,S,S,S,S,S,S,S,S,S,S,S,S,S,S,S,S,S,S,S,S,S,S,S,S,S,S,S,S,S,S,ST,LR,C,LR,LR,LR,C,R,LR,C,S,S,S,S,S,S,S,S,S,S,S,S,S,S,S,S,S,S,S,S,S,S,S,S,S,S,S,S,S,S,ST,LR,LR,S,C,LR,LR,S,C,C,S,S,S,S,S,S,S,S,S,S,S,S,S,S,S,S,S,S,S,S,S,LS,S,LS,S,LS,S,LS,S,S</t>
  </si>
  <si>
    <t>0,1.2,0,0,0,0,0.3,0.6,0.8,0,0,0,0,0,0,0,0,0,0,0,0,0,0,0,0,0,0,0,0,0,0,0,0,0,0,0,0,0,0,0,0,0,0,0,0,0,0,0,0,0,0,0,0,0,0,0,0,0,0,0,0,0,0,0,0,0,0,0,0,0,0,0,0,0,0,0,0,0,0,0,0,0,0,0,0,0,0,0,0,0,0,0,0,0,0,0,0,0,0,0,0,0,0,0,0,0,0,0,0,0,0,0.6,0,0.5,0,0.1,0,0.3,0,0</t>
  </si>
  <si>
    <t>52.397,52.3969193243243,52.3968386595508,52.3967580056778,52.3966773627041,52.396596730628,52.3965161094482,52.3964354991632,52.3973548997714,52.3972741761363,52.3971934634098,52.3971127615904,52.3970320706766,52.3969513906671,52.3968707215602,52.3967900633546,52.3967094160488,52.3966287796412,52.3965481541304,52.396467539515,52.3973869357934,52.3973062078291,52.397225490774,52.3971447846266,52.3970640893854,52.396983405049,52.3969027316159,52.3968220690846,52.3967414174536,52.3966607767215,52.3965801468868,52.3964995279481,52.3974189199037,52.3973381876173,52.3972574662406,52.3971767557721,52.3970960562105,52.3970153675543,52.3969346898019,52.3968540229519,52.3967733670029,52.3966927219533,52.3966120878017,52.3965314645465,52.3964508521865,52.39737025072,52.3972895250104,52.3972088102097,52.3971281063164,52.3970474133291,52.3969667312462,52.3968860600663,52.3968053997879,52.3967247504096,52.3966441119298,52.3965634843471,52.39648286766,52.3974022618671,52.3973215318317,52.3972408127058,52.3971601044878,52.3970794071764,52.39699872077,52.3969180452672,52.3968373806665,52.3967567269664,52.3966760841654,52.3965954522622,52.3965148312551,52.3964342211428,52.3973536219237,52.3972728984613,52.3971921859074,52.3971114842607,52.3970307935195,52.3969501136826,52.3968694447483,52.3967887867152,52.3967081395819,52.3966275033468,52.3965468780085,52.3964662635655,52.3973856600164,52.3973049322245,52.3972242153418,52.3971435093667,52.3970628142979,52.3969821301338,52.3969014568729,52.3968207945139,52.3967401430552,52.3966595024953,52.3965788728328,52.3964982540662,52.397417646194,52.3973369140797,52.397256192875,52.3971754825787,52.3970947831892,52.3970140947049,52.3969334171246,52.3968527504466,52.3967720946695,52.3966914497918,52.3966108158121,52.3965301927289,52.3964495805407,52.397368979246,52.3972882537083,52.3972075390794,52.3971268353579,52.3970461425423,52.3969654606311,52.3968847896229,52.3968041295162,52.3967234803095,52.3966428420014,52.3965622145903,52.3964815980748,52.3974009924534</t>
  </si>
  <si>
    <t>19.8197,19.8127,19.7542,19.692,19.639,19.5788,19.5718,19.5648,19.5568,19.502,19.4322,19.36,19.2898,19.2146,19.1399,19.0576,18.9706,18.8819,18.7951,18.9274,19.2932,19.7501,20.9245,21.1707,21.0551,20.932,20.8024,20.6748,20.5343,20.3945,20.2543,20.109,19.9553,19.7983,19.6223,19.4337,19.245,19.0598,18.8616,18.6557,28.4487,29.5417,29.3237,29.4167,30.0097,30.1017,29.841,35.534,35.727,35.416,35.0049,34.6097,34.2114,33.8052,33.3804,32.9672,32.5608,32.1625,31.7587,31.3568,30.9293,30.5461,30.1481,29.7407,29.3638,28.9806,28.6223,28.2966,27.9568,27.6389,27.3382,27.0182,26.7204,26.4573,26.2037,25.9725,25.738,25.5302,25.3221,25.1319,33.1249,33.4179,33.5099,33.3242,33.1973,33.2903,33.3833,33.2418,33.1252,33.0151,32.8931,32.7616,32.6409,32.5358,32.4171,32.3149,32.2127,32.118,32.0233,31.9217,31.8255,31.7321,31.6377,31.5475,31.468,31.3838,31.2999,31.2158,31.136,31.0544,30.98,30.973,30.8914,30.8844,30.8115,30.8045,30.7318,30.7248,30.6478,30.5771</t>
  </si>
  <si>
    <t>0.1,0.3,0,0,0.1,1.1,0.1,0.1,0.6,0,0,0,0,0,0,0,0,0,0,0,0,0,0,0,0,0.1,0.1,0.1,0.2,0,0.1,0,0,0,0,0.1,0,0,0.1,0,0,0.4,0,0.2,0,0.9,0.1,0,0,0.1,0,0.2,0.1,4,0.1,0.6,0.2,0,0.1,0,1.1,0.2,0.1,0,0.8,0,0.5,0,0.3,0,0,0.1,7.9,0.4,3.4,0.3,0,0.1,0.1,2.9,0,0,0,0.7,0,0,0.1,0.2,0,0,0,0.1,0.1,0,1.2,0,0,0,0,0,0.2,0,0.2,0.1,0,0,0,0.1,0.1,0.1,1.4,0,0,0,0,0.1,0,0.3,1.5,0.3</t>
  </si>
  <si>
    <t>0.1,0.4,0.4,0.4,0.5,1.6,1.7,1.8,2.4,2.4,2.4,2.4,2.4,2.4,2.4,1.8,0.9,0.6,0.3,0,0,0,0,0,0,0,0,0,0,0,0,0,0,0,0,0,0,0,0,0,0,0,0,0,0,0,0,0,0,0,0,0,0,0,0,0,0,0,0,0,0,0,0,0,0,0,0,0,0,0,0,0,0,0,0,0,0,0,0,0,0,0,0,0,0,0,0,0,0,0,0,0,0,0,0,0,0,0,0,0,0.2,0.2,0.4,0.5,0.5,0.5,0.5,0.6,0.7,0.8,2.2,2.2,2.2,2.2,2.2,2.3,2.3,2.6,4.1,4.4</t>
  </si>
  <si>
    <t>20.9,16.5,16.6,22.6,20.6,19.3,16.8,21.7,25,22.3,25.1,26.9,26.1,26.7,29.8,35,35.9,33.5,33.3,41.6,36.9,41.8,42.4,40.7,48.7,47.2,48,52.2,48.9,55.8,55.1,53.6,59.5,61.5,62.7,62.5,61,59.3,60.6,61.3,69,65.2,68.3,67.2,71.8,72.8,69.2,71.7,67.3,73.4,69.3,71.8,68.6,70.9,72.3,72.1,74.2,73.9,76.7,73.8,73,75.4,77.6,76.2,76,73.7,70.5,71.9,71.9,69.5,73.3,70.9,69.4,64.3,67.6,65.8,61.5,58.8,58.4,60.4,53.3,54.1,53.1,49,50.7,50.8,50.8,47.3,46.7,39.8,44.4,38.4,37.4,37.2,35.1,32.2,35,32.9,32.1,31.9,31.3,26.7,24.3,23,24,21,21.5,25.7,22.9,22,20.8,19.1,18.9,17.6,19.7,19.5,17.1,17.8,21.1,17.7</t>
  </si>
  <si>
    <t>LS,LS,C,C,LS,LS,LS,LS,LS,S,S,S,S,S,S,S,S,S,S,S,C,S,S,S,S,LR,LR,LR,LR,S,LR,S,S,S,S,LR,S,S,LR,S,S,LR,S,LR,S,LR,LR,S,S,LR,S,LR,LR,R,LR,LR,LR,S,LR,S,LR,LR,LR,S,LR,S,LR,S,LR,S,C,LR,ST,LR,R,LR,C,LR,LR,R,S,S,S,LR,S,S,LR,LR,S,S,C,LR,LR,C,LR,S,C,S,C,S,LS,S,LS,LS,S,S,S,LS,LS,LS,LS,S,S,S,S,LS,C,LS,LS,LS</t>
  </si>
  <si>
    <t>0.1,0.3,0,0,0.1,1.1,0.1,0.1,0.6,0,0,0,0,0,0,0,0,0,0,0,0,0,0,0,0,0,0,0,0,0,0,0,0,0,0,0,0,0,0,0,0,0,0,0,0,0,0,0,0,0,0,0,0,0,0,0,0,0,0,0,0,0,0,0,0,0,0,0,0,0,0,0,0,0,0,0,0,0,0,0,0,0,0,0,0,0,0,0,0,0,0,0,0,0,0,0,0,0,0,0,0.2,0,0.2,0.1,0,0,0,0.1,0.1,0.1,1.4,0,0,0,0,0.1,0,0.3,1.5,0.3</t>
  </si>
  <si>
    <t>24.64,24.64,24.6043,24.5582,24.5582,24.5582,24.5582,24.5582,24.5582,24.4963,24.4266,24.3516,24.2794,24.2054,24.1214,24.6555,25.3709,25.5856,25.7627,25.9703,25.8851,25.7447,25.6014,25.4678,25.2861,25.3861,25.4861,25.5861,25.7861,25.548,25.648,25.4286,25.1571,24.8671,24.5657,24.6657,24.3833,24.1194,24.2194,23.9369,23.5677,23.9677,23.6069,23.8069,23.4006,24.3006,24.4006,23.9901,23.6417,23.7417,23.3695,23.5695,23.6695,27.6695,27.7695,28.3695,28.5695,28.0909,28.1909,27.7167,28.8167,29.0167,29.1167,28.5941,29.3941,28.9111,29.4111,28.9578,29.2578,28.8417,28.4933,28.5933,36.4933,36.8933,40.2933,40.5933,40.322,40.422,40.522,43.422,43.1403,42.8504,42.5718,43.2718,43.0162,42.7608,42.8608,43.0608,42.842,42.675,42.5282,42.6282,42.7282,42.6176,43.8176,43.693,43.5906,43.4625,43.3715,43.249,43.249,43.1502,43.1502,43.1502,43.062,42.9843,42.905,42.905,42.905,42.905,42.905,42.8336,42.7629,42.696,42.6229,42.6229,42.5749,42.5749,42.5749,42.5749</t>
  </si>
  <si>
    <t>0.2,0.1,0,0,0.5,0,0,0,0,0,0,0,0,0.2,0,0,0,0.1,0,0,0.3,0.1,0,0.3,0.4,3,0.1,0,0,0,0,0,0,0,0,0,0,0,0,0,0,0,0,0,0,0,0,0,0,0,2.9,0,0.1,0,8.3,0,0.7,0.1,0.1,0,0.1,0,4.9,0,0,0,0,0.1,2.8,0,0,0.1,0,0,0,0,0,0,0,0,0,0,0,0,0.8,0,0.1,0.1,2.8,0.2,0,0,0,0,0,0,0,0,0,0,0,0,0,0,0,0,0,0,0,0,0,0.9,0.1,0,0,0.1,0,1.5,1.8,2.1</t>
  </si>
  <si>
    <t>0.2,0.3,0.3,0.3,0.8,0.8,0.8,0.8,0.8,0.8,0.7,0.5,0.5,0,0,0,0,0,0,0,0,0,0,0,0,0,0,0,0,0,0,0,0,0,0,0,0,0,0,0,0,0,0,0,0,0,0,0,0,0,0,0,0,0,0,0,0,0,0,0,0,0,0,0,0,0,0,0,0,0,0,0,0,0,0,0,0,0,0,0,0,0,0,0,0,0,0,0,0,0,0,0,0,0,0,0,0,0,0,0,0,0,0,0,0,0,0,0,0,0,0,0.9,1,1,1,1.1,1.1,2.6,4.4,6.5</t>
  </si>
  <si>
    <t>14.7,22.5,16.4,23.4,21.7,20.6,24.5,22.9,26.1,29.6,32.4,33,29.2,36.2,38.3,40.7,42.3,37,43,46.7,48.4,50.8,56.4,56.4,58.7,55,57.2,59.7,58.2,65.9,58.9,61.1,63.7,71.8,71.7,70.6,69,72.7,75.3,68.7,70.9,76.1,77.6,77.8,78.9,71,72.1,75.9,76,75,74.7,73.7,78.7,76.3,77.4,73.8,80.2,80.2,76.9,79.3,81.8,78.6,81.6,73.3,77.6,78.6,78.1,75.5,75.8,74.1,73.8,68.8,74,67.9,68.8,70.3,71.8,67.4,67.8,66.1,57.4,64,62.1,59.6,50.1,50.9,46.1,43.4,50.1,42.2,46.6,40.1,42.3,39,38.4,31.5,29.2,29.9,29,34.4,24.2,24,23.4,20.5,24.7,19.5,23.3,24.5,20.6,17.8,25.1,20.8,25.3,18.1,21.3,24.1,18.2,19.1,21.8,22.3</t>
  </si>
  <si>
    <t>LS,LS,S,S,LS,S,S,S,S,S,S,S,S,LR,S,S,S,LR,S,S,LR,LR,S,LR,LR,R,LR,S,C,C,S,S,S,S,S,S,S,S,S,S,S,S,S,S,S,S,S,S,S,S,R,S,LR,C,ST,S,LR,LR,LR,C,LR,S,R,C,S,S,S,LR,R,S,S,LR,S,S,S,S,S,S,S,S,S,S,S,S,LR,S,LR,LR,R,LR,S,S,S,S,S,S,S,S,S,S,S,S,S,S,S,S,S,S,S,S,S,LS,LS,S,S,LS,S,LS,LS,SN</t>
  </si>
  <si>
    <t>0.2,0.1,0,0,0.5,0,0,0,0,0,0,0,0,0,0,0,0,0,0,0,0,0,0,0,0,0,0,0,0,0,0,0,0,0,0,0,0,0,0,0,0,0,0,0,0,0,0,0,0,0,0,0,0,0,0,0,0,0,0,0,0,0,0,0,0,0,0,0,0,0,0,0,0,0,0,0,0,0,0,0,0,0,0,0,0,0,0,0,0,0,0,0,0,0,0,0,0,0,0,0,0,0,0,0,0,0,0,0,0,0,0,0.9,0.1,0,0,0.1,0,1.5,1.8,2.1</t>
  </si>
  <si>
    <t>6.0759,6.07597161637931,6.07604318645493,6.07611471025679,6.07618618781481,6.07625761915889,6.07632900431892,6.07640034332475,6.07547163620622,6.07554352954488,6.07561537640077,6.07568717680396,6.07575893078448,6.07583063837233,6.07590229959752,6.07597391449002,6.07604548307979,6.07611700539676,6.07618848147086,6.07625991133198,6.07633129500999,6.07640263253477,6.07547392393615,6.07554581579567,6.07561766117339,6.07568946009935,6.0757612126036,6.07583291871614,6.07590457846697,6.07597619188606,6.07604775900338,6.07611927984885,6.07619075445239,6.07626218284391,6.07633356505328,6.07640490111035,6.07547619104498,6.0755480814387,6.07561992535156,6.07569172281362,6.0757634738549,6.07583517850543,6.07590683679519,6.07597844875416,6.07605001441229,6.07612153379952,6.07619300694577,6.07626443388093,6.07633581463489,6.0764071492375,6.07547843771859,6.07555032665972,6.07562216912093,6.07569396513228,6.07576571472379,6.07583741792547,6.07590907476733,6.07598068527933,6.07605224949144,6.07612376743357,6.07619523913566,6.0762666646276,6.07633804393926,6.07640937710051,6.07548066414118,6.07555255164281,6.07562439266545,6.07569618723916,6.07576793539396,6.07583963715987,6.07591129256688,6.07598290164496,6.07605446442407,6.07612598093414,6.07619745120508,6.0762688752668,6.07634025314917,6.07641158488205,6.07548287049527,6.07555475657038,6.07562659616743,6.07569838931646,6.0757701360475,6.07584183639058,6.07591349037567,6.07598509803275,6.07605665939178,6.07612817448269,6.07619964333539,6.07627106597979,6.07634244244575,6.07641377276313,6.07548505696178,6.07555694162322,6.07562877980752,6.07570057154471,6.07577231686483,6.07584401579789,6.07591566837389,6.07598727462278,6.07605883457453,6.07613034825907,6.07620181570632,6.07627323694616,6.07634461200848,6.07641594092313,6.07548722371995,6.07555910698047,6.07563094376475,6.07570273410284,6.07577447802475,6.07584617556051,6.0759178267401,6.0759894315935,6.07606099015066,6.07613250244151,6.07620396849597,6.07627538834392,6.07634676201525,6.07641808953981</t>
  </si>
  <si>
    <t>14.1077,14.1037,14.0634,14.0104,14.0064,13.9589,13.9038,13.8522,13.7947,13.7278,13.7353,13.8651,13.7993,14.508,14.4126,14.3086,14.1985,14.2945,14.1816,14.0523,14.3483,14.4443,14.2593,14.5553,14.9513,17.9473,18.0433,17.8101,17.6484,17.4372,17.2144,16.9749,16.7138,16.3706,16.0321,15.7092,15.408,15.0675,14.6997,14.4098,14.1,13.7343,13.3541,12.9766,12.5907,12.2998,12.001,11.6649,11.3326,11.0165,13.9135,13.5786,13.6746,13.4074,21.7034,21.2841,21.9801,22.0761,22.1721,21.7968,21.8928,21.3976,26.2936,25.9607,25.4414,24.9078,24.3893,24.4853,27.2813,26.8072,26.342,26.438,25.9727,25.5992,25.2163,24.8171,24.3995,24.0436,23.6868,23.3523,23.1084,22.8016,22.5165,22.2575,23.0535,22.8625,22.9585,23.0545,25.8505,26.0465,25.8732,25.7382,25.5927,25.4639,25.3385,25.2426,25.1551,25.0654,24.9788,24.8723,24.801,24.7304,24.6614,24.6002,24.5279,24.469,24.4017,24.3302,24.269,24.2143,24.1414,24.1374,24.1334,24.0784,24.0159,24.0119,23.9567,23.9527,23.9487,23.9447</t>
  </si>
  <si>
    <t>0,0,0,0.1,0,0,0.3,0.1,3.3,0,0,1.8,1,0.4,1.6,0,0,0,0,0,0.1,0,0.2,0,0,0.1,0,0,0,0,0,0,0,0,0,0,0,0.1,0,0,0,0,0,0,0,0,0,0,0,0,0,0.1,0,0,0.2,2.2,0,0,0,0,3.4,1,0,1.9,4.2,0.1,0,0.9,0.1,0,0,0,0.5,0,0,0,0,0,0,0,0,0,0.1,0.2,0,0,0,0,0,0.2,0.2,0,0,0,0.8,0.2,0.8,0,0,0.2,0,0,0,1.4,0,0,0,0,0.1,3.9,0,0,0.7,0.6,0.2,0.1,0,0,0,0</t>
  </si>
  <si>
    <t>0,0,0,0.1,0.1,0.1,0.4,0.5,3.8,3.8,3.8,5.6,6.6,5.9,7.5,6.1,5.2,3.2,1.4,0.2,0,0,0,0,0,0,0,0,0,0,0,0,0,0,0,0,0,0,0,0,0,0,0,0,0,0,0,0,0,0,0,0,0,0,0,0,0,0,0,0,0,0,0,0,0,0,0,0,0,0,0,0,0,0,0,0,0,0,0,0,0,0,0,0,0,0,0,0,0,0,0,0,0,0,0,0,0,0,0,0.2,0.2,0.2,0.2,1.6,1.6,1.6,1.6,1.6,1.7,5.6,5.6,5.6,6.3,6.9,7.1,7.2,7.2,7.2,7.2,7.2</t>
  </si>
  <si>
    <t>20.2,21.1,17.8,22.8,23.7,25.6,23.5,24,22,24.6,27.8,29.1,26.7,35.4,30.6,38.5,36.3,41.4,40.4,37.8,46.3,48.9,48.3,51,49.7,52.6,52.9,58.3,57.4,55.8,55.4,58.8,59,58.4,64.1,62,66.2,62.5,67.2,67.9,67.4,65.2,66.9,67.9,68.1,71.7,69.2,69.3,72.9,73.3,70.2,74.5,76.1,76.2,75.9,72.3,73.1,75.9,73.6,76.3,79.5,79.5,77,75.5,78.5,73.3,78.3,75.5,77.2,74.7,71.9,69.1,71,68,69.7,69.2,62.7,67.1,61.5,62.1,58.4,57,57.4,52.4,56.2,54.3,53.7,52.1,49.7,44.6,43.5,42.1,37.1,41.7,39.7,38.2,33.3,35.5,31.3,30.6,30.7,27.9,29.8,26.2,25.8,26.9,24.5,25.1,22,22.6,19.4,20,18.7,18.5,23.1,23.5,21.4,19.4,23.8,21</t>
  </si>
  <si>
    <t>C,S,S,LS,S,S,LS,LS,SN,S,S,LS,LS,LR,LS,S,S,S,S,C,LR,S,LR,S,S,LR,S,S,S,S,S,S,S,S,S,S,S,LR,S,S,S,S,S,S,S,S,S,S,S,S,C,LR,S,S,LR,R,S,S,S,S,R,LR,S,LR,R,LR,C,LR,LR,C,S,S,LR,S,S,S,S,S,S,S,S,S,LR,LR,S,S,S,S,S,LR,LR,S,S,S,LR,LR,LR,S,S,LS,S,C,S,LS,S,C,S,S,LS,SN,S,C,LS,LS,LS,LS,S,C,S,S</t>
  </si>
  <si>
    <t>0,0,0,0.1,0,0,0.3,0.1,3.3,0,0,1.8,1,0,1.6,0,0,0,0,0,0,0,0,0,0,0,0,0,0,0,0,0,0,0,0,0,0,0,0,0,0,0,0,0,0,0,0,0,0,0,0,0,0,0,0,0,0,0,0,0,0,0,0,0,0,0,0,0,0,0,0,0,0,0,0,0,0,0,0,0,0,0,0,0,0,0,0,0,0,0,0,0,0,0,0,0,0,0,0,0.2,0,0,0,1.4,0,0,0,0,0.1,3.9,0,0,0.7,0.6,0.2,0.1,0,0,0,0</t>
  </si>
  <si>
    <t>33.3918,33.3914074703557,33.3920156388867,33.391622725695,33.3922305113608,33.3918372159848,33.3914446201461,33.3920527226004,33.3916597434495,33.3922674632734,33.3918741021728,33.3914814407262,33.3920894776893,33.3916964331638,33.3923040877293,33.3919106614863,33.3915179350133,33.3921259070657,33.3917327977448,33.3913403876302,33.3919486754783,33.3915558813915,33.3921637859503,33.3917706092559,33.3913781318877,33.3919863526017,33.3915934915002,33.3922013291636,33.3918080856927,33.3914155416668,33.3920236958417,33.3916307683195,33.3922385396802,33.3918452300246,33.3914526199317,33.3920607081571,33.3916677148027,33.3922754204483,33.3918820451945,33.39148936962,33.3920973924804,33.3917043338772,33.39131197439,33.3919203127755,33.3915275691362,33.3921355240528,33.3917423976266,33.3913499704371,33.3919582412407,33.3915654301397,33.3921733177145,33.3917801240664,33.3913876297746,33.3919958335952,33.3916029556303,33.3922107764602,33.3918175161858,33.3914249553863,33.3920330928174,33.3916401485812,33.3922479032576,33.3918545769475,33.3914619502296,33.3920700218596,33.3916770119393,33.3922847010485,33.3918913092878,33.3914986172357,33.3921066236477,33.3917135486254,33.3913211727484,33.3919294947731,33.3915367348022,33.3921446734162,33.3917515307164,33.3913590872824,33.3919673418702,33.3915745145823,33.392182385999,33.3917891762216,33.3913966658291,33.3920048535776,33.3916119595693,33.3922197643843,33.3918264881235,33.391433911366,33.3920420328675,33.39164907273,33.3922568115334,33.3918634693785,33.391470826844,33.3920788826856,33.391685857005,33.3922935303818,33.3919001229167,33.3915074151882,33.3921154059517,33.3917223153087,33.3913299238388,33.3919382302984,33.3915454547899,33.3921533778941,33.391760219712,33.3913677608232,33.3919759999838,33.3915831572961,33.3921910133404,33.3917977882179,33.3914052625076,33.3920134349656,33.3916205256939,33.3922283152727,33.3918350238029,33.3914424318633,33.3920505382098,33.3916575629442,33.3922652866465,33.3918719294173,33.3914792718353,33.3920873126561</t>
  </si>
  <si>
    <t>7.564,7.4721,7.3837,7.3247,7.2285,7.1307,7.0717,7.0117,6.9527,6.8562,6.7557,6.6967,6.6367,7.7073,7.6473,8.8995,9.6926,11.5423,13.1705,14.286,14.4881,14.2899,14.4299,14.2205,14.0196,14.0596,13.8417,13.5892,13.3453,13.1135,12.885,12.6367,12.3875,12.1453,11.8638,11.5998,11.3059,11.3459,11.0464,10.7439,10.448,10.1743,9.8901,9.6002,9.3128,8.9975,8.7087,8.4233,8.1108,7.7999,7.5732,7.6142,7.2864,6.9623,7.1033,9.2433,8.9171,8.5696,8.2485,7.9081,11.2481,12.1891,11.7794,13.6194,17.7604,17.8004,17.4073,18.2483,18.2883,17.9305,17.5151,17.1363,17.5773,17.2094,16.8268,16.4541,16.1473,15.8023,15.5113,15.2177,14.9561,14.7047,14.7457,14.8857,14.6416,14.4116,14.1859,13.9716,13.7708,13.9118,14.0528,13.8874,13.7424,13.5797,14.3207,14.4617,15.2017,15.0583,14.9284,14.8684,14.7407,14.6348,14.51,14.451,14.3356,14.2332,14.1211,14.009,13.95,13.89,13.7895,13.6978,13.6388,13.5798,13.5198,13.4608,13.3564,13.2669,13.159,13.0558</t>
  </si>
  <si>
    <t>0,0,0,0,0.1,0.2,6,11.1,6.4,0.1,0,0,0,0,0,0,0,0,0,0,5.5,0.4,1.7,0,2.4,0.6,0.9,0,6.8,0.4,0,0.1,0.1,0,0,0,0,0,0.1,0.1,0,0.1,0,0,0,0,0,0,0,0,0,0.6,0.1,0,0,0,0,0,0.1,0,0,0.1,0,0,0,0,0,0,0,0,0,0.1,0,0.4,0,0,0,0,0.1,0,0,0,0,0,0,0,0,0,0,0,0,0,0,0,0,0,0,0,0,0,0.1,0.1,0,0,0,0,0,0.2,0.4,0,0,0,0,0,0,0,0,0,0,0</t>
  </si>
  <si>
    <t>0,0,0,0,0.1,0.3,6.3,17.4,23.8,23.9,23.8,23.8,23,22.8,22,21.5,19.6,18,15.9,12.6,9,6.6,3.6,0.1,0,0,0,0,0,0,0,0,0,0,0,0,0,0,0,0,0,0,0,0,0,0,0,0,0,0,0,0,0,0,0,0,0,0,0,0,0,0,0,0,0,0,0,0,0,0,0,0,0,0,0,0,0,0,0,0,0,0,0,0,0,0,0,0,0,0,0,0,0,0,0,0,0,0,0,0,0.1,0,0,0,0,0,0,0.2,0.6,0.6,0.6,0.6,0.6,0.6,0.6,0.6,0.6,0.6,0.6,0.6</t>
  </si>
  <si>
    <t>20,21.5,23.5,20.6,27,24.2,23.5,29.5,26,31.7,32.6,29.6,35.7,33.1,35.5,34.2,41.2,39.6,41.6,47.6,49.1,43.2,45.9,48.7,54.4,51.5,52.6,54.4,55.9,56.1,64.3,58.7,57.8,62.6,67,62,68.1,63.2,65.5,62.8,65.3,68.2,66,72.2,71,69.3,66.8,71.2,67.7,71.2,72.3,70.5,69.2,77.1,73.8,75.2,77.1,77.5,71.1,72.4,76.1,70,73.8,73.7,70.6,72.8,69.7,68.7,71.9,74.7,68.3,74.4,67.8,70.5,64.9,69,68,68.3,67.7,62.3,61,58.1,57.4,61.4,53.6,60.7,52.8,49.1,47,50.1,45.8,42.1,41,39.9,40.9,45,39,42.6,37.8,39,31.1,35.4,28.2,30.8,32.5,24.7,30.1,29.3,24.1,28.3,27.7,25.3,23.1,26.1,19.6,17.7,21.3,22,19.5,23.2</t>
  </si>
  <si>
    <t>C,C,C,S,LS,LS,SN,B,B,LS,S,S,S,S,S,S,S,S,S,S,R,LR,LR,S,R,LR,LR,S,ST,LR,S,LR,LR,S,S,S,C,S,LR,LR,S,LR,S,S,S,S,S,S,S,S,S,LR,LR,S,S,S,S,S,LR,S,S,LR,S,S,S,S,S,S,S,S,S,LR,S,LR,S,S,S,S,LR,S,S,S,S,S,S,S,S,S,S,S,S,S,S,S,S,S,S,S,S,S,LS,LR,S,S,S,S,S,LS,LS,S,S,S,S,S,S,S,S,S,S,S</t>
  </si>
  <si>
    <t>0,0,0,0,0.1,0.2,6,11.1,6.4,0.1,0,0,0,0,0,0,0,0,0,0,0,0,0,0,0,0,0,0,0,0,0,0,0,0,0,0,0,0,0,0,0,0,0,0,0,0,0,0,0,0,0,0,0,0,0,0,0,0,0,0,0,0,0,0,0,0,0,0,0,0,0,0,0,0,0,0,0,0,0,0,0,0,0,0,0,0,0,0,0,0,0,0,0,0,0,0,0,0,0,0,0.1,0,0,0,0,0,0,0.2,0.4,0,0,0,0,0,0,0,0,0,0,0</t>
  </si>
  <si>
    <t>44.5468,44.5467206486486,44.5466413401899,44.5465620746006,44.5464828518576,44.5464036719377,44.5463245348177,44.5472454404746,44.5471658483446,44.5470862992374,44.5470067931297,44.5469273299982,44.5468479098199,44.5467685325713,44.5466891982294,44.5466099067709,44.5465306581726,44.5464514524115,44.5463722894642,44.5472931693078,44.5472135513784,44.5471339764858,44.5470544446066,44.5469749557176,44.5468955097956,44.5468161068173,44.5467367467596,44.5466574295992,44.5465781553129,44.5464989238776,44.5464197352701,44.5463405894673,44.5472614864459,44.5471818856424,44.5471023278664,44.5470228130946,44.5469433413037,44.5468639124706,44.546784526572,44.5467051835846,44.5466258834854,44.5465466262511,44.5464674118585,44.5463882402845,44.547309111506,44.5472294849593,44.5471499014539,44.5470703609666,44.5469908634742,44.5469114089534,44.546831997381,44.5467526287337,44.5466733029885,44.546594020122,44.5465147801111,44.5464355829327,44.5463564285635,44.5472773169805,44.54719770762,44.5471181412916,44.547038617972,44.5469591376379,44.5468797002662,44.5468003058336,44.546720954317,44.546641645693,44.5465623799386,44.5464831570305,44.5464039769456,44.5463248396608,44.5472457451529,44.5471661528582,44.5470866035864,44.5470070973142,44.5469276340183,44.5468482136756,44.5467688362628,44.5466895017567,44.5466102101342,44.5465309613719,44.5464517554469,44.5463725923358,44.5472934720156,44.5472138539226,44.5471342788665,44.5470547468238,44.5469752577715,44.5468958116862,44.5468164085448,44.5467370483239,44.5466577310005,44.5465784565513,44.5464992249532,44.546420036183,44.5463408902175,44.5472617870335,44.5471821860676,44.5471026281292,44.5470231131951,44.546943641242,44.5468642122467,44.546784826186,44.5467054830367,44.5466261827756,44.5465469253796,44.5464677108253,44.5463885390897,44.5473094101497,44.5472297834415,44.5471501997748,44.5470706591262,44.5469911614727,44.5469117067908,44.5468322950574,44.5467529262492,44.5466736003432,44.546594317316,44.5465150771444,44.5464358798054,44.5463567252758</t>
  </si>
  <si>
    <t>9.9918,9.9442,9.8945,9.8353,9.8113,9.7873,9.7633,9.7383,9.7143,9.6903,9.7262,9.6514,10.3535,10.5096,11.1647,11.5512,13.3967,14.8995,16.8158,19.9727,29.0836,31.8332,36.4643,39.7807,42.2382,42.8142,43.6902,43.383,50.159,50.535,50.0744,50.1504,50.2254,49.7915,49.2889,48.8666,48.5238,48.088,48.164,48.24,47.7733,47.8493,47.3735,46.7896,46.231,45.7079,45.2291,44.6769,44.1893,43.6431,43.0797,43.6557,43.7317,43.0715,42.4843,41.8721,41.2241,40.5716,40.6476,40.1016,39.4887,39.5647,38.9997,38.4414,37.9412,37.4053,36.9252,36.4645,35.9551,35.3993,34.9527,35.0287,34.5918,34.9678,34.5717,34.1206,33.6872,33.2518,33.3278,32.9728,32.6355,32.3302,32.0331,31.6949,31.4367,31.1102,30.8607,30.6411,30.4371,30.2114,30.0169,29.8458,29.6814,29.5228,29.3597,29.1719,29.0191,28.8472,28.7014,28.5501,28.5261,28.7021,28.5955,28.4798,28.3578,28.2628,28.1502,28.1252,28.1012,27.9951,27.8913,27.7951,27.7057,27.6074,27.527,27.4511,27.3667,27.2805,27.2007,27.1116</t>
  </si>
  <si>
    <t>0,0,0,0.1,0.1,0,0,0,0,0,0,0,0.1,3.3,0,0.1,0.2,0,0,0.2,0,0,0,0.4,0,0,0,0,0,0.1,0,0,0,0.4,0,0,0,0,0,0,0.5,0,0,1.2,0.2,0,0,0,0.6,0.3,3.3,0.8,0,2.2,5.6,0,1.8,0,0.3,8.5,0,0,0.1,0,0,0,0,0,0,0,0,0,0,0,0,0,0,0,0,0,0,0,0,0,0,0,0,0,0,0,0.1,0,0,0,0,0,0,1.1,0,0,0,0,0,0,0,0,0,0,0,0,0.1,0.4,0,0,0.4,0.5,0,0.1,2.5,8.1</t>
  </si>
  <si>
    <t>0,0,0,0.1,0.2,0.2,0.2,0.2,0.2,0.2,0.2,0.2,0,0,0,0.1,0,0,0,0,0,0,0,0,0,0,0,0,0,0,0,0,0,0,0,0,0,0,0,0,0,0,0,0,0,0,0,0,0,0,0,0,0,0,0,0,0,0,0,0,0,0,0,0,0,0,0,0,0,0,0,0,0,0,0,0,0,0,0,0,0,0,0,0,0,0,0,0,0,0,0,0,0,0,0,0,0,0,0,0,0,0,0,0,0,0,0,0,0,0,0.1,0.5,0.5,0.5,0.9,1.4,1.4,1.5,4,12.1</t>
  </si>
  <si>
    <t>21,22.8,17.8,19.5,20.4,19.2,24.2,27.1,23.7,21.4,23.2,31.1,33.1,34.6,36.2,30.5,37,36.9,36,43.8,40.2,45.8,46.5,45.6,44.2,48.3,53.4,47.4,54.2,53.8,52.3,56.1,54.9,54.2,54.1,62.3,56.3,65,61.3,65.2,59.1,68.9,67.7,60.6,70.3,71.2,68.9,66.4,66,66.4,63.6,69.2,69.1,73.1,69.9,71.6,74.3,70,74.4,74.8,73.3,71.3,72.2,67.1,68.2,70.2,73.1,69.2,68.9,65.9,61.9,66.6,64,65.5,65.5,58.5,61,56.8,55.6,63,53.9,52.3,54.2,57.7,56.5,53,46.2,52.5,46.6,41.1,40.2,46.1,38.6,36.6,36.5,39.9,38.8,32.2,31.3,28.9,33.8,29.4,32.9,24.6,22.7,22.4,24.6,23.7,24.1,23.8,17.7,26.7,21.9,16.1,20.6,21.6,15.6,15.2,15.6,23</t>
  </si>
  <si>
    <t>S,S,S,LS,LS,S,S,S,S,S,S,S,LR,R,S,LS,LR,S,S,LR,S,S,S,LR,S,S,S,S,S,LR,S,S,S,LR,S,S,S,S,S,S,LR,S,C,LR,LR,S,S,S,LR,LR,R,LR,C,R,R,S,LR,C,LR,ST,S,S,LR,S,S,S,S,S,S,S,S,S,S,S,S,S,S,S,S,S,S,S,S,S,S,S,S,S,S,S,LR,S,S,S,S,S,S,LR,S,S,S,S,S,S,S,S,S,S,S,S,LS,LS,C,S,LS,LS,S,LS,SN,B</t>
  </si>
  <si>
    <t>0,0,0,0.1,0.1,0,0,0,0,0,0,0,0,0,0,0.1,0,0,0,0,0,0,0,0,0,0,0,0,0,0,0,0,0,0,0,0,0,0,0,0,0,0,0,0,0,0,0,0,0,0,0,0,0,0,0,0,0,0,0,0,0,0,0,0,0,0,0,0,0,0,0,0,0,0,0,0,0,0,0,0,0,0,0,0,0,0,0,0,0,0,0,0,0,0,0,0,0,0,0,0,0,0,0,0,0,0,0,0,0,0,0.1,0.4,0,0,0.4,0.5,0,0.1,2.5,8.1</t>
  </si>
  <si>
    <t>105.4009,105.280027408257,105.159293431871,105.038697911881,104.918240689505,104.797921606145,104.677740503386,104.557697222992,104.437791606911,104.31802349727,104.198392736378,104.078899166726,104.259542630985,104.932978935307,105.17664295029,105.420027534062,105.963133007074,106.205615652708,106.447820221913,106.889747033585,107.009167048455,106.886450113767,106.763873909508,107.04143827429,106.918684331315,106.79607116121,106.673598602539,106.55126649405,106.429074674676,106.407022983536,106.284996581032,106.163110117063,106.041363431148,106.319756362993,106.197830036889,106.076043534553,105.954396695637,105.832889359977,105.711521367592,105.590292558684,105.96920277364,105.847678458533,105.726293506172,106.398047756738,106.840031646925,106.760508674853,106.63807689885,106.51578552626,106.993634396069,107.170935274055,107.841032825346,108.510361916143,108.749923427707,109.418210212767,110.085730613899,110.323485509984,110.989967751372,111.226685678262,111.76313213964,112.427963410123,112.663032259423,112.897831534355,113.232361544063,113.466507918439,113.700385776331,113.93399542567,114.167337174035,114.400411328652,114.633218196394,114.865758083784,115.09803129699,115.330038141833,115.561778923781,115.793253947951,116.024463519111,116.255407941681,116.48608751973,116.716502556978,116.946653356798,117.176540222214,117.406163455904,117.635523360198,117.864620237079,118.093454388183,118.322026114802,118.550335717881,118.778383498021,119.006169755478,119.233694790162,119.460958901641,119.505962389139,119.368914267133,119.232023310405,119.095289338719,118.958712172046,118.822291630564,118.686027534658,119.342919704916,119.513058558465,119.376002298651,119.239103213446,119.102361122605,118.965775846088,118.829347204063,118.693075016902,118.556959105185,118.420999289698,118.28519539143,118.149547231577,118.014054631541,117.878717412927,117.743535397545,117.60850840741,117.473636264741,117.338918791961,117.204355811695,117.069947146773,116.935692620228,116.801592055297,116.667645275417</t>
  </si>
  <si>
    <t>0,0,0,0,0,0,0,0,0,0,0,0,0,2.507,2.109,1.745,1.381,0.9911,0.606,0.242,0,0,0,0,0,0,0,0,0,0,0,0,0,0,0,0,0,0,0,0,0,0,0,0.407,0.043,0,0,0,0,0,2.507,2.514,2.0727,3.4797,8.2867,7.6923,8.6993,8.1869,7.8229,15.5299,14.8311,14.1616,13.7976,13.1793,12.5572,11.9227,11.2674,10.6563,10.0542,9.4824,8.9435,8.3782,7.8368,7.2917,6.7534,6.2592,5.7578,5.2805,4.8127,4.3193,3.8671,3.4247,2.9815,2.5332,2.0948,1.6714,1.2664,0.8572,0.4634,0.0817,0,0,0,0,0,0,0,0.307,0,0,0,0,0,0,0,0,0,0,0,0,0,0,0,0,0,0,0,0,0,0</t>
  </si>
  <si>
    <t>0,0,0.8,0,0,0,0.6,0.8,0.4,0,0,0.1,0,0.2,0,0.1,0,0,0,0,0,0,0.1,0.1,0.1,1.5,0,2.4,0,0,0,0.1,0.2,0,0,0,0,0.1,0,0,0.4,0,0,0.2,0,1,0,0,0,0,0,0,0,0.2,0,0.1,0,0,0,0,0.1,4.9,7.4,1.5,0.1,0.3,0.2,0,0,0,0,0.1,0,0,0,0,0,0,0,0,0,0,0,0,0,0,0,0,0.3,0,0.4,0.1,0,0,11.7,6.8,0.5,0,0,0.7,0.3,0,0,0,0,0,0,0,0,0,0,0.1,0,0.1,0,0,0,0,0,0.1</t>
  </si>
  <si>
    <t>0,0,0.8,0.8,0.8,0.8,1.4,2.2,2.6,2.6,2.6,2.7,2.7,2.9,2.9,1.7,1.3,0.8,0,0,0,0,0,0,0,0,0,0,0,0,0,0,0,0,0,0,0,0,0,0,0,0,0,0,0,0,0,0,0,0,0,0,0,0,0,0,0,0,0,0,0,0,0,0,0,0,0,0,0,0,0,0,0,0,0,0,0,0,0,0,0,0,0,0,0,0,0,0,0,0,0,0,0,0,0,0,0,0,0,0.7,1,1,1,1,1,1,1,1,1,1,1,1.1,1.1,1.2,1.2,1.2,1.2,1.2,1.2,1.3</t>
  </si>
  <si>
    <t>16.9,22.2,19.8,15.7,17.7,14.6,19,20.3,24.3,20.1,22.5,28.6,31.9,27.8,26.5,37.8,33.8,34.2,41.9,38.4,38.8,48.3,43.1,48.3,47.1,47.5,48.8,55.3,58.7,58.9,57.7,63,65.7,66.5,68.3,59.1,60.5,67.1,70.6,67.8,73.2,65.5,68.2,65.9,68.4,68.6,70,71.8,69.8,67.6,74.8,67.4,69.2,73.2,65.7,71.2,71.2,68.7,77.8,78.7,69.4,77.5,72.8,73.4,67,71.1,68.8,75,66.5,70.9,70.8,66.8,65.5,64.6,72.5,62.3,66.6,58.5,65.2,56.3,55.6,50.8,53.3,52.3,47.1,50.1,44.2,45.9,42.1,47.4,39.2,48.5,33.3,34,33.6,42.4,39.3,32.6,31.3,25.9,25.2,23,31.1,22.8,26.5,18.8,25.9,19.4,18.2,28.1,18.7,14.4,17.4,19.4,25.3,17.9,24.7,15.2,16,23.8</t>
  </si>
  <si>
    <t>C,S,LS,C,C,C,LS,LS,LS,C,S,LS,S,LS,S,LR,C,S,S,S,C,S,LR,LR,LR,LR,S,R,C,C,S,LR,LR,S,S,S,S,LR,S,S,LR,C,S,LR,S,LR,S,S,C,C,S,S,S,LR,S,LR,S,S,S,S,LR,R,ST,LR,LR,LR,LR,C,S,S,C,LR,S,S,S,S,S,S,S,S,S,S,S,S,S,S,S,S,LR,S,LR,LR,C,C,ST,ST,LR,C,C,LS,LS,S,S,S,S,S,S,S,S,S,S,LS,S,LS,S,S,S,S,S,LS</t>
  </si>
  <si>
    <t>0,0,0.8,0,0,0,0.6,0.8,0.4,0,0,0.1,0,0.2,0,0,0,0,0,0,0,0,0,0,0,0,0,0,0,0,0,0,0,0,0,0,0,0,0,0,0,0,0,0,0,0,0,0,0,0,0,0,0,0,0,0,0,0,0,0,0,0,0,0,0,0,0,0,0,0,0,0,0,0,0,0,0,0,0,0,0,0,0,0,0,0,0,0,0,0,0,0,0,0,0,0,0,0,0,0.7,0.3,0,0,0,0,0,0,0,0,0,0,0.1,0,0.1,0,0,0,0,0,0.1</t>
  </si>
  <si>
    <t>76.0218,76.0786940264317,76.135357469144,76.1917912626611,76.2479963377199,76.3039736212851,76.3597240365645,76.4152485030242,76.470547936404,76.5256232487322,76.5804753483409,76.6351051398807,76.6895135243358,76.7437013990389,76.797669657686,77.3154191903508,77.7410703548657,78.2549964133394,78.7668395996818,78.5836083554893,78.2651197225067,77.9479218804595,77.7320095979484,77.5169723784325,77.3028066754009,77.8185089567165,77.8681211671122,78.3815323059944,78.4288626596441,78.4760011898341,78.5229486739986,78.6697058864212,78.8068683119035,78.4874748368068,78.1693758198471,77.8525660147622,77.5370401965526,77.3227931613948,77.009414440212,76.69730580019,76.7864620938633,76.4752570492538,76.1653132761907,76.0566256629128,75.7483785456886,76.2703807119352,76.1322672746886,75.8237135923418,75.5164104359323,75.2103527372492,74.9055354486225,74.6019535428395,74.2996020130624,74.1984758727451,73.8977595828644,73.6982620550396,73.3995730634509,73.102094617555,72.8058218111754,72.51074975802,72.3168735915999,72.8527831788057,73.3865207976405,73.9180952507954,74.0835153052856,74.4482649348853,74.7115362840479,74.7737406303857,74.8356928710026,74.8973940276488,74.9588451179332,75.1200471553407,75.180595862905,75.2408991748262,75.3009580856595,75.3607735859291,75.4203466621447,75.4796782968179,75.5387694684784,75.5976211516899,75.6562343170663,75.7146099312878,75.772748957117,75.8306523534141,75.8883210751536,75.9457560734393,76.0029582955205,76.0599286848074,76.2296681808866,75.9207197459685,76.0130234368659,75.8049530335094,75.4977259110829,75.1917439382274,75.7160020685218,76.2381354522088,76.7581527005963,76.8120623900917,76.8657535909777,76.9192271887587,76.9724840653505,77.0255250990945,77.0783511647722,77.1309631336198,77.1833618733426,77.235548248129,77.2875231186652,77.339287342149,77.3908417723042,77.4421872593944,77.4933246502374,77.5442547882188,77.5949785133062,77.6454966620628,77.6958100676615,77.7459195598983,77.7958259652062,77.8455301066688,77.8950328040338,77.9443348737267</t>
  </si>
  <si>
    <t>5.6391,5.2457,4.8807,4.5028,4.1242,3.7479,3.3829,3.0179,2.6529,2.2764,1.8931,1.5281,1.141,0.776,0.3984,0.9115,0.5347,0.1578,0.1355,0,0,0,0,0,0,0.671,0.2775,1.8485,1.4392,1.0349,0.6206,0.2556,0,0,0,0,0,0,0,0,0,0,0,0,0,0.171,0,0,0,0,0,0,0,0,0,0,0,0,0,0,0,4.071,10.642,11.313,10.948,10.583,10.218,9.6663,9.0941,8.4949,7.9829,7.6179,7.0752,6.5447,5.9697,5.4645,4.9435,4.4675,3.9683,3.5117,3.0626,2.6319,2.2,1.7761,1.3677,0.96,0.5664,0.1779,0,0,0,0,0,0,10.871,16.842,16.513,16.0995,15.6892,15.3242,14.9592,14.5462,14.1151,13.7038,13.2857,12.8829,12.4677,12.0651,11.665,11.2476,10.8479,10.4829,10.0864,9.7214,9.3138,8.9183,8.5135,8.1226,7.7314,7.3664</t>
  </si>
  <si>
    <t>0,0,0,0,0,0,0,0,0,0,0,0,0,0,0,0,0,0.1,0,0.8,0.1,0.4,0.1,0.6,0.4,0,0,0.1,0.1,0.9,0,0,0,0,0,0,0,0,0,0,0,0,0,0,0,0,0,0,0,0,0.1,0,0,0,0,0,0,1.7,0,0.2,0,0,0,0,0.1,0,0,0,0,0,0,0.1,0.1,0.2,0.1,0,0,0.1,0,0,0,0,0,0,0,0,0,0,0,0,0,0,0,0,0,0,0,0,0,0,2.8,6.7,0,0.1,0.1,10.6,0.9,0,0.1,0.6,1.5,6.5,0,0,0.3,0.1,0,0,0,0.2</t>
  </si>
  <si>
    <t>0,0,0,0,0,0,0,0,0,0,0,0,0,0,0,0,0,0,0,0,0,0,0,0,0,0,0,0,0,0,0,0,0,0,0,0,0,0,0,0,0,0,0,0,0,0,0,0,0,0,0,0,0,0,0,0,0,0,0,0,0,0,0,0,0,0,0,0,0,0,0,0,0,0,0,0,0,0,0,0,0,0,0,0,0,0,0,0,0,0,0,0,0,0,0,0,0,0,0,0,0,6.7,5.7,5.3,4.1,2.9,3.8,3.1,3.2,3.8,5.3,11.8,11.8,11.8,11.3,11.4,11.4,11.4,11.4,11.6</t>
  </si>
  <si>
    <t>20.5,31.4,24.6,33.3,22.3,30.4,26.7,19.5,30.5,30.5,29.8,38.2,42.1,44.3,31.3,34.3,34.8,44.4,48.3,38.7,41.7,53.4,40.6,51.8,52.1,45.7,48.5,51.6,59.7,60,60.8,65.5,68.7,61.9,69.8,63.5,69.9,65.6,72,64.7,56.5,61.6,61.7,58,59.5,68,66.2,59,70.2,59.9,79.1,60.5,67.3,75.6,62.3,75.2,80.6,79.3,65.7,78.7,80.5,72.5,65.4,60.8,68.3,71,61.1,63.5,77.4,71.8,66.2,63.3,70.1,66.6,66.4,72.7,61.6,64.9,53.4,52.2,49,62.3,65.4,45.5,47.4,44.1,59.1,46.2,41.4,55.8,50.8,47.2,48,34.7,43,43.9,43.4,36.7,34.1,30.4,38.8,23.6,36.9,33.4,37.7,37.5,30.8,35.5,26.3,26,31.3,23.4,27.8,24.3,34.3,22.6,20,24.6,28.1,30.8</t>
  </si>
  <si>
    <t>S,S,S,S,S,S,S,S,S,S,C,S,S,S,S,S,S,LR,C,LR,LR,LR,LR,LR,LR,S,S,LR,LR,LR,S,S,S,S,S,S,S,S,S,S,S,S,S,S,S,S,S,S,S,S,LR,S,S,S,S,S,S,LR,S,LR,S,S,S,S,LR,S,S,S,S,S,S,LR,LR,LR,LR,S,S,LR,S,S,S,S,S,S,S,S,S,S,S,S,S,S,S,S,S,S,S,S,S,S,R,B,C,LR,LR,ST,LS,C,LS,LS,LS,B,S,S,LR,LS,C,S,C,LS</t>
  </si>
  <si>
    <t>0,0,0,0,0,0,0,0,0,0,0,0,0,0,0,0,0,0,0,0,0,0,0,0,0,0,0,0,0,0,0,0,0,0,0,0,0,0,0,0,0,0,0,0,0,0,0,0,0,0,0,0,0,0,0,0,0,0,0,0,0,0,0,0,0,0,0,0,0,0,0,0,0,0,0,0,0,0,0,0,0,0,0,0,0,0,0,0,0,0,0,0,0,0,0,0,0,0,0,0,0,6.7,0,0,0,0,0.9,0,0.1,0.6,1.5,6.5,0,0,0,0.1,0,0,0,0.2</t>
  </si>
  <si>
    <t>67.6401,67.6400313045213,67.6399626629393,67.6398940752117,67.6398255412963,67.6397570611509,67.6396886347332,67.6406202620012,67.6405511583382,67.6404821088921,67.6404131136205,67.6403441724809,67.6402752854306,67.6402064524274,67.6401376734289,67.6400689483925,67.6400002772761,67.6399316600373,67.6398630966338,67.6397945870234,67.6397261311639,67.6396577290131,67.6405893805289,67.6405203010947,67.6404512758585,67.6403823047777,67.6403133878098,67.6402445249125,67.6401757160432,67.6401069611596,67.6400382602193,67.63996961318,67.6399010199995,67.6398324806354,67.6397639950455,67.6396955631877,67.6406271850198,67.6405580759251,67.6404890210517,67.640420020357,67.6403510737985,67.6402821813337,67.6402133429201,67.6401445585154,67.6400758280772,67.6400071515632,67.639938528931,67.6398699601383,67.639801445143,67.6397329839028,67.6396645763755,67.6405962225191,67.6405271377168,67.6404581071168,67.6403891306763,67.640320208353,67.6402513401045,67.6401825258882,67.6401137656617,67.6400450593828,67.6399764070091,67.6399078084983,67.6398392638081,67.6397707728963,67.6397023357208,67.6396339522393,67.6405656224098,67.6404965616156,67.6404275550047,67.6403586025347,67.6402897041631,67.6402208598473,67.640152069545,67.6400833332139,67.6400146508115,67.6399460222955,67.6398774476238,67.639808926754,67.6397404596439,67.6396720462513,67.6406036865342,67.6405345958759,67.6404655594243,67.640396577137,67.6403276489715,67.6402587748852,67.6401899548357,67.6401211887807,67.6400524766778,67.6399838184847,67.639915214159,67.6398466636585,67.639778166941,67.6397097239643,67.6396413346862,67.6405729990645,67.6405039324828,67.640434920089,67.6363659618405,67.5833001959928,67.6402760641901,67.6402072305759,67.6401384509668,67.6400697253204,67.6400010535945,67.6399324357466,67.6398638717345,67.639795361516,67.6397269050488,67.6396585022909,67.6405901532,67.6405210731595,67.6404520473176,67.6403830756315,67.6403141580589,67.6402452945572,67.6401764850841,67.6401077295971,67.6400390280539,67.6399703804123</t>
  </si>
  <si>
    <t>5.6399,5.5439,5.4587,5.3599,5.2781,5.1851,5.0981,5.0192,4.927,4.8352,4.7553,4.6504,4.5376,4.4201,4.3291,4.2337,4.1378,4.1848,4.0796,4.8266,4.8736,5.2206,5.2666,5.8136,6.1606,6.0285,5.8883,5.9353,5.9823,6.8293,6.6299,6.4061,6.1648,5.9668,5.7253,5.5247,5.2885,5.0824,4.8417,4.647,4.4909,4.3156,4.1422,3.9861,3.8263,3.6317,3.4491,3.2986,3.1034,2.955,3.002,2.8518,2.6792,2.4714,2.3254,2.1301,1.9133,3.5603,3.3813,3.5283,3.2656,3.0591,2.8904,2.7422,2.7892,2.6016,2.4562,2.3063,2.1007,1.9277,1.7802,1.8272,1.8742,2.0212,2.0682,1.8923,1.7599,1.8069,1.6964,1.5901,1.4904,1.3652,1.235,1.1468,1.0573,0.9735,0.8684,0.7851,0.7082,0.6159,0.5325,0.4548,0.3783,0.3125,0.2434,0.1747,0.1095,0.0491,0,0,2.69,2.637,3.6065,3.9615,5.2248,16.9514,16.8984,17.5182,17.4652,17.4122,17.3582,17.3052,17.1871,17.078,17.8046,17.7516,17.6644,17.5538,17.4529,17.3999</t>
  </si>
  <si>
    <t>0,1,0,0.2,0.2,0,0,0.1,0.3,0,0,0,0,0,0,0,0,0,0,0,0,0,0,0,0.3,0,0,0,0,0,0,0.2,0,0.4,0,0.7,0,0.9,0.7,0,0,0,0,0,0,0,0,0,0,0,0,0,0,0.1,0,1.3,0.7,0.4,0,0,0.2,0,0,0,0,0,0,0,0,0.1,0,0.1,1.6,2.3,0,0.5,0,0,0.6,0,0,0,0,0,0,0,0.3,0.1,0,0,0,0,0,0,0,0,0,0,0,0,0,1.5,0.1,0,0,1.3,0.1,3.6,0,0,0,0,0.1,0,0,0,0.1,0,0,0.1</t>
  </si>
  <si>
    <t>0,1,1,1.2,1.4,1.4,1.4,1.5,1.8,1.8,1.8,1.8,1.8,1.8,1.8,1.8,1.8,1.8,1.8,1.8,1.5,1.5,1.5,1.5,1.8,1.3,0.2,0,0,0,0,0,0,0,0,0,0,0,0,0,0,0,0,0,0,0,0,0,0,0,0,0,0,0,0,0,0,0,0,0,0,0,0,0,0,0,0,0,0,0,0,0,0,0,0,0,0,0,0,0,0,0,0,0,0,0,0.3,0.4,0.4,0.4,0.4,0.4,0.4,0.4,0.4,0.4,0.4,0.4,0.4,0.4,0.4,1.9,2,2,2,3.3,3.4,7,7,7,7,7,7.1,7.1,7.1,7.1,7.2,7.2,7.2,7.3</t>
  </si>
  <si>
    <t>9.4,11.2,6.6,11,8,7.9,15.5,15.9,13.3,14.5,18.2,19,21.3,20.5,17.1,20.1,21.5,22.2,26.3,27.8,33.5,30.9,28.9,29.6,31.9,34.3,37,34.6,40.5,36.7,41.4,42.2,40.6,40.3,42.4,50.8,50.6,44.1,48,50.3,51.9,50.6,49.4,54.4,56.8,53.1,53,60.4,55.6,64.8,57.9,56.9,65.2,61.3,62,67.1,69.2,66.1,65.1,61.7,62.7,64.3,69,67.1,67.7,64,58.5,55.8,55.5,60.8,52.9,55.5,55.9,45.6,49.2,46.3,41.5,44.4,38.3,40.8,35.2,36,31.8,31.2,31.5,23.2,29.5,20.2,26.1,17.8,14.7,15,16.3,12.4,15,12,17.9,16.6,9.4,16.9,16.1,12.6,15.9,16.2,14.4,16.2,13.9,9.1,9,15.2,6.7,9.2,9.7,14.6,7.8,11,5.6,12.1,7.6,8.5</t>
  </si>
  <si>
    <t>C,LS,S,LS,LS,S,S,LS,LS,S,S,S,S,S,S,S,S,S,S,S,S,S,S,S,LS,S,S,S,S,S,S,LR,S,LR,S,LR,S,LR,LR,S,S,S,S,S,S,S,S,S,S,S,S,S,S,LR,S,LR,LR,LR,S,S,LR,S,S,C,S,S,S,S,S,LR,C,LR,LR,R,C,LR,S,S,LR,S,S,S,S,S,S,S,LS,LS,S,S,S,S,S,S,S,S,S,S,S,S,S,LS,LS,C,C,LS,LS,SN,S,C,S,S,LS,S,S,S,LS,S,S,LS</t>
  </si>
  <si>
    <t>0,1,0,0.2,0.2,0,0,0.1,0.3,0,0,0,0,0,0,0,0,0,0,0,0,0,0,0,0.3,0,0,0,0,0,0,0,0,0,0,0,0,0,0,0,0,0,0,0,0,0,0,0,0,0,0,0,0,0,0,0,0,0,0,0,0,0,0,0,0,0,0,0,0,0,0,0,0,0,0,0,0,0,0,0,0,0,0,0,0,0,0.3,0.1,0,0,0,0,0,0,0,0,0,0,0,0,0,1.5,0.1,0,0,1.3,0.1,3.6,0,0,0,0,0.1,0,0,0,0.1,0,0,0.1</t>
  </si>
  <si>
    <t>37.988,37.9803814861996,37.9727733245198,37.9651755008941,37.9575880012751,37.9500108116343,37.9424439179624,37.9348873062692,37.9273409625834,37.9198048729527,37.9122790234438,37.9047634001423,37.8972579891527,37.8897627765984,37.8822777486217,37.8748028913837,37.8673381910642,37.8598836338619,37.8524392059942,37.8450048936973,38.0005806832261,37.9929450746544,37.9853198414319,37.9777049694605,37.9701004446613,38.1255062529742,38.2807008941592,38.4356846551522,38.4274578224998,38.4192421685584,38.4110376781383,38.5658443360703,38.5574406410064,38.7120483649762,38.7034460062637,38.8578553365312,38.849054853696,39.003266329054,39.1572682601568,39.1480609317353,39.1388661143334,39.1296837909509,39.1205139446107,39.111356558359,39.1022116152648,39.0930790984203,39.0839589909405,39.0748512759634,39.06575593665,39.0566729561841,39.0476023177723,39.0385440046441,39.0294980000518,39.1204642872704,39.1113069684936,39.2651620927827,39.4188081570303,39.5722454453095,39.5624742413074,39.5527163145251,39.7059716469215,39.6960187342803,39.6860793457666,39.6761534630038,39.66624106764,39.6563421413485,39.6464566658274,39.6365846227995,39.6267259940127,39.7168807612395,39.7069130251732,39.7969588333768,39.9498822863421,40.1025979452311,40.0921060923968,40.244628496008,40.2339436504933,40.2232733236646,40.3756174957938,40.3647546609799,40.353906586706,40.3430732529151,40.3322546395778,40.3214507266918,40.3106614942818,40.2998869224,40.2891269911254,40.2783816805642,40.2676509708496,40.2569348421419,40.2462332746282,40.2355462485225,40.2248737440659,40.2142157415262,40.203572221198,40.1929431634027,40.1823285484885,40.1717283568303,40.1611425688295,40.1505711649143,40.1400141255395,40.1294714311863,40.1189430623626,40.1084289996027,40.0979292234674,40.0874437145437,40.0769724534454,40.0665154208123,40.0560725973105,40.0456439636327,40.0352295004974,40.0248291886495,40.0144430088603,40.0040709419268,39.9937129686724,39.9833690699464,39.9730392266241,39.9627234196071,39.9524216298225,39.9421338382235</t>
  </si>
  <si>
    <t>1.1849,1.1409,1.0898,1.0458,1.0018,0.9508,0.8972,0.8532,0.8092,0.7567,0.7031,0.6495,0.5953,0.5419,0.4901,0.4377,0.3853,0.3331,0.2801,0.2273,0.3362,0.2813,0.2281,0.1755,0.1315,0.4084,1.2513,1.2367,1.1618,1.092,1.0179,1.0109,0.9389,1.1319,1.0562,1.5492,1.4544,2.1474,2.6404,2.5308,2.4187,2.3111,2.2077,2.0938,1.9753,1.8683,1.7632,1.6413,1.5343,1.4051,1.2975,1.1947,1.0745,1.0305,0.9235,2.0165,2.5095,2.7025,2.5442,2.4021,2.3951,2.2466,2.0832,1.947,1.7967,1.6633,1.5487,1.4431,1.3403,1.2963,1.2088,1.1648,2.5578,4.6508,4.5352,4.8282,4.7208,4.6067,4.9997,4.8929,4.7992,4.7044,4.618,4.5328,4.4476,4.3747,4.3307,4.2867,4.2106,4.1443,4.0809,4.0174,3.9529,3.8918,3.8288,3.7683,3.703,3.6391,3.5808,3.517,3.454,3.41,3.366,3.3061,3.2475,3.2035,3.1595,3.1155,3.0585,3,2.9445,2.8877,2.8437,2.7838,2.7281,2.6707,2.6267,2.5689,2.5138,2.4698</t>
  </si>
  <si>
    <t>0,0,0,0,0,0,0,0,0,0,0,0,0,0,1,0,1.2,0.1,0,4.6,0,0,0,0,0,0,0,0,0,0,0,0,0,0,0,0,0,0,0.1,0,0,0.1,0,0.5,0,0,0.1,0.2,0,0,0.2,0.3,2.6,0,0.4,2.3,0.2,6.9,0,0,0,0,0,0,0,0,0,0,0,0,0,0,0,0,0,0,0,0,0,0,0.1,0,0,0,0,0,0,0,0,0.2,0.2,0.2,0,0,0,0,0,0,0,0,0,0,0,0,0,0,0,0,0,0,0.1,0.1,0,0,0,0.1,0,0.2,0.1,0</t>
  </si>
  <si>
    <t>0,0,0,0,0,0,0,0,0,0,0,0,0,0,1,1,2.2,2.3,1.8,6.4,4.7,3.8,3.7,3.3,1,0,0,0,0,0,0,0,0,0,0,0,0,0,0,0,0,0,0,0,0,0,0,0,0,0,0,0,0,0,0,0,0,0,0,0,0,0,0,0,0,0,0,0,0,0,0,0,0,0,0,0,0,0,0,0,0,0,0,0,0,0,0,0,0,0.2,0.4,0.6,0.6,0.6,0.6,0.6,0.6,0.6,0.6,0.6,0.6,0.6,0.6,0.6,0.6,0.6,0.6,0.6,0.6,0.6,0.7,0.8,0.8,0.8,0.8,0.9,0.9,1.1,1.2,1.2</t>
  </si>
  <si>
    <t>14.5,4.8,5.5,8.1,12.1,16.8,8.3,19.1,17.8,17.8,22.2,19.1,21,16.9,23.5,29.1,24.3,30.4,34.5,26.8,39.9,36.2,32.6,33.8,42.6,37.1,44.6,37.5,49.2,41.4,44.1,45.9,52.6,52.1,47.4,52.9,47.9,48.7,50.1,50,61.3,59.4,59.7,56.3,63.8,58.6,63.6,66,63.6,68,60.9,70.6,61.9,64.1,62.4,62,70.1,72,67.9,65.7,63.4,74.6,69.5,70.6,72.5,70.1,66.5,63.3,63.2,54.4,52.6,52.2,54.5,53,46.7,42.5,40.9,38.4,40,37.5,32.9,35.7,30.7,30.3,31.4,27.4,25.1,16.9,20.6,14.1,19.9,13,15.2,16,12.8,9.7,8.8,7.4,14.2,7.9,12.4,17.3,15.3,10.2,7.2,10,8.9,13.5,14.4,11.8,12.7,12.3,10.6,15.9,11.4,4.9,14.3,13,13.2,8.5</t>
  </si>
  <si>
    <t>S,S,S,S,S,S,S,S,S,S,S,S,S,S,LS,S,LS,LS,S,SN,S,S,S,S,S,S,S,S,S,S,S,S,S,S,S,S,S,S,LR,S,S,LR,C,LR,S,C,LR,LR,S,S,LR,LR,R,C,LR,R,LR,ST,C,S,S,S,S,S,S,S,S,S,S,S,S,S,S,S,S,S,S,S,S,S,LR,S,S,S,S,S,S,S,S,LS,LS,LS,S,S,S,S,S,S,S,S,S,S,S,S,S,S,S,S,S,S,LS,LS,S,S,S,LS,S,LS,LS,S</t>
  </si>
  <si>
    <t>0,0,0,0,0,0,0,0,0,0,0,0,0,0,1,0,1.2,0.1,0,4.6,0,0,0,0,0,0,0,0,0,0,0,0,0,0,0,0,0,0,0,0,0,0,0,0,0,0,0,0,0,0,0,0,0,0,0,0,0,0,0,0,0,0,0,0,0,0,0,0,0,0,0,0,0,0,0,0,0,0,0,0,0,0,0,0,0,0,0,0,0,0.2,0.2,0.2,0,0,0,0,0,0,0,0,0,0,0,0,0,0,0,0,0,0,0.1,0.1,0,0,0,0.1,0,0.2,0.1,0</t>
  </si>
  <si>
    <t>45.3928,45.3752884413013,45.3577952115324,45.3403202915091,45.3228636620668,45.3054253040612,45.2880051983681,45.2706033258833,45.2532196675224,45.2358542042211,45.2185069169353,45.2011777866403,45.1838667943318,45.1665739210252,45.1492991477556,45.1320424555783,45.1148038255683,45.0975832388202,45.2643806764485,45.2470035311861,45.4136445741661,45.5801111979499,45.6874035850977,45.8535836718686,46.0195898219151,46.1854222172924,46.1670810398655,46.1487590597106,46.1304562567344,46.1121726108646,46.0939081020498,46.0756627102598,46.0574364154853,46.0392291977378,46.02104103705,46.0028719134751,45.9847218070876,45.9665906979826,46.0484785662761,46.0302807244953,46.0121019299604,46.0939421627353,46.0756967352948,46.2414704049071,46.223070563182,46.2046899801314,46.2863286355978,46.4518818418349,46.4332617674885,46.4146611823287,46.5800800659568,46.7453258095936,46.9103985944605,46.8912986015893,47.0562186002242,47.2209659810386,47.3855409247077,47.5499436117172,47.5301742223641,47.5104255251582,47.4906974984416,47.470990120579,47.4513033699578,47.4316372249878,47.4119916641017,47.3923666657546,47.3727622084241,47.3531782706104,47.3336148308364,47.3140718676471,47.2945493596103,47.2750472853159,47.2555656233765,47.236104352427,47.2166634511246,47.1972428981489,47.1778426722018,47.1584627520074,47.1391031163122,47.119763743885,47.2004446135166,47.1810410364105,47.1616577685647,47.1422947887221,47.1229520756476,47.1036296081286,47.0843273649744,47.0650453250167,47.0457834671093,47.0265417701282,47.0073202129713,46.9881187745589,46.968937433833,46.949776169758,46.9306349613201,46.9115137875275,46.8924126274104,46.873331460021,46.8542702644335,46.8352290197437,46.8162077050696,46.7972062995508,46.778224782349,46.7592631326475,46.7403213296516,46.721399352588,46.7024971807055,46.6836147932745,46.6647521695871,46.645909288957,46.6270861307196,46.608282674232,46.5894988988728,46.5707347840423,46.5519903091623,46.533265453676,46.5145601970484,46.4958745187658,46.477208398336,46.4585618152882</t>
  </si>
  <si>
    <t>7.4091,7.3078,7.2068,7.1046,6.9996,6.8904,6.7907,6.6806,6.5732,6.4669,6.3558,6.25,6.1426,6.0413,5.9666,5.8499,5.7766,5.7039,5.9313,5.8574,7.2131,7.7793,7.6353,7.6901,9.5833,10.2592,10.0497,9.8676,9.6437,9.4537,9.2564,9.0546,8.8259,8.6032,8.4039,8.1837,7.9884,7.7927,7.705,7.5077,7.257,7.1733,6.962,7.1965,6.9364,6.734,6.6542,6.591,6.3446,6.0752,6.0162,6.0577,8.3989,8.1441,8.2698,10.2946,10.2044,16.8149,16.3966,15.96,15.5523,15.0277,14.5741,14.1162,13.6457,13.2102,12.8187,12.4622,12.1124,11.8299,11.562,11.2999,11.0288,10.7697,10.5453,10.3405,10.1441,9.9583,9.7694,9.5905,9.4895,9.3192,9.1633,9.0101,8.856,8.7122,8.5741,8.4502,8.3223,8.2307,8.1398,8.0496,7.9326,7.8157,7.7036,7.5956,7.4894,7.3853,7.2755,7.1729,7.0669,6.9565,6.8494,6.7484,6.6509,6.5519,6.4547,6.3541,6.2536,6.1565,6.0809,6.0059,5.9122,5.8141,5.7214,5.6491,5.5552,5.4841,5.4135,5.3267</t>
  </si>
  <si>
    <t>0.0557,0.0548,0.0541,0.0533,0.0526,0.0518,0.051,0.0503,0.0494,0.0486,0.0479,0.047,0.0463,0.0455,0.0447,0.0442,0.0433,0.0427,0.0422,0.0439,0.0433,0.0534,0.0576,0.0565,0.0569,0.0709,0.0759,0.0744,0.073,0.0714,0.07,0.0685,0.067,0.0653,0.0637,0.0622,0.0606,0.0591,0.0577,0.057,0.0556,0.0537,0.0531,0.0515,0.0533,0.0513,0.0498,0.0492,0.0488,0.047,0.045,0.0445,0.0448,0.0622,0.0603,0.0612,0.0762,0.0755,0.1244,0.1213,0.1181,0.1151,0.1112,0.1078,0.1045,0.101,0.0978,0.0949,0.0922,0.0896,0.0875,0.0856,0.0836,0.0816,0.0797,0.078,0.0765,0.0751,0.0737,0.0723,0.071,0.0702,0.069,0.0678,0.0667,0.0655,0.0645,0.0634,0.0625,0.0616,0.0609,0.0602,0.0596,0.0587,0.0578,0.057,0.0562,0.0554,0.0547,0.0538,0.0531,0.0523,0.0515,0.0507,0.0499,0.0492,0.0485,0.0478,0.047,0.0463,0.0456,0.045,0.0444,0.0438,0.043,0.0423,0.0418,0.0411,0.0406,0.0401</t>
  </si>
  <si>
    <t>0,0,0,0,0,0.1,0.1,0,0,0,0,0,0,0,0,0.1,0.2,0,0,0,0,0,0,0,0.2,0,0.1,0.1,0,0.2,0,0.1,0,0,4.2,6,5.5,0,1.1,0,0,0,0,0,0,0,0,0,0,0,0,0,0,0,0.1,0,0,0,0,0.1,0,0,0,0,0,0,0,0,0,0,0,0,0,0,0.1,0,0,0.3,0,0,0,0,0,0,0,0,0,0,0,0,0,0,0,0,0,0,0,0.1,0,0,0,0,0,0,0,0,0,0,0,0,0,0,0,0,0.1,0,0.1,0,0.1,0</t>
  </si>
  <si>
    <t>0,0,0,0,0,0.1,0.2,0.2,0.2,0.2,0.2,0.2,0.2,0.2,0.2,0.3,0.5,0.1,0.1,0.1,0,0,0,0,0,0,0,0,0,0,0,0,0,0,0,0,0,0,0,0,0,0,0,0,0,0,0,0,0,0,0,0,0,0,0,0,0,0,0,0,0,0,0,0,0,0,0,0,0,0,0,0,0,0,0,0,0,0,0,0,0,0,0,0,0,0,0,0,0,0,0,0,0,0,0,0,0,0.1,0.1,0.1,0.1,0.1,0.1,0.1,0.1,0.1,0.1,0.1,0.1,0.1,0.1,0.1,0.1,0.1,0.2,0.2,0.3,0.3,0.4,0.4</t>
  </si>
  <si>
    <t>23.5,13.7,22.4,24.1,24.5,20.8,17.1,17.2,20.2,25.2,20.5,21.7,27.5,20.8,31.8,21.4,23.7,33.8,31,31.5,33.8,36.5,33.7,33.4,32.9,31.9,43.2,38.9,37.9,43.5,46.5,41.7,48.5,47,41.5,49.9,53.6,44.6,50,49.3,53.2,49.3,59,60.6,61.2,54.4,58.5,56.2,59.1,67.4,63.4,68.5,65.6,61.3,61.8,72.4,72.3,66.8,68.4,69.3,70.4,70.4,69.9,66.2,72,69.8,59,58,62.8,61.3,56.7,58.1,61.2,49.5,55.3,50.3,51.4,50.8,44.6,47.9,39.5,38.4,37.8,32,38.1,32.9,29.6,24.4,26.7,28.3,27.9,27.3,25.6,21.8,20.9,17.1,18.1,15.3,21.9,19,24.3,20.4,17.3,24.4,22.5,17.3,17.9,16.1,18.7,15.2,15.7,21.1,12.6,14.9,24.1,15.1,20.1,19,14.8,17</t>
  </si>
  <si>
    <t>S,S,S,S,S,LS,LS,S,S,S,S,S,S,S,S,LS,LS,S,S,S,S,S,S,S,LR,S,LR,LR,S,LR,C,LR,C,C,R,R,R,C,LR,C,S,S,S,S,S,S,S,S,S,S,S,S,S,S,LR,S,S,S,S,LR,S,S,S,S,S,S,S,S,S,S,S,S,S,S,LR,S,S,LR,S,S,S,S,S,S,S,S,S,S,S,S,S,S,S,S,S,S,S,LS,S,S,S,S,S,S,S,S,S,S,S,S,S,S,S,S,LS,S,LS,S,LS,S</t>
  </si>
  <si>
    <t>0,0,0,0,0,0.1,0.1,0,0,0,0,0,0,0,0,0.1,0.2,0,0,0,0,0,0,0,0,0,0,0,0,0,0,0,0,0,0,0,0,0,0,0,0,0,0,0,0,0,0,0,0,0,0,0,0,0,0,0,0,0,0,0,0,0,0,0,0,0,0,0,0,0,0,0,0,0,0,0,0,0,0,0,0,0,0,0,0,0,0,0,0,0,0,0,0,0,0,0,0,0.1,0,0,0,0,0,0,0,0,0,0,0,0,0,0,0,0,0.1,0,0.1,0,0.1,0</t>
  </si>
  <si>
    <t>52.3111,52.3054837360595,52.2998726916951,52.294266862056,52.2886662422957,52.2830708275724,52.2774806130486,52.2718955938915,52.2663157652727,52.2607411223681,52.2551716603585,52.2496073744288,52.2440482597686,52.2384943115717,52.2329455250368,52.2274018953667,52.2218634177688,52.5183300874549,52.5125212304963,52.5067177721036,52.6079197072597,52.6020275885726,52.5961409458323,52.5902597739496,52.78438406784,52.7783279488178,52.8722774581591,52.9661396538299,52.9599146169769,53.1536953654742,53.1472960203389,53.2409026225505,53.2344222297786,53.2279478596766,53.5234795066472,53.8187364959533,54.1137190828529,54.106427522367,54.4011427384243,54.3935840555819,54.3860323975377,54.378487757763,54.3709501297353,54.3634195069382,54.3558958828611,54.3483792509997,54.3408696048557,54.3333669379367,54.3258712437564,54.3183825158347,54.3109007476973,54.303425932876,54.2959580649087,54.2884971373391,54.381043143717,54.3735031407953,54.3659701453113,54.3584441507525,54.3509251506124,54.4434131383906,54.4358151707899,54.4282242644973,54.4206404129504,54.4130636095926,54.4054938478737,54.3979311212493,54.3903754231812,54.3828267471374,54.3752850865917,54.3677504350242,54.360222785921,54.3527021327743,54.3451884690821,54.3376817883488,54.4301820840845,54.4225964130026,54.415017791801,54.7074462139275,54.6996028624276,54.6917668002878,54.6839380207336,54.6761165169969,54.6683022823157,54.6604953099344,54.6526955931036,54.6449031250802,54.6371178991276,54.629339908515,54.6215691465182,54.6138056064192,54.6060492815062,54.5983001650736,54.590558250422,54.5828235308584,54.5750959996959,54.5673756502538,54.5596624758577,54.5519564698392,54.5442576255364,54.5365659362934,54.5288813954604,54.521203996394,54.5135337324568,54.5058705970177,54.4982145834517,54.4905656851399,54.4829238954697,54.4752892078345,54.467661615634,54.4600411122737,54.4524276911656,54.4448213457278,54.4372220693841,54.429629855565,54.4220446977067,54.4144665892516,54.4068955236482,54.3993314943511,54.391774494821,54.3842245185247</t>
  </si>
  <si>
    <t>7.3504,7.2275,7.0944,6.9601,6.8266,6.7324,6.6389,6.5187,6.3959,6.267,6.1462,6.025,5.8964,5.779,5.6454,5.5601,5.4754,5.4317,5.3036,5.176,5.0462,4.912,4.7852,4.6604,4.5824,4.4627,4.3862,4.3103,4.1827,4.1083,3.9728,3.9,3.7628,3.6315,7.4593,13.0584,18.1155,17.8163,18.4377,18.1113,17.7398,17.3993,16.9927,16.5775,16.1635,15.809,15.4291,15.072,14.6981,14.2547,13.857,13.4169,13.0132,12.6532,12.5153,12.0597,11.6148,11.2322,10.8421,10.7178,10.3189,9.9285,9.5508,9.2119,8.83,8.4761,8.2063,7.947,7.6635,7.3947,7.1565,6.9147,6.6604,6.4658,6.3743,6.1809,5.9863,5.8984,5.7319,5.5571,5.4093,5.266,5.126,4.9996,4.8624,4.7375,4.6198,4.511,4.4003,4.2885,4.1785,4.0707,3.9664,3.8678,3.7712,3.6793,3.5875,3.5176,3.4237,3.3337,3.2393,3.15,3.0644,2.9731,2.8847,2.8019,2.7195,2.6394,2.5581,2.4803,2.403,2.3225,2.2488,2.1744,2.1151,2.0421,1.9838,1.9097,1.8524,1.7811</t>
  </si>
  <si>
    <t>0.0562,0.0551,0.0542,0.0532,0.0522,0.0512,0.0505,0.0498,0.0489,0.048,0.047,0.0461,0.0452,0.0442,0.0433,0.0423,0.0417,0.0411,0.0407,0.0398,0.0388,0.0378,0.0368,0.0359,0.035,0.0344,0.0335,0.0329,0.0323,0.0314,0.0308,0.0298,0.0293,0.0282,0.0272,0.0559,0.0979,0.1359,0.1336,0.1383,0.1358,0.133,0.1305,0.1274,0.1243,0.1212,0.1186,0.1157,0.113,0.1102,0.1069,0.1039,0.1006,0.0976,0.0949,0.0939,0.0904,0.0871,0.0842,0.0813,0.0804,0.0774,0.0745,0.0716,0.0691,0.0662,0.0636,0.0615,0.0596,0.0575,0.0555,0.0537,0.0519,0.05,0.0485,0.0478,0.0464,0.0449,0.0442,0.043,0.0417,0.0406,0.0395,0.0384,0.0375,0.0365,0.0355,0.0346,0.0338,0.033,0.0322,0.0313,0.0305,0.0297,0.029,0.0283,0.0276,0.0269,0.0264,0.0257,0.025,0.0243,0.0236,0.023,0.0223,0.0216,0.021,0.0204,0.0198,0.0192,0.0186,0.018,0.0174,0.0169,0.0163,0.0159,0.0153,0.0149,0.0143,0.0139</t>
  </si>
  <si>
    <t>0.2,0.1,0,0.2,0,0,0,0,0.1,0,0,0,0,0.1,0.1,0,0.2,0,0.1,0,0,0,0,0,0,0,0,0,0,0,0.2,0,0,0,0,0,0.1,0,0.3,0,0,0,0,0,0,0,0,0,0.7,1.4,0.2,0,0.3,0,0,0,0,0,0,0.9,0,0,0,8.6,0.7,0,0,0,0,0.3,0,0,0,0,0,0,0,0,0,0,0,0,0,0,0.2,0,0,0,0,0,0,0,0,0,0,0,0,0,0,0,0,0,0,0,0,0,0,0,0,0,0,0,0,0,0,0,0,0,0,0</t>
  </si>
  <si>
    <t>0.2,0.3,0.3,0.5,0.5,0.5,0.5,0.5,0.6,0.6,0.6,0.6,0.6,0.7,0.8,0.8,1,1,0.8,0.8,0.8,0.8,0.8,0,0,0,0,0,0,0,0,0,0,0,0,0,0,0,0,0,0,0,0,0,0,0,0,0,0,0,0,0,0,0,0,0,0,0,0,0,0,0,0,0,0,0,0,0,0,0,0,0,0,0,0,0,0,0,0,0,0,0,0,0,0,0,0,0,0,0,0,0,0,0,0,0,0,0,0,0,0,0,0,0,0,0,0,0,0,0,0,0,0,0,0,0,0,0,0,0</t>
  </si>
  <si>
    <t>18.5,15.1,19.4,18.7,17.5,21.8,18.8,20.9,15,15.3,25.8,23,16.8,20.9,27.2,23,25.4,22.2,33.2,30.2,27.4,25.6,31.3,35.6,30.8,37,30.9,40.3,35.8,40.9,46.2,46.6,36.6,40.3,46.3,41.6,50.4,43.8,50.1,54.3,55.6,54,55.3,52.7,51,59.9,57.5,59.3,57.5,57.5,65.9,65,65.4,65.8,59.3,66.4,61,64.2,66.5,69.2,72.7,70.2,69.2,62.3,65.6,61.4,60.3,65.6,57.9,55.9,59.6,51,56.6,56.2,45.5,49.8,45.1,42.9,41.3,43,35.7,32,31.9,31.6,36,23.6,32.7,26,22.5,25.7,17.9,23.2,20.8,23.1,22.9,19.6,24.4,21.7,18.1,21.6,21.3,23.1,19,15.6,15.1,20.6,21.5,16.1,17.1,9.9,15.4,9.8,18.8,13.1,18.3,13.5,16.3,20.6,20,17.1</t>
  </si>
  <si>
    <t>LS,LS,S,LS,S,S,S,S,LS,S,S,S,S,LS,LS,S,LS,S,LR,S,S,S,S,S,S,S,S,S,S,S,LR,S,S,S,S,S,LR,S,LR,S,S,S,S,S,S,S,S,S,LR,LR,LR,S,LR,S,S,S,S,S,C,LR,S,C,S,ST,LR,S,S,S,S,LR,S,S,S,S,S,S,S,S,S,S,S,C,S,S,LR,S,S,S,S,S,S,S,S,S,S,S,S,S,S,S,S,S,S,S,S,S,S,S,S,S,S,S,S,S,S,S,S,S,S,S</t>
  </si>
  <si>
    <t>0.2,0.1,0,0.2,0,0,0,0,0.1,0,0,0,0,0.1,0.1,0,0.2,0,0,0,0,0,0,0,0,0,0,0,0,0,0,0,0,0,0,0,0,0,0,0,0,0,0,0,0,0,0,0,0,0,0,0,0,0,0,0,0,0,0,0,0,0,0,0,0,0,0,0,0,0,0,0,0,0,0,0,0,0,0,0,0,0,0,0,0,0,0,0,0,0,0,0,0,0,0,0,0,0,0,0,0,0,0,0,0,0,0,0,0,0,0,0,0,0,0,0,0,0,0,0</t>
  </si>
  <si>
    <t>29.0471,29.0472847468643,29.0474693104564,29.047653690958,29.0478378885507,29.0480219034161,29.0482057357354,29.0483893856897,29.0485728534599,29.0487561392267,29.0489392431707,29.0491221654722,29.0493049063115,29.0494874658685,29.0496698443231,29.049852041855,29.0500340586436,29.0502158948682,29.2743975507079,29.2743568142551,29.2743161182136,29.2742754625433,29.2742348472042,29.4981942721562,29.4979315252728,29.497669039039,29.4974068131964,29.4971448474866,29.4968831416516,29.4966216954336,29.6963605085749,29.6959011771696,29.6954423014294,29.6949838809023,29.6945259151368,29.6940684036816,29.7936113460862,29.7930555400758,30.0165002854352,30.0157233695306,30.0149472243407,30.0141718491011,30.0133972430478,30.0126234054179,30.011850335449,30.0110780323796,30.010306495449,30.009535723897,30.2327657169645,30.4557742618063,30.654561578103,30.6531516937553,30.8757432080386,30.8741139074787,30.8724862232148,30.8708601536433,30.8692356971625,30.8676128521721,30.8659916170736,31.0883719902699,31.0865317580789,31.0846933514317,31.0828567685175,31.3050220075271,31.5269668545664,31.5246915282682,31.5224184591353,31.5201476449284,31.5178790834106,31.7396127723473,31.7371264974192,31.7346426889211,31.7321613444065,31.7296824614308,31.7272060375523,31.7247320703315,31.7222605573313,31.7197914961171,31.7173248842566,31.7148607193201,31.7123989988802,31.7099397205118,31.7074828817925,31.705028480302,31.9025765136226,31.89992857569,31.8972832645602,31.8946405776273,31.892000512288,31.8893630659417,31.8867282359904,31.8840960198383,31.8814664148928,31.8788394185633,31.8762150282621,31.8735932414039,31.8709740554062,31.8683574676888,31.8657434756741,31.8631320767871,31.8605232684555,31.8579170481094,31.8553134131814,31.8527123611068,31.8501138893232,31.8475179952711,31.8449246763932,31.842333930135,31.8397457539443,31.8371601452717,31.83457710157,31.8319966202947,31.829418698904,31.8268433348584,31.8242705256208,31.821700268657,31.8191325614349,31.8165674014253,31.8140047861012,31.8114447129382</t>
  </si>
  <si>
    <t>3.654,3.625,3.5733,3.5443,3.4947,3.441,3.3905,3.3382,3.3092,3.2621,3.2049,3.1511,3.1033,3.0743,3.0453,2.9922,2.9632,2.9111,3.0032,2.9418,2.8843,2.829,2.7671,3.2303,3.1669,3.0942,3.0314,2.9537,2.8844,2.8067,2.7777,2.6891,2.6204,2.5461,2.4608,2.3856,2.3566,2.2784,2.3254,2.2235,2.1199,2.0221,1.9227,1.8313,1.7451,1.6385,1.5406,1.4403,1.8873,3.0343,3.0053,2.8543,2.9013,2.749,2.6247,2.4757,2.3508,2.2168,2.0885,2.7355,2.5536,2.4033,2.2476,10.5946,11.0416,10.8071,10.5823,10.3189,10.1148,10.1618,9.9478,9.7857,9.5942,9.4067,9.2725,9.1205,8.9897,8.8676,8.7518,8.6307,8.533,8.4513,8.364,8.2779,8.2489,8.179,8.0909,8.0172,7.9498,7.877,7.8167,7.7487,7.6846,7.6171,7.55,7.488,7.4188,7.354,7.2946,7.2303,7.1666,7.1004,7.0403,6.9846,6.9295,6.8676,6.8046,6.7487,6.6917,6.6424,6.5876,6.5386,6.4799,6.4279,6.3701,6.3179,6.2628,6.2025,6.1431,6.0874</t>
  </si>
  <si>
    <t>0,0,0,0,0,0,0,0,0,0,0,0,0,0,0,0,0,0,0,0,0,0,0.1,0,0,0.4,0,0,0.1,0.1,2.5,0,0.1,0,4.5,0,0.1,1.4,0.4,0,0.1,0,0,0,0,0,0,0,0,0,0,0,0,0,0,0,0,0,0,0,0,0,0,0,0,0,0,0,0,0,0,0,0,0,0,0,0,0,0,0,0,0,0,0,0,0,0.1,0,0,0,0,0,0,0,0,0,0,0.1,0,0,0,0.1,0.1,0,0.1,0,0.1,0,0,0.9,0,0.2,0,0,0,0.1,0,0,0,0.6</t>
  </si>
  <si>
    <t>0,0,0,0,0,0,0,0,0,0,0,0,0,0,0,0,0,0,0,0,0,0,0,0,0,0,0,0,0,0,0,0,0,0,0,0,0,0,0,0,0,0,0,0,0,0,0,0,0,0,0,0,0,0,0,0,0,0,0,0,0,0,0,0,0,0,0,0,0,0,0,0,0,0,0,0,0,0,0,0,0,0,0,0,0,0,0,0,0,0,0,0,0,0,0,0,0,0.1,0.1,0.1,0.1,0.2,0.3,0.3,0.4,0.4,0.5,0.5,0.5,1.4,1.4,1.6,1.6,1.6,1.6,1.7,1.7,1.7,1.7,2.3</t>
  </si>
  <si>
    <t>13.8,20.4,21,21.1,22,18.8,18.5,17.6,18.4,23.4,26.2,23.8,23.3,22.8,28.6,26.5,22.7,22.3,32.2,29.4,27.1,35.3,35.3,34.7,38.5,39,36.2,42.7,40.5,39.1,41.6,45.8,45.5,51,52.5,45.6,49.5,51.7,52.6,57.7,58.2,55,60.4,61.7,60.2,57.8,66.1,68.2,60.3,66.2,65.8,69.6,68.9,72.1,70.2,66.9,73.6,73,73.3,66.4,68.7,72.7,70.2,66.4,69,67.7,71.4,67.4,63.2,65.9,60.3,67.2,66.2,64.7,59,60.7,55.1,50.7,53.3,52.9,52,44.8,43.3,41.9,47.7,38.2,38.7,44,39.8,38.3,34.5,33.8,35,32,26.6,26,24.7,23.1,26.8,24.9,20.2,23.4,22.4,24.4,25.3,23.6,18.6,24.4,15.8,17.9,14.5,21.5,16,19.1,22.7,20.2,16.5,14.3,17.6,20</t>
  </si>
  <si>
    <t>S,S,S,S,S,S,S,S,S,S,S,S,S,S,S,S,S,S,S,S,S,S,LR,S,S,LR,S,S,LR,LR,R,C,LR,S,R,S,LR,LR,LR,C,LR,S,S,S,S,S,S,S,S,S,S,S,S,S,S,S,S,S,S,S,S,S,S,S,S,S,S,S,S,S,S,S,S,S,S,S,S,S,S,S,S,S,S,S,S,S,LR,S,S,S,S,S,S,S,S,S,S,LS,S,S,S,LS,LS,S,LS,S,LS,S,S,LS,S,LS,S,S,S,LS,S,S,S,LS</t>
  </si>
  <si>
    <t>0,0,0,0,0,0,0,0,0,0,0,0,0,0,0,0,0,0,0,0,0,0,0,0,0,0,0,0,0,0,0,0,0,0,0,0,0,0,0,0,0,0,0,0,0,0,0,0,0,0,0,0,0,0,0,0,0,0,0,0,0,0,0,0,0,0,0,0,0,0,0,0,0,0,0,0,0,0,0,0,0,0,0,0,0,0,0,0,0,0,0,0,0,0,0,0,0,0.1,0,0,0,0.1,0.1,0,0.1,0,0.1,0,0,0.9,0,0.2,0,0,0,0.1,0,0,0,0.6</t>
  </si>
  <si>
    <t>23.9591,23.937319,23.9155578009091,23.8938163847265,23.8720947334676,23.8503928291645,23.8287106538652,23.8070481896344,23.785405418553,23.7637823227179,23.7421788842427,23.720595085257,23.6990309079068,23.6774863343542,23.6559613467775,23.6344559273713,23.6129700583464,23.5915037219298,23.5700569003644,23.5486295759095,23.5272217308405,23.5058333474488,23.584464408042,23.5630239858529,23.5416030549567,23.776201597634,23.8605868689089,23.8678954263008,23.9461973395496,24.0244280692409,24.2585876800871,24.3425344185597,24.5264048418156,24.6101081101412,24.8437352845865,24.9271500706915,25.1104890251726,25.343661307877,25.576621615779,25.6593701415828,25.8420434414541,25.9245506746891,26.0069829013485,26.08934018962,26.1716226076295,26.2538302234407,26.3359631050558,26.4180213204148,26.5000049373963,26.5819140238168,26.6637486474315,26.7455088759339,26.8271947769557,26.9088064180676,26.9903438667784,27.0718071905359,27.1531964567264,27.2345117326748,27.3157530856451,27.39692058284,27.478014291401,27.5590342784088,27.639980610883,27.7208533557822,27.8016525800042,27.882378350386,27.9630307337039,28.0436097966732,28.124115605949,28.2045482281254,28.1939077297362,28.1682769045274,28.1426693800687,28.1170851351777,28.0915241486912,28.0659863994651,28.0404718663747,28.0149805283144,27.9895123641977,27.9640673529575,27.9386454735458,27.9132467049334,27.8878710261108,27.862518416087,27.8371888538906,27.8118823185689,27.8865987891884,27.8612473357437,27.8359189290748,27.8106135482302,27.7853311722773,27.7600717803025,27.7348353514113,27.7096218647282,27.6844312993966,27.659263634579,27.6341188494566,27.6089969232298,27.5838978351178,27.5588215643586,27.5337680902092,27.5087373919454,27.4837294488618,27.4587442402719,27.433781745508,27.4088419439212,27.3839248148813,27.3590303377769,27.3341584920152,27.3093092570225,27.2844826122434,27.2596785371414,27.2348970111985,27.2101380139156,27.185401524812,27.1606875234258,27.1359959893136,27.1113269020506,27.0866802412306,27.0620559864658</t>
  </si>
  <si>
    <t>0,0,0,0,0,0,0,0,0,0,0,0,0,0,0,0,0,0,0,0,0,0,0,0,0,0.144,0.0289,0,0,0,2.244,2.09,1.984,1.8178,6.0618,5.8703,5.7643,6.9083,7.0523,6.8134,6.7074,6.473,6.2136,5.95,5.698,5.4613,5.1827,4.8952,4.6562,4.3902,4.1306,3.8542,3.588,3.3089,3.0475,2.8084,2.5411,2.285,2.0349,1.8223,1.6067,1.3826,1.1761,0.989,0.8015,0.6255,0.4491,0.2911,0.1491,0.0148,0,0,0,0,0,0,0,0,0,0,0,0,0,0,0,0,0,0,0,0,0,0,0,0,0,0,0,0,0,0,0,0,0,0,0,0,0,0,0,0,0,0,0,0,0,0,0,0,0,0</t>
  </si>
  <si>
    <t>0,0,0,0,0,0,0,0,0,0,0,0,0,0,0,0,0,0,0,0,0,0,1.1,0.1,0,0,0,0,0,0,0,0,0.1,0,0,0,0,0,0,0,0,0,0,0,0,0.1,0,0,0,0,0,0,0,0,0,0,0.2,0,0,0,0,0,0,0,0,0.1,0,0,0,0,0,1.7,0,0.5,0,5.8,0.1,0,0,0.1,0,2.3,0,0,0,0,0,0,0,0,0,0,0,0,0,0,0,0,0,0,0,0,0,0,0,0,0,0.8,0,0,0,0,0,0,0,0,0,0,0,0</t>
  </si>
  <si>
    <t>0,0,0,0,0,0,0,0,0,0,0,0,0,0,0,0,0,0,0,0,0,0,0,0,0,0,0,0,0,0,0,0,0,0,0,0,0,0,0,0,0,0,0,0,0,0,0,0,0,0,0,0,0,0,0,0,0,0,0,0,0,0,0,0,0,0,0,0,0,0,0,0,0,0,0,0,0,0,0,0,0,2.3,1.6,0.6,0,0,0,0,0,0,0,0,0,0,0,0,0,0,0,0,0,0,0,0,0,0,0,0.8,0.8,0.8,0.8,0.8,0.8,0.8,0.8,0.8,0.8,0.8,0.8,0.8</t>
  </si>
  <si>
    <t>13.8,18.7,17.6,17.6,21.9,13.9,13.2,13.6,18,22.2,18.1,14.7,14.6,22.1,20.8,26,25.4,21.5,26.7,27.3,28.4,24.2,32,33.2,24.5,24.1,35,36.4,37.4,34.1,31.9,34.9,35,34.7,39.9,36.7,39.4,44.2,47.2,43.4,43,49.6,56.3,49.2,52.5,58,53.5,62.4,62.3,67.2,63.9,65.2,66.4,62.8,61.6,68.2,71.3,66.1,72.2,64.8,69.2,75.1,75,67.8,69.6,72.5,69.5,70.2,67.7,59.8,60.9,62.7,55.9,51.2,57,50.2,47.8,39.2,37,46.3,38.5,31.5,35.2,36.8,38,35.1,32.9,22.9,31.1,27.3,22.7,25.6,24.9,22.9,18.7,18.2,15.4,21.5,16.4,25.3,18,15.4,25.6,19.7,22.5,23.9,23.8,14.7,19.6,19.2,12.1,10.6,12.3,15.4,20.8,14.1,15.8,10,21.5,9.2</t>
  </si>
  <si>
    <t>S,S,S,S,S,S,S,S,S,S,S,S,S,S,S,S,S,S,S,S,S,S,LR,LR,S,C,S,S,S,S,S,S,LR,S,S,S,S,S,S,S,S,S,S,S,S,LR,S,S,S,S,S,S,S,S,S,S,LR,S,S,S,S,S,S,S,S,LR,S,S,S,S,C,LR,S,LR,C,R,LR,C,S,LR,C,SN,C,S,S,S,S,S,S,S,S,S,S,S,S,S,S,S,S,S,S,S,S,S,S,S,S,LS,S,S,S,S,S,S,S,S,S,S,S,S</t>
  </si>
  <si>
    <t>0,0,0,0,0,0,0,0,0,0,0,0,0,0,0,0,0,0,0,0,0,0,0,0,0,0,0,0,0,0,0,0,0,0,0,0,0,0,0,0,0,0,0,0,0,0,0,0,0,0,0,0,0,0,0,0,0,0,0,0,0,0,0,0,0,0,0,0,0,0,0,0,0,0,0,0,0,0,0,0,0,2.3,0,0,0,0,0,0,0,0,0,0,0,0,0,0,0,0,0,0,0,0,0,0,0,0,0,0.8,0,0,0,0,0,0,0,0,0,0,0,0</t>
  </si>
  <si>
    <t>28.1772,28.2144767586207,28.2516956739952,28.2888568358804,28.3259603338937,28.3630062575135,28.3999946960795,28.4369257387924,28.473799474715,28.5106159927715,28.5473753817482,28.5840777302938,28.6207231269192,28.6573116599981,28.6938434177671,28.7303184883257,28.7667369596369,28.8030989195271,28.8394044556865,28.875653655669,28.911846606893,28.9479833966409,29.1390641120599,29.2748483229205,29.3104218341436,29.3459401450906,29.3814033414172,29.416811508646,29.4521647321671,29.4874630972379,29.5227066889835,29.5578955923972,29.69302989234,29.7279545011278,29.762824916557,29.797641222721,29.8324035035823,29.8671118429733,29.9017663245963,29.9363670320236,29.9709140486981,30.0054074579328,30.0398473429119,30.0742337866901,30.1085668721936,30.2428466822195,30.2579181270229,30.2109661851017,30.164087099642,30.1172807575909,30.0705470460705,30.0238858523783,29.9772970639867,29.9307805685426,29.8843362538672,29.8379640079561,29.9916637189782,29.9451249304487,29.8986583572808,29.8522638874161,29.8059414089701,29.759690810232,29.7135119796644,29.6674048059029,29.6213691777558,29.6754049842041,29.6293569419872,29.583380353629,29.5374751082526,29.4916410951536,29.4458782037991,29.6361863238277,29.6711991381528,29.8611576222487,29.8958213431797,30.0854312755782,30.2197469856679,30.253854274828,30.2879086388843,30.4219101599619,30.4557037476447,30.4894448970018,30.6781336894031,30.8665296888505,31.0546333496782,31.0874451255149,31.120205986527,31.1529160117203,31.185575279978,31.2181838700608,31.2507418606073,31.2832493301339,31.3157063570354,31.3481130195848,31.3804693959338,31.4127755641125,31.4450316020302,31.4772375874754,31.5093935981155,31.5414997114977,31.5735560050489,31.6055625560755,31.6375194417644,31.6694267391823,31.7012845252767,31.7330928768754,31.7648518706871,31.7965615833016,31.8282220911896,31.8598334707032,31.8913957980763,31.9229091494241,31.9543736007439,31.9857892279152,32.0171561066995,32.0484743127408,32.0797439215659,32.1109650085841,32.142137649088,32.1732619182533</t>
  </si>
  <si>
    <t>3.7796,3.676,3.5738,3.4718,3.366,3.2677,3.1702,3.0727,2.9719,2.8677,2.7675,2.6703,2.5734,2.4709,2.37,2.2646,2.1603,2.0601,1.9557,1.8513,1.7465,1.6461,2.5101,2.4291,2.3249,2.2237,2.1085,1.9925,1.876,1.7648,1.657,1.5467,1.4657,1.3574,1.244,1.1357,1.0257,0.9114,0.7952,0.6858,0.5789,0.4672,0.3508,0.2463,0.143,0.062,0,0,0,0,0,0,0,0,0,0,0,0,0,0,0,0,0,0,0,0,0,0,0,0,0,1.464,1.3213,1.5853,1.4434,7.0074,6.9264,6.7807,6.6351,6.5541,6.412,6.331,6.7227,7.4497,7.736,7.5911,7.4521,7.3332,7.1994,7.0737,6.956,6.834,6.7135,6.5965,6.4857,6.3758,6.2694,6.1557,6.0486,5.9298,5.8213,5.716,5.5978,5.4882,5.3752,5.2606,5.1465,5.0655,4.9574,4.85,4.7498,4.6511,4.5512,4.4488,4.341,4.2402,4.1381,4.041,3.9336,3.8374</t>
  </si>
  <si>
    <t>0,0,0,0.6,0,0,0,0,0,0,0,0.1,0,0,0,0,0,0.4,0,0,0.5,0,0,0.1,0,0,0,0,2.3,0,1.1,0,0.2,1.6,0.1,3.1,0,0.1,0.5,0.1,0.1,0,0,0,0,0,0.1,0,0,0,0,0,0,0,0,0,0,0,0,0,0,0,0.9,0,0.1,0,0,0,0.2,0.7,0.3,0.9,0,1,0,0,0,0,0.2,0.1,0,0,0,0,0,0,0,0,0,0,0,0,0.3,0.1,0,0,0,0,0,0,0,0,0,0,0.2,0.2,0,0,0.1,0,0,0,0,0,0,0,0,0,0,0</t>
  </si>
  <si>
    <t>0,0,0,0.6,0.6,0.6,0.6,0.6,0.6,0.6,0.6,0.3,0,0,0,0,0,0.4,0.4,0,0.5,0,0,0,0,0,0,0,0,0,0,0,0,0,0,0,0,0,0,0,0,0,0,0,0,0,0,0,0,0,0,0,0,0,0,0,0,0,0,0,0,0,0,0,0,0,0,0,0,0,0,0,0,0,0,0,0,0,0,0,0,0,0,0,0,0,0,0,0,0,0,0,0.3,0.4,0.4,0.4,0.4,0.4,0.4,0.4,0.4,0.4,0.4,0.4,0.6,0.8,0.8,0.8,0.9,0.9,0.9,0.9,0.9,0.9,0.9,0.9,0.9,0.9,0.9,0.9</t>
  </si>
  <si>
    <t>16.1,25.8,16,28.3,23.7,28.4,24.1,25.3,19.7,26.7,22.6,33.6,33.8,29.2,28.2,27.5,37.7,27.9,29,41.2,31.7,44.2,45.8,36.4,40.3,44.1,37.6,38.2,40.6,49.8,52.6,45.1,42.9,47.7,47.1,46.4,47.4,58.1,52,49,54.8,62.5,63.5,56.7,53,65.4,66.1,62.5,61.7,60.8,62,61.8,69.6,67,60.5,71.1,68.9,64.6,70.5,60.9,63.5,65.8,60.7,68.5,69.6,59.2,64.5,63,56.7,63.3,56.7,56.4,54.1,47.2,46.7,44.4,45.8,48.9,43.7,44.5,40.6,34.2,36.4,31.1,30.4,27.6,37.6,33.8,32.1,29.7,27,21,28.3,28.3,18.2,26,30.2,16.8,22.1,17.8,28.2,18.4,28.5,20.7,21.6,27.7,25.3,25.1,16.9,23.5,28.1,27.8,26.6,27.3,14.4,21.2,19,21,17.3,19.1</t>
  </si>
  <si>
    <t>S,S,S,LS,S,S,S,S,S,S,S,LR,S,S,S,S,S,LS,C,S,LS,S,S,LR,C,S,S,S,R,S,LR,C,LR,LR,LR,R,S,LR,LR,LR,LR,S,S,S,S,S,LR,S,S,S,S,S,S,S,S,S,S,S,S,S,S,S,LR,S,LR,S,S,S,LR,LR,LR,LR,S,LR,S,S,S,S,LR,LR,S,S,S,S,S,S,S,S,S,S,S,S,LS,LS,S,S,S,S,S,S,S,S,S,S,LS,LS,C,S,LS,S,S,S,S,S,S,S,S,S,S,S</t>
  </si>
  <si>
    <t>0,0,0,0.6,0,0,0,0,0,0,0,0,0,0,0,0,0,0.4,0,0,0.5,0,0,0,0,0,0,0,0,0,0,0,0,0,0,0,0,0,0,0,0,0,0,0,0,0,0,0,0,0,0,0,0,0,0,0,0,0,0,0,0,0,0,0,0,0,0,0,0,0,0,0,0,0,0,0,0,0,0,0,0,0,0,0,0,0,0,0,0,0,0,0,0.3,0.1,0,0,0,0,0,0,0,0,0,0,0.2,0.2,0,0,0.1,0,0,0,0,0,0,0,0,0,0,0</t>
  </si>
  <si>
    <t>18.714,18.7143716292135,18.7137432062319,18.7141148715119,18.7144864845917,18.7138580454787,18.7142296946296,18.7136012915826,18.7139729767945,18.7143446098034,18.7137161906166,18.7140878596909,18.7144594765646,18.7138310412448,18.7142026941885,18.7135742949337,18.7139459839372,18.7143176207372,18.713689205341,18.7140608782055,18.7144324988686,18.7138040673379,18.71417572407,18.7145473286031,18.7139188809446,18.7142905215512,18.7136621099611,18.7140337866311,18.7144054110993,18.713776983373,18.714148643909,18.7145202522455,18.7138918083899,18.7142634527988,18.7136350450105,18.7140067254817,18.7143783537506,18.7137499298245,18.7141215941602,18.7144932062959,18.7138647662388,18.7142364144458,18.713608010455,18.7139796947232,18.7143513267885,18.7137229066584,18.7140945747895,18.71446619072,18.7138377544572,18.714209406458,18.7135810062605,18.7139526943214,18.7143243301789,18.7136959138404,18.7140675857626,18.7144392054837,18.7138107730111,18.7141824288014,18.7145540323928,18.7139255837928,18.714297223458,18.7136688109266,18.7140404866554,18.7144121101825,18.7137836815154,18.7141553411107,18.7145269485066,18.7138985037104,18.714270147179,18.7136417384505,18.7140134179816,18.7143850453105,18.7137566204446,18.7141282838406,18.7144998950367,18.7138714540402,18.7142431013079,18.713614696378,18.7139863797071,18.7143580108336,18.7137295897646,18.7141012569571,18.7144728719491,18.713844434748,18.7142160858105,18.7135876846748,18.7139593717978,18.7143310067175,18.7137025894412,18.7140742604259,18.7144458792095,18.7138174457995,18.7141891006526,18.714560703307,18.7139322537701,18.7143038924985,18.7136754790304,18.7140471538227,18.7144187764134,18.71379034681,18.7141620054692,18.7145336119291,18.7139051661971,18.7142768087299,18.7136483990657,18.7140200776614,18.714391704055,18.7137632782538,18.7141349407148,18.7145065509759,18.7138781090446,18.7142497553776,18.7136213495131,18.7139930319078,18.7143646620999,18.7137362400968,18.7141079063552,18.7144795204133,18.7138510822785,18.7142227324074</t>
  </si>
  <si>
    <t>10.2894,10.2159,10.1608,10.1375,10.0689,9.992,9.9234,9.8537,9.7934,9.7203,9.6566,10.0736,10.2429,10.1633,10.0853,10.0102,9.9074,9.8846,9.8136,10.1007,10.0775,10.4522,10.3168,10.3932,10.2907,10.1634,10.0613,9.9568,12.2339,12.0667,13.1396,13.0024,13.1744,14.7451,14.8136,17.881,17.6869,17.7495,18.211,18.2716,18.3331,18.0188,17.6983,17.4417,17.2146,16.8828,16.946,16.6447,16.355,16.0755,15.7886,15.5055,15.146,14.8202,14.5581,14.1939,13.8602,13.5724,13.2281,12.9794,12.7106,12.4255,13.2976,12.978,13.05,12.8155,12.5406,12.2822,12.4546,13.1277,13.3984,14.2686,14.0596,15.0285,14.857,14.6991,14.5346,14.3556,14.5239,14.5919,14.4529,14.3377,14.2154,14.1122,14.0105,13.918,13.7935,13.6829,13.5791,13.4817,13.3919,13.3168,13.2872,13.2576,13.1882,13.1019,13.0063,12.9392,12.8626,12.7952,12.7052,12.6365,12.5474,12.475,12.448,12.4201,12.3449,12.2652,12.2377,12.1609,12.0752,11.9894,11.908,11.8242,11.7648,11.6954,11.6293,11.5598,11.4979,11.4323</t>
  </si>
  <si>
    <t>0.0207,0.0206,0.0204,0.0203,0.0203,0.0201,0.02,0.0198,0.0197,0.0196,0.0194,0.0193,0.0201,0.0205,0.0203,0.0202,0.02,0.0198,0.0198,0.0196,0.0202,0.0202,0.0209,0.0206,0.0208,0.0206,0.0203,0.0201,0.0199,0.0245,0.0241,0.0263,0.026,0.0263,0.0295,0.0296,0.0358,0.0354,0.0355,0.0364,0.0365,0.0367,0.036,0.0354,0.0349,0.0344,0.0338,0.0339,0.0333,0.0327,0.0322,0.0316,0.031,0.0303,0.0296,0.0291,0.0284,0.0277,0.0271,0.0265,0.026,0.0254,0.0249,0.0266,0.026,0.0261,0.0256,0.0251,0.0246,0.0249,0.0263,0.0268,0.0285,0.0281,0.0301,0.0297,0.0294,0.0291,0.0287,0.029,0.0292,0.0289,0.0287,0.0284,0.0282,0.028,0.0278,0.0276,0.0274,0.0272,0.027,0.0268,0.0266,0.0266,0.0265,0.0264,0.0262,0.026,0.0259,0.0257,0.0256,0.0254,0.0253,0.0251,0.025,0.0249,0.0248,0.0247,0.0245,0.0245,0.0243,0.0242,0.024,0.0238,0.0236,0.0235,0.0234,0.0233,0.0231,0.023</t>
  </si>
  <si>
    <t>0.1,0,0,0,0,0,0,0.6,0,0,0,0,0,0,0,0,0,0,0,0,0,0.1,0.1,0,0,0,0,0,0,0,0,0,0,0.1,0.1,0.4,4.9,0,0,0,0.3,0.4,0,0.5,0.1,4.7,0,0,0,0,0,0,0,0,0,0.1,0,0,0,0,0,0,0,0,0,0,0,0,0,0,0,0,0,0,0,0,0,0,0,0,0.3,0.1,1.2,0,0.1,0.1,0.5,1.2,0,0.7,0,0.1,0,0,0,0,0,0,0.1,0.2,0,0,0.1,0,0,0.1,0.1,0,0,0.5,0,0,0,0,0,0,0.5,0,0,0</t>
  </si>
  <si>
    <t>0.1,0.1,0.1,0.1,0.1,0.1,0.1,0.7,0.7,0.7,0.7,0.7,0.7,0.6,0.6,0.6,0,0,0,0,0,0,0,0,0,0,0,0,0,0,0,0,0,0,0,0,0,0,0,0,0,0,0,0,0,0,0,0,0,0,0,0,0,0,0,0,0,0,0,0,0,0,0,0,0,0,0,0,0,0,0,0,0,0,0,0,0,0,0,0,0,0,0,0,0,0,0,0,0,0,0,0.1,0,0,0,0,0,0,0.1,0.3,0.3,0.3,0.4,0.4,0.4,0.5,0.6,0.6,0.6,1.1,1.1,1.1,1.1,1.1,1.1,1.1,1.6,1.6,1.6,1.6</t>
  </si>
  <si>
    <t>27.6,28,21.4,21.4,17.2,17,21.7,19.4,25.5,21.3,19.9,27.4,28,32.4,30.8,29.1,37,27.5,27.1,28.2,31.6,43.7,43,43.2,34.4,45.5,40.8,38.1,41.9,38.5,53.8,47.9,49,46.8,57.6,55.6,56.8,51.8,53.9,58.7,59.7,63.2,52.3,59.9,58.9,61.8,69.4,61.9,67.3,70.2,68.2,75.9,66.1,77.6,66,74.9,78.6,76.5,76.6,73.6,68.4,64.3,68.2,66.3,70.4,75.7,76.3,72.2,60.5,60.8,64.6,63.3,58.5,61.9,57.5,52.4,58.9,49,40.6,50.8,43,40.6,38.3,45.6,39.9,36.7,37.1,36.7,23.7,33.3,33.4,27.5,32.6,32.6,18.7,31.3,29.3,21.7,18.5,18.3,29.1,19.7,23.9,25.3,17.8,17.9,22.6,23.1,26.8,26.7,15.8,23.1,15.7,14.6,24,16.1,17.6,15.3,18.7,17</t>
  </si>
  <si>
    <t>LS,S,S,S,S,S,S,LS,S,S,S,S,S,S,S,S,S,S,S,S,S,LR,LR,S,S,S,S,S,S,S,S,S,S,LR,LR,LR,R,S,S,S,LR,LR,C,LR,LR,R,S,S,S,S,S,S,S,S,S,LR,S,S,S,S,S,S,S,S,S,S,S,S,S,S,S,S,S,S,S,S,S,S,S,S,LR,LR,LR,C,LR,LR,LR,LR,C,LR,S,LS,S,C,S,S,S,S,LS,LS,S,S,LS,S,S,LS,LS,S,S,LS,S,S,S,S,S,S,LS,S,S,S</t>
  </si>
  <si>
    <t>0.1,0,0,0,0,0,0,0.6,0,0,0,0,0,0,0,0,0,0,0,0,0,0,0,0,0,0,0,0,0,0,0,0,0,0,0,0,0,0,0,0,0,0,0,0,0,0,0,0,0,0,0,0,0,0,0,0,0,0,0,0,0,0,0,0,0,0,0,0,0,0,0,0,0,0,0,0,0,0,0,0,0,0,0,0,0,0,0,0,0,0,0,0.1,0,0,0,0,0,0,0.1,0.2,0,0,0.1,0,0,0.1,0.1,0,0,0.5,0,0,0,0,0,0,0.5,0,0,0</t>
  </si>
  <si>
    <t>5.6938,5.6536,5.6232,5.5929,5.5676,5.5426,5.5121,5.5121,5.4764,5.4466,5.4186,5.3804,5.3413,5.3771,5.3333,5.2926,5.8543,5.8143,5.7752,5.7343,5.6875,5.7875,5.8875,5.8123,5.7595,5.6781,5.6107,5.5505,5.481,5.4206,5.3128,5.2274,5.1389,5.2389,5.3389,5.7389,10.6389,10.4986,10.3481,10.1695,10.4695,10.8695,10.7438,11.2438,11.3438,16.0438,15.7183,15.4709,15.1739,14.8481,14.548,14.1596,13.8869,13.4842,13.2192,13.3192,12.9107,12.5362,12.166,11.8375,11.567,11.3358,11.0735,10.8311,10.5537,10.2247,9.8947,9.613,9.4293,9.2452,9.0363,8.8393,8.6756,8.4921,8.3372,8.2102,8.0499,7.9399,7.8611,7.745,8.045,8.145,9.345,9.2544,9.3544,9.4544,9.9544,11.1544,11.1134,11.8134,11.7411,11.7411,11.7714,11.7107,11.6717,11.6058,11.5452,11.5012,11.5012,11.5012,11.4413,11.401,11.401,11.35,11.313,11.313,11.313,11.2668,11.213,11.213,11.1793,11.1333,11.0999,11.0682,11.0206,10.9868,10.9868,10.9542,10.9164,10.8814</t>
  </si>
  <si>
    <t>0.1,0.8,1.9,2.1,1.6,2.6,0,0,0.3,0,0,0,0,0,0,0,0,0,0,0,0,0,0,0,0,0,0,0,0,0,0,0,0,0,0,0,0,0,0,0,0,0,0,0,0,0,0,0,0,0,0.6,0,0,0,0,0,0,0.6,0.6,0.1,0,0,0,0.1,0,0,0,0,0,0,0,0,0,0,0,0,0,0,0,0,0,0,0,0,0,0,0,0,0,0,0,0,0,0,0,0,0,0,0,0,0,0,0,0,0,0,0,0,0,0,0,0,0,0,0,0,0,0,0,0</t>
  </si>
  <si>
    <t>0.1,0.9,2.8,4.9,6.5,9.1,9.1,9.1,9.4,9.4,9.4,9.4,9.4,9.4,9.4,9.4,9.4,9.4,9.4,8.4,6.6,6.6,6.4,6.4,6.4,3.6,2.5,0,0,0,0,0,0,0,0,0,0,0,0,0,0,0,0,0,0,0,0,0,0,0,0,0,0,0,0,0,0,0,0,0,0,0,0,0,0,0,0,0,0,0,0,0,0,0,0,0,0,0,0,0,0,0,0,0,0,0,0,0,0,0,0,0,0,0,0,0,0,0,0,0,0,0,0,0,0,0,0,0,0,0,0,0,0,0,0,0,0,0,0,0</t>
  </si>
  <si>
    <t>14.9,19,24.4,16.3,20.4,26.9,15.8,28.4,22,25,23.3,27,28.3,27.5,22.1,21.9,28.1,26.6,30.4,36.5,40.5,30.4,32.9,30.3,31.7,45.5,37,45.9,36.7,42.8,43.2,44.5,47.7,46.8,54.9,45.5,49.8,49.6,58.2,52.6,55.4,63.5,65.3,65.1,67.2,62.3,66.2,65,60.4,67.9,62,73.4,64,71.5,67.9,75.9,76.2,77,74.9,72.1,66.9,76.9,68.5,70.4,66,74.1,74,70.7,67.7,73.8,70.6,67.2,69.2,60.9,59.2,58,60.8,59.8,51.5,51.4,53.8,54.3,49.2,51.2,41.7,44.1,45.2,36.1,42.8,40.9,44.5,34.5,34.4,34.4,30.6,34.7,31.3,36.3,33,36.4,32.9,23.8,30.4,19.6,27.1,19.5,19.4,24.5,18.7,28,22.9,24,24.3,21,17.2,15.2,27.1,20.3,25.4,22.4</t>
  </si>
  <si>
    <t>LS,LS,LS,SN,LS,SN,C,S,LS,S,S,S,S,S,S,S,S,S,S,S,S,S,S,S,S,S,S,S,S,S,S,S,S,S,S,S,S,S,S,S,S,S,S,S,S,S,S,S,S,S,LR,S,S,S,S,S,S,LR,LR,LR,S,S,S,LR,S,S,S,S,S,S,S,S,S,S,S,S,S,S,S,S,S,S,S,S,S,S,S,S,S,S,S,S,S,S,S,S,S,S,S,S,S,S,S,S,S,S,S,S,S,S,S,S,S,S,S,S,S,S,S,S</t>
  </si>
  <si>
    <t>0.1,0.8,1.9,2.1,1.6,2.6,0,0,0.3,0,0,0,0,0,0,0,0,0,0,0,0,0,0,0,0,0,0,0,0,0,0,0,0,0,0,0,0,0,0,0,0,0,0,0,0,0,0,0,0,0,0,0,0,0,0,0,0,0,0,0,0,0,0,0,0,0,0,0,0,0,0,0,0,0,0,0,0,0,0,0,0,0,0,0,0,0,0,0,0,0,0,0,0,0,0,0,0,0,0,0,0,0,0,0,0,0,0,0,0,0,0,0,0,0,0,0,0,0,0,0</t>
  </si>
  <si>
    <t>29.5809,29.514255284585,29.447760717343,29.3814159599957,29.3152206750265,29.2491745256796,29.1832771759577,29.1175282906206,29.0519275351832,28.9864745759142,28.9211690798341,28.8560107147135,28.7909991490717,28.7261340521745,28.6614150940333,28.5968419454025,28.5324142777784,28.4681317633977,28.4039940752351,28.5540008870023,28.7036697387589,28.7230013919166,28.8722894915475,28.8912412504005,28.910150311615,29.0590167713873,29.2075478403213,29.3557442740407,29.3736068264668,29.3914291351977,29.409211290901,29.4269533840401,29.4446555048744,29.4623177434603,29.4799401896509,29.4975229330972,29.5150660632479,29.5325696693504,29.5500338404511,29.5674586653956,29.5848442328292,29.602190631198,29.6194979487482,29.6367662735277,29.6539956933858,29.6711862959738,29.6883381687457,29.7054513989584,29.7225260736722,29.7395622797513,29.8865601038641,29.9032267471084,29.9198558409983,29.9364474701312,29.9530017189139,29.969518671563,29.9859984121053,30.1324410243785,30.2785537066556,30.3943372022572,30.409859841762,30.4253475093121,30.4408002836983,30.5562182435334,30.5713761708108,30.5864999478173,30.6015896514922,30.6166453586015,30.6316671457382,30.6466550893229,30.6616092656039,30.6765297506577,30.6854166203894,30.6162834683197,30.5473060707824,30.478484076868,30.4098171364576,30.3413049002214,30.2729470196161,30.2047431468842,30.1366929350513,30.0687960379249,30.0010521100924,29.9334608069195,29.8660217845481,29.7987346998952,29.7315992106504,29.6646149752746,29.5977816529983,29.5310989038196,29.4645663885027,29.398183768576,29.3319507063306,29.2658668648183,29.1999319078502,29.1341454999945,29.0685073065756,29.0030169936714,28.9376742281126,28.8724786774801,28.8074300101039,28.7425278950614,28.6777720021753,28.6131620020123,28.5486975658813,28.4843783658316,28.4202040746517,28.3561743658669,28.2922889137383,28.2285473932607,28.1649494801612,28.1014948508976,28.0381831826565,27.9750141533517,27.9119874416228,27.8491027268334,27.7863596890693,27.7237580091375,27.6612973685635,27.5989774495909</t>
  </si>
  <si>
    <t>0,0,0,0,0,0,0,0,0,0,0,0,0,0,0,0,0,0,0,0.7459,2.3014,2.1753,2.1148,1.991,1.8673,4.4551,5.2328,7.4234,7.2299,7.0207,6.8125,6.6024,6.3838,6.1714,5.9293,5.7271,5.5125,5.3019,5.059,4.8442,4.6218,4.3663,4.1065,3.8541,3.5968,3.3697,3.1299,2.902,2.6985,2.4694,2.8413,2.5795,2.3703,2.1348,1.9231,1.6832,1.4529,1.8306,2.2062,2.1096,1.9026,1.6588,1.4612,1.3689,1.1905,0.9927,0.8055,0.6387,0.4883,0.3337,0.1976,0.0782,0,0,0,0,0,0,0,0,0,0,0,0,0,0,0,0,0,0,0,0,0,0,0,0,0,0,0,0,0,0,0,0,0,0,0,0,0,0,0,0,0,0,0,0,0,0,0,0</t>
  </si>
  <si>
    <t>0,0,0,0,0,0,0,0,0,0,0,0,0,0,0,0,0,0,0,0,0.0043,0.0131,0.0124,0.0121,0.0113,0.0106,0.0254,0.0298,0.0423,0.0412,0.04,0.0388,0.0376,0.0364,0.0352,0.0338,0.0326,0.0314,0.0302,0.0288,0.0276,0.0263,0.0249,0.0234,0.022,0.0205,0.0192,0.0178,0.0165,0.0154,0.0141,0.0162,0.0147,0.0135,0.0122,0.011,0.0096,0.0083,0.0104,0.0126,0.012,0.0108,0.0095,0.0083,0.0078,0.0068,0.0057,0.0046,0.0036,0.0028,0.0019,0.0011,0.0004,0,0,0,0,0,0,0,0,0,0,0,0,0,0,0,0,0,0,0,0,0,0,0,0,0,0,0,0,0,0,0,0,0,0,0,0,0,0,0,0,0,0,0,0,0,0,0</t>
  </si>
  <si>
    <t>0.2,0,0,0.1,0,0,0,0,0.1,0,0,0,0.1,0.3,0,1,0,0,0,0.7,0.1,0,0,0,0,0.1,0,0,0.3,0,0,0,0,0,0,0,0,0,0,0,0,0.1,0,0,0,0,0,0,0,0.1,0.1,0,0,0,0,0.1,0,0.1,0,0,0,0,0,0,0,0,0,0,0,0,0,0,0,0,0,0,0.1,0,0,0,0,0,0,0,0,0,0,0,0.1,0,0,0,0,0,0,0.1,0,0,0,0,0,0,0,0,0,0,0.3,0.1,0,0,0.8,2.2,0,0.1,0,0.1,0,0,0,6.8</t>
  </si>
  <si>
    <t>0.2,0.2,0.2,0.3,0.3,0.3,0.3,0.3,0.4,0.4,0.4,0.4,0.5,0.8,0.8,1.8,1.8,1.8,1.8,2.5,2,2,2,0.9,0.9,0,0,0,0,0,0,0,0,0,0,0,0,0,0,0,0,0,0,0,0,0,0,0,0,0,0,0,0,0,0,0,0,0,0,0,0,0,0,0,0,0,0,0,0,0,0,0,0,0,0,0,0,0,0,0,0,0,0,0,0,0,0,0,0,0,0,0,0,0,0,0,0,0,0,0,0,0,0,0,0,0,0.3,0.4,0.4,0.4,1.2,3.4,3.4,3.5,3.5,3.6,3.6,3.6,3.6,10.4</t>
  </si>
  <si>
    <t>11.4,20.1,15,25.5,12.1,18.4,22.1,17.7,27.1,14.5,27.9,14.6,17.2,22.1,30.1,28.7,24.3,31.9,30.1,25.3,34.4,31.2,26.8,37.1,31.5,41.2,32.4,38.6,45.5,45.6,48.2,34.8,38.7,42.9,53.9,46.2,55.2,43.6,57.3,57.5,49.9,51.7,60.1,67.9,64.6,68.6,59.4,61.3,71.6,63.3,65.1,73.7,64.2,74.8,68.8,78.1,77.2,70.5,69.2,80.7,69.9,76.4,68.5,68.6,65.7,79.7,77.9,68.8,75.4,66.3,62.2,67.4,68.1,59.1,60.5,65,48.9,47.2,58.2,56.4,54.7,48.7,47.6,43.9,40.7,44,31.5,34.8,32.7,36.9,35.1,38.2,25.3,30,32.4,32.3,23.4,31.1,31.2,30.9,20.5,20.4,21.7,15.2,13.1,18.1,24.1,23.4,17.4,23.6,11.5,20.9,19.4,19.3,18.8,22,23.8,24.1,19.6,16.2</t>
  </si>
  <si>
    <t>LS,S,S,LS,S,S,S,S,LS,S,S,C,LS,LS,S,LS,S,S,S,LS,LR,S,S,S,S,LR,S,S,LR,S,S,S,S,S,S,S,S,S,S,S,S,LR,S,S,S,S,C,S,S,LR,LR,S,S,S,S,LR,S,LR,S,S,S,S,S,S,S,S,S,S,S,S,S,S,S,S,S,S,LR,S,S,S,S,S,S,S,S,S,S,S,LR,S,S,S,S,S,S,LR,S,S,S,S,S,S,S,S,C,S,LS,LS,S,S,LS,SN,C,LS,S,LS,S,C,C,B</t>
  </si>
  <si>
    <t>0.2,0,0,0.1,0,0,0,0,0.1,0,0,0,0.1,0.3,0,1,0,0,0,0.7,0,0,0,0,0,0,0,0,0,0,0,0,0,0,0,0,0,0,0,0,0,0,0,0,0,0,0,0,0,0,0,0,0,0,0,0,0,0,0,0,0,0,0,0,0,0,0,0,0,0,0,0,0,0,0,0,0,0,0,0,0,0,0,0,0,0,0,0,0,0,0,0,0,0,0,0,0,0,0,0,0,0,0,0,0,0,0.3,0.1,0,0,0.8,2.2,0,0.1,0,0.1,0,0,0,6.8</t>
  </si>
  <si>
    <t>27.6255,27.6211880072841,27.6168766876159,27.6125660408905,27.6082560670027,27.6039467658476,27.5996381373202,27.5953301813154,27.5910228977283,27.586716286454,27.5824103473874,27.5781050804237,27.573800485458,27.5694965623853,27.5651933111009,27.5608907314998,27.5565888234771,27.5522875869282,27.5479870217482,27.5436871278322,27.7533879050755,27.7710559506678,27.7887212385007,27.9983837690046,28.0160135738273,28.2256406268595,28.2432349597481,28.2608265463829,28.4704153871925,28.487971513823,28.5055249001632,28.5230755466408,28.5406234536835,28.5581686217188,28.5757110511743,28.5932507424775,28.6107876960556,28.6283219123362,28.6458533917463,28.6633821347133,28.6809081416642,28.798431413026,28.815936340485,28.8334385356451,28.850937998933,28.868434730775,28.8859287315975,28.9034200018267,28.9209085418888,29.0383943522101,29.1558618244756,29.1733109615477,29.1907573750293,29.2082010653453,29.225642032921,29.3430802781812,29.36050019281,29.4779173884095,29.4953162566631,29.4937124091724,29.4891088120222,29.4845059334355,29.4799037733002,29.4753023315042,29.4707016079353,29.4661016024814,29.4615023150304,29.4569037454703,29.452305893689,29.4477087595745,29.4431123430148,29.4385166438977,29.4339216621115,29.429327397544,29.4247338500834,29.4201410196178,29.5155489060351,29.5109419004827,29.5063356140258,29.5017300465522,29.4971251979497,29.4925210681061,29.4879176569092,29.4833149642469,29.4787129900069,29.4741117340771,29.4695111963455,29.4649113766998,29.5603122750281,29.5556982824774,29.5510850101128,29.5464724578219,29.5418606254924,29.5372495130118,29.5326391202679,29.6280294471482,29.6234048847995,29.6187810442868,29.6141579254974,29.6095355283186,29.6049138526378,29.6002928983423,29.5956726653197,29.5910531534573,29.5864343626425,29.5818162927628,29.5771989437056,29.5725823153585,29.567966407609,29.5633512203446,29.5587367534527,29.5541230068211,29.5495099803372,29.5448976738886,29.540286087363,29.5356752206481,29.5310650736313,29.5264556462005,29.5218469382432,29.5172389496472</t>
  </si>
  <si>
    <t>0,0,0,0,0,0,0,0,0,0,0,0,0,0,0,0,0,0,0,0,0.3874,0.3533,0.3216,1.1694,1.1261,1.9349,1.8844,1.8263,1.9123,1.8425,1.7687,1.7167,1.6602,1.5981,1.5163,1.4508,1.3691,1.3097,1.2266,1.1449,1.0795,1.0575,0.9747,0.8755,0.7884,0.6953,0.6299,0.5588,0.4702,0.4482,0.4262,0.3416,0.2794,0.2048,0.1463,0.1243,0.0641,0.0421,0.0033,0,0,0,0,0,0,0,0,0,0,0,0,0,0,0,0,0,0,0,0,0,0,0,0,0,0,0,0,0,0,0,0,0,0,0,0,0,0,0,0,0,0,0,0,0,0,0,0,0,0,0,0,0,0,0,0,0,0,0,0,0</t>
  </si>
  <si>
    <t>0.1,0,0,0,0.8,0,0,0,0.2,0,0.7,1,0.1,0.1,0,0.1,0,0.2,0.3,0.1,0,0,0,0,0.2,0.2,1.2,0,0,0.8,0,0,0,0,0,0,0,0,0,0,0,5,0,0,1.2,0,0,0,3.9,0.4,0,0,0,0,0,0,0,0,0,0,0,0,0,0,0,0,0,0,0,0,0,0,0,0,0,0,0,0,0,0,0,0,0,0,0,0,0,0,0,0,0,0,0,0,0,0,0,0,0,0,0,0,0,0,0,0,0,0,0,0,0,0,0,4.9,0,0,0,0,0.6,0</t>
  </si>
  <si>
    <t>0.1,0.1,0.1,0.1,0.9,0.9,0.9,0.9,1.1,1.1,1.8,2.8,2.9,3,3,3.1,3.1,3.3,3.6,3.7,3.7,3.7,3.7,3.7,3.9,4.1,5.3,5.3,5.3,4.7,4.2,3.6,2.8,2.6,0.7,0,0,0,0,0,0,0,0,0,0,0,0,0,0,0,0,0,0,0,0,0,0,0,0,0,0,0,0,0,0,0,0,0,0,0,0,0,0,0,0,0,0,0,0,0,0,0,0,0,0,0,0,0,0,0,0,0,0,0,0,0,0,0,0,0,0,0,0,0,0,0,0,0,0,0,0,0,0,4.9,4.9,4.9,4.9,4.9,5.5,5.5</t>
  </si>
  <si>
    <t>20.6,22.5,22.5,16,19.4,16.7,18,22.8,21.3,17.5,21.8,18.9,19.1,20,20,19.7,23.2,20.4,23.1,24.5,23,26,21.5,25.6,25.2,26.6,25.5,27,31.8,34.6,34.7,34.8,35.8,32.8,40.8,43,41.1,39.4,47.4,46.6,46.4,53.5,48.4,50.7,55.1,53.5,56.5,61.6,59.2,63.6,64,63.1,68.5,67.9,71.3,72.8,72.5,75,71.5,72.5,70.8,75,71.8,72.4,69,72.9,70.6,64.7,62,66.7,66.7,62.1,58.2,59.6,54.9,53.4,58.4,51.9,48.6,52.4,51.8,47.7,46,48.2,42.1,44.6,42.9,35.4,40.5,36.1,36.2,35.3,34.3,34.4,28.4,34.1,29.4,29,31.9,24.3,28.9,25.7,22.5,23.4,24.9,24.6,23.7,24.4,24,21.8,24.4,20.4,18,16.7,16.3,22.6,17.6,22.1,21.8,23</t>
  </si>
  <si>
    <t>LS,S,S,S,LS,S,C,S,LS,S,LS,LS,LS,LS,S,LS,S,LS,LS,LS,S,S,S,S,LS,LS,LS,S,S,LR,S,S,S,S,S,S,S,S,S,S,S,R,S,S,LR,S,C,C,R,LR,S,S,S,S,S,S,S,S,S,S,S,S,S,S,S,S,S,S,S,S,S,S,S,S,S,S,S,S,S,S,S,S,S,S,S,S,S,S,S,S,S,S,S,S,S,S,S,S,S,S,S,S,S,S,S,S,S,S,S,S,S,S,S,SN,S,S,S,C,LS,C</t>
  </si>
  <si>
    <t>0.1,0,0,0,0.8,0,0,0,0.2,0,0.7,1,0.1,0.1,0,0.1,0,0.2,0.3,0.1,0,0,0,0,0.2,0.2,1.2,0,0,0,0,0,0,0,0,0,0,0,0,0,0,0,0,0,0,0,0,0,0,0,0,0,0,0,0,0,0,0,0,0,0,0,0,0,0,0,0,0,0,0,0,0,0,0,0,0,0,0,0,0,0,0,0,0,0,0,0,0,0,0,0,0,0,0,0,0,0,0,0,0,0,0,0,0,0,0,0,0,0,0,0,0,0,4.9,0,0,0,0,0.6,0</t>
  </si>
  <si>
    <t>44.3755,44.3881636006051,44.4008134072732,44.4134494350292,44.4260716988822,44.4386802138244,44.436274994832,44.3878723957453,44.3395225196108,44.2912253089994,44.2429807065448,44.1947886549431,44.1466490969529,44.0985619753949,44.0505272331524,44.0025448131708,43.9546146584575,43.9067367120822,43.8589109171764,43.8111372169338,43.7634155546098,43.7157458735215,43.6681281170481,43.6205622286301,43.5730481517699,43.5255858300312,43.4781752070393,43.430816226481,43.3835088321042,43.7422529677182,44.1006063381619,44.4585693690794,44.8161424856517,45.0033261125962,45.3603058481468,45.7168967404151,45.728099212952,45.7392894830982,45.7504675641454,45.7616334693705,45.7727872120362,46.1289288053908,46.1396824684167,46.1504244179215,46.5061546666645,46.5164974331395,46.5268289336662,46.5371491805161,46.8924581859473,47.2473801679535,47.2569155481034,47.2664405417575,47.2759551602294,47.2854594148204,47.2949533168194,47.304436877503,47.3139101081357,47.3233730199695,47.3328256242442,47.3422679321876,47.3516999550148,47.3611217039292,47.3705331901216,47.3799344247708,47.3893254190433,47.3987061840937,47.4080767310641,47.4174370710847,47.4267872152736,47.4361271747365,47.4454569605673,47.4547765838478,47.4640860556476,47.4733853870242,47.4826745890232,47.4919536726781,47.5012226490104,47.5104815290296,47.5197303237333,47.5289690441068,47.5381977011238,47.5474163057459,47.5566248689227,47.5658234015919,47.5750119146794,47.5841904190991,47.5933589257531,47.6025174455314,47.6116659893123,47.6208045679624,47.6299331923362,47.6390518732764,47.6481606216142,47.6572594481685,47.6663483637469,47.675427379145,47.6844965051465,47.6935557525236,47.7026051320368,47.7116446544346,47.7206743304539,47.7296941708201,47.7387041862468,47.7477043874357,47.7566947850773,47.7656753898499,47.7746462124207,47.783607263445,47.7925585535665,47.8015000934174,47.8104318936182,47.819353964778,47.8282663174941,47.8371689623525,47.8460619099275,47.8549451707821,47.8638187554675,47.8296826745235,47.7775837766027,47.7255416278597</t>
  </si>
  <si>
    <t>0.3744,0.3053,0.237,0.1711,0.1101,0.0457,0,0,0,0,0,0,0,0,0,0,0,0,0,0,0,0,0,0,0,0,0,0,0,0.9484,1.0867,1.2524,1.6322,1.5444,2.975,3.2453,3.1335,3.0258,2.9022,2.7817,2.663,7.257,7.0953,6.9258,7.7198,7.5331,7.3552,7.1549,10.6489,10.6429,10.3656,10.0976,9.7891,9.4898,9.1644,8.8301,8.5028,8.1576,7.8496,7.5379,7.2452,6.9218,6.6313,6.3405,6.0799,5.7952,5.5329,5.312,5.1085,4.8825,4.6602,4.4654,4.2908,4.1125,3.9548,3.8042,3.6376,3.4955,3.364,3.2233,3.0862,2.9613,2.8417,2.7182,2.6088,2.4956,2.3869,2.2911,2.1885,2.0932,1.9986,1.906,1.8153,1.7252,1.642,1.5537,1.4707,1.3887,1.3047,1.2274,1.1472,1.07,0.9953,0.9206,0.8456,0.7713,0.6981,0.6251,0.553,0.4825,0.4115,0.3427,0.2753,0.2143,0.1486,0.0825,0.0184,0,0,0</t>
  </si>
  <si>
    <t>0.1,0,0.3,0,0,1.8,0.2,1.4,0.7,0.7,0.3,0,0,0,0.1,0,0,0.2,0,0,0,0.2,0,0,0,0,0,0,0,0,0,0.1,0,0.3,0,0.2,0.1,0.4,0,5.1,0,0,2.7,0.4,0.1,0,0,0.1,0,0.7,0,0.1,1.9,0,0.7,0,0.7,0.1,0,0,0,0,1.1,0,0,0,0.2,0.7,0.4,0,0,0,0,0,0,0,0,0,0,0.1,0,0,0,0,0,0,0,0,0,0,0,0,0.4,0,0,0,0,0,0,0,0,1.1,0.1,0,0.1,0,0,0.1,0,0,0.2,0.1,0,0,0.3,0.1,0,0,0,0</t>
  </si>
  <si>
    <t>0.1,0.1,0.4,0.4,0.4,2.2,2.4,3.8,4.5,5.2,5.5,5.5,5.3,5.3,5.2,5.2,5.2,4.9,4.3,3.4,3.2,2.3,1.4,0,0,0,0,0,0,0,0,0,0,0,0,0,0,0,0,0,0,0,0,0,0,0,0,0,0,0,0,0,0,0,0,0,0,0,0,0,0,0,0,0,0,0,0,0,0,0,0,0,0,0,0,0,0,0,0,0,0,0,0,0,0,0,0,0,0,0,0,0,0,0,0,0,0,0,0,0,0,0,0.1,0.1,0.2,0.1,0.1,0.2,0.2,0.2,0.4,0.5,0.5,0.5,0.8,0.9,0.9,0.9,0.9,0.9</t>
  </si>
  <si>
    <t>29.7,29.1,29.9,25.1,30.5,26.8,30.6,27.9,27.1,28.8,26.9,31.3,33.1,31.4,32.2,31.6,32,33.5,34.8,36.2,33.1,35.9,36.5,40.6,36.5,42.1,41.7,43.3,41.9,44,43.4,46.4,44.9,50.8,50.8,53.2,51,53.1,56.7,55.3,59.1,59.7,59.7,60.1,59.9,66.2,64.4,63.8,69.5,71.6,68.8,72.7,69.4,72.1,72.3,73.2,75.8,74.9,77.7,77.8,77.4,76.3,73.2,76.3,72.8,74,69.1,70.1,70.7,69.3,69.5,65.8,62.1,63.7,61.9,62.2,56.1,59.2,58.3,55,51.8,48.3,47.3,47.7,48.4,45.2,43.6,44.6,42,39.3,39,38.7,40.4,37.8,34.5,37.3,32.6,35.7,34.3,34.2,32.3,34,30.8,28.7,31.6,32.3,27.7,29.1,26.6,27.1,29.1,26.7,30.4,25.7,25.6,28.4,26.2,27.3,29.3,29.3</t>
  </si>
  <si>
    <t>LS,C,LS,C,C,LS,LS,LS,LS,LS,LS,S,S,S,LR,S,S,LR,S,S,S,LR,S,S,S,S,S,S,S,S,S,LR,S,LR,S,LR,LR,LR,C,R,C,S,R,LR,LR,C,S,LR,S,LR,C,LR,LR,S,LR,S,LR,LR,S,S,C,S,LR,S,S,C,LR,LR,LR,C,S,S,S,S,S,S,S,S,S,LR,S,S,S,S,S,S,S,S,S,S,S,S,LR,S,S,S,S,S,S,S,S,LR,LS,S,LS,S,S,LS,S,S,LS,LS,C,S,LS,LS,S,C,S,S</t>
  </si>
  <si>
    <t>0.1,0,0.3,0,0,1.8,0.2,1.4,0.7,0.7,0.3,0,0,0,0,0,0,0,0,0,0,0,0,0,0,0,0,0,0,0,0,0,0,0,0,0,0,0,0,0,0,0,0,0,0,0,0,0,0,0,0,0,0,0,0,0,0,0,0,0,0,0,0,0,0,0,0,0,0,0,0,0,0,0,0,0,0,0,0,0,0,0,0,0,0,0,0,0,0,0,0,0,0,0,0,0,0,0,0,0,0,0,0.1,0,0.1,0,0,0.1,0,0,0.2,0.1,0,0,0.3,0.1,0,0,0,0</t>
  </si>
  <si>
    <t>42.8421,42.6960838539326,42.5505653658911,42.4055428397377,42.2610145851154,42.1169789174283,41.973434157822,41.8303786331643,41.687810676025,41.5457286246573,41.4041308229778,41.2630156205474,41.3593813725523,41.2184186869754,41.2299364360198,41.0894149298147,40.9493723545857,41.2168070780214,41.4833303198154,41.7489451865156,41.9936547740822,42.2575303327173,42.5205065401976,42.7825864617273,42.7887731520637,42.7949387566765,42.8010833474309,42.8072069959472,42.8133097736014,42.8193917515266,42.8254530006132,42.9314935915099,42.937172770655,43.1978325937962,43.2026040257799,43.4073591955797,43.5114165106809,43.7701191735096,43.7729401156524,44.0307514433481,44.0326840882415,44.0346101462179,44.2915296397271,44.5475734900186,44.6477446814946,44.647574465539,44.6474048297201,44.7472357720607,44.7467264666204,45.001218897015,44.999843956205,45.0984737015228,45.351767293027,45.3491975992567,45.6016366636188,45.5982153551398,45.8498057073002,45.9455385792341,45.9409451705933,45.9363674173901,45.9318052662672,45.9272586640488,46.1777275577407,46.1723427934053,46.1669763816375,46.1616282598874,46.3562983658181,46.6053049893653,46.8534629386525,46.8457751061649,46.8381134756533,46.8304779578149,46.8228684636516,46.8152849044683,46.8077271918726,46.8001952377729,46.7926889543783,46.7852082541967,46.7777530500345,46.870323254995,46.862577958508,46.8548590598479,46.8471664690447,46.8395000964348,46.8318598526604,46.8242456486682,46.8166573957084,46.8090950053335,46.8015583893977,46.7360474600556,46.5767598076636,46.4180150457723,46.6598113240807,46.500783502714,46.3422976862816,46.1843520275006,46.0269446853844,45.8700738252207,45.7137376185505,45.5579342431464,45.4026618829919,45.6549187282596,45.6513158217326,45.6477251947746,45.644146805534,45.6975806123017,45.6048323038478,45.4494001038609,45.2944976540687,45.1401231489556,44.9862747891595,44.8329507814511,44.6801493387128,44.527868679918,44.37610703011,44.2248626203819,44.0741336878555,43.923918475661,43.7742152329162,43.6250222147066</t>
  </si>
  <si>
    <t>0,0,0,0,0,0,0,0,0,0,0,0,0.0002,0,0.0001,0,0,0.11,0.2974,0.7707,0.5999,1.2295,1.7542,2.6818,2.4916,2.2937,2.0983,1.9022,1.7105,1.5176,1.3279,1.1759,0.9888,0.8818,0.6917,0.5397,0.3877,0.3807,0.2031,4.8961,4.6439,4.3708,6.6638,6.6568,6.5048,6.2035,5.8855,5.7335,5.3906,5.6836,5.3788,5.2268,6.7198,6.3414,6.6344,6.2481,6.5411,6.3891,5.9687,5.5567,5.2003,4.8175,5.5105,5.1211,4.7664,4.4465,4.2945,4.5875,4.5805,4.2888,3.9714,3.6799,3.4103,3.1382,2.8782,2.6218,2.3899,2.1526,1.9222,1.7702,1.5622,1.3641,1.1706,0.9796,0.791,0.6099,0.4338,0.2607,0.0939,0,0,0,0,0,0,0,0,0,0,0,0,0.693,0.541,0.3765,0.2245,0.0631,0,0,0,0,0,0,0,0,0,0,0,0,0,0</t>
  </si>
  <si>
    <t>0,0.1,0,0,0,0.4,0,0,0,0,1,0,0,0.1,0.5,0.5,0,0,0,0.1,0.3,0.1,0,0,0,0,0.1,0,0.1,0,0,0,0,0,0,0,0,0,0,0,0.2,2.3,1.9,1.2,0.2,0,0,0.7,0.9,0.6,2.7,1.1,0,0,1.1,0.4,0.2,0.3,0.2,1.1,0,0,0,0,0.1,0,0,0,0,0,0,0.1,0.1,0.9,1,0,0,0.5,0.1,0,0,0,0,0,0,0,0,0.4,0,0,0,4.2,2.3,0,0.3,0,0,0,0.1,0,0,0,0,0,0,0,0,0,0,0,0.1,0,0,0.1,0.6,0,0,0,0,0</t>
  </si>
  <si>
    <t>0,0.1,0.1,0.1,0.1,0.5,0.5,0.5,0.5,0.5,1.5,1.1,0.7,0.5,0,0,0,0,0,0,0,0,0,0,0,0,0,0,0,0,0,0,0,0,0,0,0,0,0,0,0,0,0,0,0,0,0,0,0,0,0,0,0,0,0,0,0,0,0,0,0,0,0,0,0,0,0,0,0,0,0,0,0,0,0,0,0,0,0,0,0,0,0,0,0,0,0,0,0,0,0,0,0,0,0,0,0,0,0,0,0,0,0,0,0,0,0,0,0,0,0.1,0.1,0.1,0.2,0.8,0.8,0.8,0.8,0.8,0.8</t>
  </si>
  <si>
    <t>29.6,27.5,28.7,30.5,29,29,30.3,29.7,29.7,29.2,31.6,33.7,34.2,33,35.6,35.9,34,36.5,37,39.5,37.5,41.4,42.2,42.3,42.3,46.1,44.8,46.6,46.3,47,51.2,49.4,51.8,53,51.6,55.4,55,58.4,56.3,58.6,58.8,60.7,63,61.1,65.9,65.7,67.1,67.7,68.1,70.6,68.5,68.6,69.9,71.1,70.8,71.7,71.2,71.2,72.6,73.6,72.4,73.4,74.4,72.5,71.8,71,69,70.8,68.2,68.5,64.8,63.6,64.9,61.9,63.9,59.1,58.2,58.9,55.2,56.1,54.4,52,48.7,49.9,48.1,45.9,46.1,45.5,43.6,43.2,41.3,40.6,40.5,38.1,36.1,34.9,36.7,36.5,34.2,35.5,31.3,32.3,31,30,31.3,30.7,30.6,32.1,31.8,27.7,29,28.5,29.5,29.8,30.4,27.8,27.6,26.9,28.3,29.4</t>
  </si>
  <si>
    <t>S,LS,S,S,S,LS,S,S,S,C,LS,S,S,LR,LR,LR,S,S,S,LR,LR,LR,S,S,S,C,LR,S,LR,S,S,S,S,S,S,S,S,S,S,S,LR,R,LR,LR,LR,C,S,LR,LR,LR,R,LR,S,S,LR,LR,LR,LR,LR,LR,S,S,S,S,LR,S,S,S,S,S,S,LR,LR,LR,LR,C,S,LR,LR,S,S,S,S,S,S,S,S,LR,S,S,C,R,R,S,LR,S,S,C,LR,S,S,S,S,S,S,S,S,S,S,S,LS,S,S,LS,LS,S,S,S,S,S</t>
  </si>
  <si>
    <t>0,0.1,0,0,0,0.4,0,0,0,0,1,0,0,0,0,0,0,0,0,0,0,0,0,0,0,0,0,0,0,0,0,0,0,0,0,0,0,0,0,0,0,0,0,0,0,0,0,0,0,0,0,0,0,0,0,0,0,0,0,0,0,0,0,0,0,0,0,0,0,0,0,0,0,0,0,0,0,0,0,0,0,0,0,0,0,0,0,0,0,0,0,0,0,0,0,0,0,0,0,0,0,0,0,0,0,0,0,0,0,0,0.1,0,0,0.1,0.6,0,0,0,0,0</t>
  </si>
  <si>
    <t>26.9894,26.9889882256267,26.9895766863893,26.9891648111227,26.9897531710495,26.9893411950047,26.9889294542109,26.9895179485337,26.9891061068082,26.989694500257,26.989282557715,26.9898708504049,26.9894588071617,26.9890469992077,26.9896354264087,26.9892235175998,26.9898118440034,26.9893998344546,26.9889880601758,26.9895765210328,26.9891646458607,26.9897530058818,26.9893410299314,26.9889292892318,26.9895177836488,26.9891059420175,26.9896943355604,26.9892823931125,26.9898706858964,26.989458642747,26.989046834887,26.9896352621818,26.9892233534666,26.989811679964,26.9893996705088,26.9889878963237,26.9895763572743,26.9891644821956,26.9897528423102,26.9893408664532,26.988929125847,26.9895176203573,26.9891057788192,26.9896941724553,26.9892822301005,26.9898705229775,26.9894584799212,26.9890466721541,26.9896350995419,26.9892231909196,26.9898115175097,26.9893995081473,26.9889877340549,26.9895761950982,26.9891643201121,26.9897526803193,26.9893407045548,26.988928964041,26.9895174586437,26.989105617198,26.9896940109263,26.9892820686638,26.989870361633,26.9894583186688,26.9890465109938,26.9896349384736,26.9892230299432,26.9898113566253,26.9893993473548,26.9889875733542,26.9895760344892,26.9891641595949,26.9897525198937,26.9893405442208,26.9889288037986,26.9895172984928,26.9891054571385,26.9896938509583,26.9892819087871,26.9898702018475,26.9894581589746,26.9890463513908,26.9896347789617,26.9892228705225,26.9898111972956,26.9893991881161,26.9889874142064,26.9895758754323,26.9891640006288,26.9897523610184,26.9893403854362,26.9889286451047,26.9895171398895,26.9891052986258,26.989693692536,26.9892817504553,26.9898700436062,26.9894580008236,26.9890461933301,26.9896346209913,26.9892227126423,26.9898110395055,26.9893990304161,26.9889872565965,26.9895757179124,26.9891638431988,26.9897522036783,26.989340228186,26.9889284879443,26.9895169828188,26.9891051416448,26.9896935356447,26.9892815936536,26.989869886894,26.9894578442009,26.9890460367968,26.9896344645474,26.9892225562877,26.9898108832402,26.9893988742401</t>
  </si>
  <si>
    <t>17.3492,17.1919,16.9657,16.7375,16.5152,16.3648,16.1434,15.9252,15.7102,15.5123,15.3701,15.5035,15.7373,15.9001,16.7334,17.0812,16.8394,16.5925,16.3462,16.2962,16.4476,16.3967,16.1313,15.8683,15.6076,15.3614,15.3194,15.046,15.0066,14.7348,14.4435,14.1655,13.8783,13.5873,13.3097,13.0128,12.7219,12.4143,12.1245,11.8247,11.9127,14.099,15.8684,16.9223,16.9685,16.591,16.1459,16.6985,17.4456,17.8875,20.4248,21.3423,20.784,20.2189,21.1381,21.3488,21.3587,21.4686,21.4766,22.3855,21.7739,21.1606,20.5421,19.9639,19.8852,19.3368,18.8234,18.297,17.8113,17.3301,16.8956,16.8421,16.788,17.5353,18.3765,18.0274,17.6421,17.9814,17.919,17.5508,17.2007,16.8718,16.5663,16.2587,15.9646,15.6864,15.411,15.6686,15.405,15.1456,14.922,18.9846,21.1129,20.8126,20.9259,20.6411,20.3511,20.0882,20.0085,19.73,19.4705,19.2096,18.9567,18.7097,18.46,18.2156,17.9732,17.7295,17.4893,17.2628,17.1062,16.8813,16.6569,16.5043,16.354,16.1399,15.9274,15.7199,15.5098,15.2999</t>
  </si>
  <si>
    <t>0.1442,0.1423,0.141,0.1391,0.1372,0.1354,0.1342,0.1324,0.1306,0.1288,0.1272,0.126,0.1271,0.129,0.1304,0.1372,0.1401,0.1381,0.1361,0.134,0.1336,0.1349,0.1345,0.1323,0.1301,0.128,0.126,0.1256,0.1234,0.1231,0.1208,0.1184,0.1162,0.1138,0.1114,0.1091,0.1067,0.1043,0.1018,0.0994,0.097,0.0977,0.1156,0.1301,0.1388,0.1391,0.136,0.1324,0.1369,0.1431,0.1467,0.1675,0.175,0.1704,0.1658,0.1733,0.1751,0.1751,0.176,0.1761,0.1836,0.1785,0.1735,0.1684,0.1637,0.1631,0.1586,0.1544,0.15,0.1461,0.1421,0.1385,0.1381,0.1377,0.1438,0.1507,0.1478,0.1447,0.1474,0.1469,0.1439,0.141,0.1383,0.1358,0.1333,0.1309,0.1286,0.1264,0.1285,0.1263,0.1242,0.1224,0.1557,0.1731,0.1707,0.1716,0.1693,0.1669,0.1647,0.1641,0.1618,0.1597,0.1575,0.1554,0.1534,0.1514,0.1494,0.1474,0.1454,0.1434,0.1416,0.1403,0.1384,0.1366,0.1353,0.1341,0.1323,0.1306,0.1289,0.1272</t>
  </si>
  <si>
    <t>0,0,0,0,0,0,0.2,0,0,0.4,0,1.5,1.1,0,0,0.1,0.2,0,0,0.2,0,0,0,0,0,0,0,0,0,0,0,0.2,0,0,0.3,3.6,0,0,0.9,0,0,0,0,0,0,0,0,0,0,0,0,0.1,0,0,0,0,0,0.1,0,0,0.1,0,0,0.1,2,0,0,0,0.1,0.2,0,0,0,0,0,0,0,0,0,0,0.1,0,0.1,0.2,0.7,0.1,0,0,0,0,0,0,0,0,0,0,0,0,0,0,0,0.6,0.4,0,0,0.1,0.4,0,0.1,0.1,2.5,2.4,0.1,0.1,0.2,0.9,6.6,2.1,0,0</t>
  </si>
  <si>
    <t>0,0,0,0,0,0,0.2,0.2,0.2,0.6,0.6,2.1,3.2,3.2,3.2,3.3,3.2,3.2,2.3,0.9,0,0,0,0,0,0,0,0,0,0,0,0,0,0,0,0,0,0,0,0,0,0,0,0,0,0,0,0,0,0,0,0,0,0,0,0,0,0,0,0,0,0,0,0,0,0,0,0,0,0,0,0,0,0,0,0,0,0,0,0,0,0,0,0,0,0,0,0,0,0,0,0,0,0,0,0,0,0,0,0,0,0.6,1,1,1,1.1,1.5,1.5,1.6,1.7,4.2,6.6,6.7,6.8,7,7.9,14.5,16.6,16.6,16.6</t>
  </si>
  <si>
    <t>20.7,19.8,18.7,17.7,18.7,16.8,20.5,20.9,20.2,22.3,25.9,27.1,25.7,27.6,30.2,30.7,32.6,30.9,36,38.8,38.2,39.1,39.9,40.9,44.4,43.1,48.1,47,51.5,51.8,51.9,53.2,55.3,56.2,57.1,58,61.2,62.6,63.3,60,65.8,63.9,64.7,63.2,65,65.6,71.6,67.2,71.2,71.2,70.3,72.1,72.2,71,71.7,70.5,74.7,72.6,72.5,75.2,75,73.1,71.2,72.7,70.2,72.7,71.5,68.6,69.2,68.6,67.5,65.3,65.1,62.4,60.6,63.6,63.2,57.1,56.3,56.6,53,52.8,52.6,47.5,50,46.6,43.9,39.6,43.8,37.6,40.2,35.7,35.7,31,32,30.2,28.9,28,24.9,25.4,24,26.3,21.6,21.4,23.1,23.5,20.1,21.3,21.3,17.8,21.4,17,17.2,19.2,17,20.1,20.3,16,18.6,18.9</t>
  </si>
  <si>
    <t>S,S,S,S,S,S,LS,S,C,LS,S,LS,LS,S,S,LS,LR,S,S,LR,S,S,S,S,S,S,S,S,S,S,S,LR,S,S,LR,R,S,S,LR,C,S,S,S,S,S,S,S,S,S,S,S,LR,S,S,S,S,S,LR,S,S,LR,S,S,LR,LR,S,S,S,LR,LR,S,S,S,S,S,S,S,S,S,S,LR,S,LR,LR,LR,LR,S,S,C,S,S,S,S,S,S,S,S,S,S,S,S,LS,LS,S,S,LS,LS,S,LS,LS,SN,SN,LS,LS,LS,LS,B,SN,C,C</t>
  </si>
  <si>
    <t>0,0,0,0,0,0,0.2,0,0,0.4,0,1.5,1.1,0,0,0.1,0,0,0,0,0,0,0,0,0,0,0,0,0,0,0,0,0,0,0,0,0,0,0,0,0,0,0,0,0,0,0,0,0,0,0,0,0,0,0,0,0,0,0,0,0,0,0,0,0,0,0,0,0,0,0,0,0,0,0,0,0,0,0,0,0,0,0,0,0,0,0,0,0,0,0,0,0,0,0,0,0,0,0,0,0,0.6,0.4,0,0,0.1,0.4,0,0.1,0.1,2.5,2.4,0.1,0.1,0.2,0.9,6.6,2.1,0,0</t>
  </si>
  <si>
    <t>46.1545,46.1545108333333,46.1545216640873,46.1545324922625,46.1545433178596,46.1545541408792,46.1545649613218,46.1545757791882,46.1545865944788,46.1545974071944,46.1546082173356,46.1546190249029,46.154629829897,46.1546406323184,46.1546514321679,46.1546622294459,46.1546730241532,46.1546838162903,46.1546946058579,46.1547053928565,46.1547161772867,46.1547269591493,46.1547377384447,46.1547485151737,46.1547592893367,46.1547700609345,46.1547808299676,46.1547915964367,46.1548023603423,46.1548131216851,46.1548238804656,46.1548346366846,46.1548453903425,46.1548561414401,46.1548668899778,46.1548776359564,46.1548883793764,46.1548991202384,46.1549098585432,46.1539205942911,46.1539315655782,46.1539425342531,46.1539535003163,46.1539644637686,46.1539754246106,46.1539863828428,46.153997338466,46.1540082914806,46.1540192418874,46.154030189687,46.1540411348799,46.1540520774668,46.1540630174484,46.1540739548252,46.1540848895978,46.154095821767,46.1541067513332,46.1541176782972,46.1541286026595,46.1541395244208,46.1541504435817,46.1541613601427,46.1541722741046,46.1541831854679,46.1541940942333,46.1542050004013,46.1542159039726,46.1542268049479,46.1542377033277,46.1542485991126,46.1542594923033,46.1542703829004,46.1542812709044,46.1542921563161,46.154303039136,46.1543139193648,46.1543247970031,46.1543356720514,46.1543465445104,46.1543574143808,46.1543682816631,46.1543791463579,46.1543900084659,46.1544008679877,46.1544117249239,46.1544225792751,46.154433431042,46.1544442802251,46.154455126825,46.1544659708424,46.154476812278,46.1544876511322,46.1544984874057,46.1545093210992,46.1545201522132,46.1545309807484,46.1545418067054,46.1545526300847,46.1545634508871,46.1545742691131,46.1545850847633,46.1545958978383,46.1546067083389,46.1546175162655,46.1546283216187,46.1546391243993,46.1546499246078,46.1546607222448,46.1546715173109,46.1546823098068,46.154693099733,46.1547038870902,46.154714671879,46.1547254541,46.1547362337538,46.154747010841,46.1547577853622,46.1547685573181,46.1547793267092,46.1547900935362</t>
  </si>
  <si>
    <t>3.3807,3.3486,3.3175,3.2873,3.2564,3.2272,3.2162,3.1836,3.1562,3.1452,3.1079,3.0969,3.0859,3.0469,3.0048,2.9938,3.3011,3.2569,4.0503,5.685,6.5065,6.4306,6.3532,6.2734,6.1841,6.0994,5.9996,5.9042,5.7938,5.6831,5.5731,5.7621,5.6381,5.5112,5.8002,9.3892,9.1992,9.0016,9.8906,9.742,9.5161,9.3065,9.0935,8.8929,8.6818,8.4689,8.2119,7.9933,7.7467,7.5035,7.2711,7.3601,7.1145,6.8827,6.6493,6.4285,6.1791,6.2681,6.0389,5.7925,5.8815,5.6542,5.4448,5.5338,7.5228,7.2707,7.0323,6.8192,6.9082,7.0972,6.8913,6.7025,6.5172,6.3505,6.1951,6.0253,5.8603,5.7273,5.5991,5.4711,5.5601,5.448,5.537,5.726,6.415,6.504,6.415,6.3384,6.267,6.196,6.119,6.053,5.9873,5.9314,5.8739,5.8199,5.7682,5.7182,5.6731,5.6275,5.584,5.573,5.562,5.522,5.4799,5.4689,5.4579,5.4183,5.4073,5.3963,5.3853,5.3743,5.3633,5.3523,5.3413,5.3303,5.3193,5.3083,5.2775,5.2466</t>
  </si>
  <si>
    <t>0,0,0,2.3,0,0,0,0,0.1,0,0.1,1.5,0.5,0,0,0,0.1,0,0,0.1,0.8,0,0,0,0,0,1.3,1,0,0.3,0.6,0,3,0,0.1,0,0,0,0.1,0,0,0,0,0,0,0,0,0,0,0,0,0,0.1,0,0,0,0,0,0,0.1,0,4.5,0.1,0,0.5,6.3,0,1.5,0.1,2.6,0,9.3,0,0.1,1.8,0.7,0,0.4,0.9,0.7,0.1,0.2,0,0.1,0.1,0.6,0,0,0,0,0,0,0,0,0,0,0,0,0,0,0,0,0,0,0,0,0,0,0,0,0,0,0.2,0,0,0,0,0,0,0.1</t>
  </si>
  <si>
    <t>0,0,0,2.3,2.3,2.3,2.3,2.3,2.4,2.4,2.5,4,4.5,4.5,4.5,4.5,4.6,4.6,4.3,2.8,1.7,0,0,0,0,0,0,0,0,0,0,0,0,0,0,0,0,0,0,0,0,0,0,0,0,0,0,0,0,0,0,0,0,0,0,0,0,0,0,0,0,0,0,0,0,0,0,0,0,0,0,0,0,0,0,0,0,0,0,0,0,0,0,0,0,0,0,0,0,0,0,0,0,0,0,0,0,0,0,0,0,0,0,0,0,0,0,0,0,0,0,0,0.2,0.2,0.2,0.2,0.2,0.2,0.2,0.3</t>
  </si>
  <si>
    <t>12.5,17.6,17.4,20,21.9,22,17.2,22.2,20.5,19.4,26.4,20,29.8,24.4,26.4,25.7,27.8,30.3,33.4,39.2,36.9,43.2,43.8,42.1,44.4,43.9,47.8,47.7,53.4,50.6,53.5,53.1,58.7,58.9,54.6,58.5,59.9,65.8,63.3,67.1,60.1,63,68.6,66.3,70.3,69.2,71.9,68,66.2,76,69.6,68.3,74.7,73.6,72.5,73.1,74.4,69.9,75,76.8,71.4,69.9,70.4,74,76.2,70.8,71.1,76,66.5,75.2,66.4,69.9,64.7,68.4,61.9,59.7,58.9,64.9,54.6,59,54.9,53.1,52.4,47.3,44.8,48.6,48.3,37.5,44.9,39,35.2,38.3,38.2,32.9,26.8,31,26,24.7,22.6,22.7,20,28.2,25.3,22.9,18.4,16.7,20.1,15.4,19.2,14.8,17.5,20.5,13.9,21.7,14.8,12.9,11.6,17.4,17,13.4</t>
  </si>
  <si>
    <t>S,C,C,SN,S,C,S,S,LS,S,LS,LS,LS,S,C,S,LS,C,S,LR,LR,S,S,S,S,S,LR,LR,S,LR,LR,S,R,S,LR,S,S,S,LR,S,S,S,S,S,S,S,S,S,S,S,S,S,LR,S,S,S,S,S,S,LR,S,R,LR,S,LR,ST,C,LR,LR,R,S,ST,S,LR,LR,LR,S,LR,LR,LR,LR,LR,S,LR,LR,LR,S,S,S,S,S,S,S,S,S,S,S,S,S,S,S,S,S,S,S,S,S,S,S,S,S,S,LS,S,S,S,S,S,S,LS</t>
  </si>
  <si>
    <t>0,0,0,2.3,0,0,0,0,0.1,0,0.1,1.5,0.5,0,0,0,0.1,0,0,0,0,0,0,0,0,0,0,0,0,0,0,0,0,0,0,0,0,0,0,0,0,0,0,0,0,0,0,0,0,0,0,0,0,0,0,0,0,0,0,0,0,0,0,0,0,0,0,0,0,0,0,0,0,0,0,0,0,0,0,0,0,0,0,0,0,0,0,0,0,0,0,0,0,0,0,0,0,0,0,0,0,0,0,0,0,0,0,0,0,0,0,0,0.2,0,0,0,0,0,0,0.1</t>
  </si>
  <si>
    <t>19.9517,19.9222,19.8929,19.8929,19.8397,19.8041,19.7607,19.707,19.707,19.6593,19.6593,19.6593,19.6593,19.6006,19.558,19.496,19.496,19.4462,19.6505,21.2914,23.1396,24.7254,24.5811,24.4468,24.2999,24.1566,25.4566,26.4566,26.2422,26.5422,27.1422,26.9276,29.9276,29.6481,29.7481,29.4738,29.1857,28.8321,28.9321,28.5626,28.2778,27.9632,27.5805,27.2299,26.8288,26.4464,26.0288,25.6677,25.3307,24.8589,24.4852,24.1307,24.2307,23.8062,23.4016,22.9919,22.5678,22.2075,21.782,21.882,21.5093,26.0093,26.1093,25.6626,26.1626,32.4626,32.1606,33.6606,33.7606,36.3606,35.9576,45.2576,44.8342,44.9342,46.7342,47.4342,47.083,47.483,48.383,49.083,49.183,49.383,49.1008,49.2008,49.3008,49.9008,49.6578,49.4982,49.2856,49.1169,48.9723,48.8088,48.6463,48.5149,48.4126,48.2912,48.1928,48.0996,48.0143,47.9289,47.8527,47.7451,47.65,47.564,47.4931,47.4274,47.3514,47.2893,47.2162,47.1558,47.0879,47.0107,47.0107,46.9295,46.8695,46.8142,46.762,46.6946,46.6284,46.6284</t>
  </si>
  <si>
    <t>0.6,0,1,0,1.5,0.2,0.1,0,2.7,0,0,0,0,0,0,0,0,0,0,0,0,0,0.3,0,0,0,0.6,4.9,0,0,0,0,0,0.3,0,0,0,0,0,0,0,0.1,0.1,0,0,0,0,0,0,0,5.1,0,0.6,0,3.9,1.7,0.4,9.5,0.2,0.1,0,0,0,1.1,0.7,0.2,0,0.2,0,0,0,0,0.1,0,0,0,0.1,0,0,0,0.5,0,0,0,0,0,0.2,0,0,0,0,0,0,0,0,0,0,0,0,0,0.1,0,0,0,0,0,0,0,0,0,0,0,0,0,0,0,0,0.1,0,0</t>
  </si>
  <si>
    <t>0.6,0.6,1.6,1.6,3.1,3.3,3.4,3.4,6.1,6.1,6.1,6.1,6.1,6.1,6.1,6.1,5.7,3.6,2.2,0.8,0,0,0,0,0,0,0,0,0,0,0,0,0,0,0,0,0,0,0,0,0,0,0,0,0,0,0,0,0,0,0,0,0,0,0,0,0,0,0,0,0,0,0,0,0,0,0,0,0,0,0,0,0,0,0,0,0,0,0,0,0,0,0,0,0,0,0,0,0,0,0,0,0,0,0,0,0,0,0,0,0.1,0,0,0,0,0,0,0,0,0,0,0,0,0,0,0,0,0.1,0.1,0.1</t>
  </si>
  <si>
    <t>19.9,24.8,26.1,17.6,26.4,21.8,17.8,22.1,25.7,20.7,31.5,21,31.9,22.3,29.8,27.6,33.9,41.7,39,38.3,43,44.1,45.6,51.1,38.9,42.7,47.2,44.4,51.1,51.8,57,57.9,56.1,59.7,56.3,62.1,67.3,56.7,68.1,62.3,64.2,72.2,74.8,63.5,76.7,70.3,72,71.6,69.3,78.3,79.5,80.8,69.7,82.3,82.3,73.6,70.4,73.1,76.7,70.7,71.4,77.5,82.8,81.3,76,75.8,80.5,79.1,79.7,70.8,75,68.4,73.4,67,64.4,71.3,68.3,58.2,59.9,66.6,57.8,55.3,59.7,56.9,51.2,47.6,49.2,49.8,41.8,47.5,39.5,40.9,43,42.3,33.9,33.9,38.8,31.9,26.5,28.7,26.2,34.9,30.4,25.6,30.2,20.5,18.6,17.4,16.8,22.8,15,23.6,27.1,14.8,16.5,17.4,19.4,24.4,25.5,13</t>
  </si>
  <si>
    <t>LS,C,LS,S,LS,LS,LS,C,SN,C,S,S,S,S,S,S,S,S,S,S,S,S,LR,S,S,S,LR,R,C,S,S,S,S,LR,S,S,S,S,S,S,S,LR,LR,S,S,S,S,S,S,S,R,C,LR,S,R,LR,LR,ST,LR,LR,S,S,S,LR,LR,LR,S,LR,S,S,S,S,LR,S,S,S,LR,S,S,S,LR,S,S,S,S,S,LR,S,S,S,S,S,S,S,S,S,S,S,S,S,LS,S,S,S,S,S,S,S,S,S,S,S,S,S,S,S,S,LS,S,S</t>
  </si>
  <si>
    <t>0.6,0,1,0,1.5,0.2,0.1,0,2.7,0,0,0,0,0,0,0,0,0,0,0,0,0,0,0,0,0,0,0,0,0,0,0,0,0,0,0,0,0,0,0,0,0,0,0,0,0,0,0,0,0,0,0,0,0,0,0,0,0,0,0,0,0,0,0,0,0,0,0,0,0,0,0,0,0,0,0,0,0,0,0,0,0,0,0,0,0,0,0,0,0,0,0,0,0,0,0,0,0,0,0,0.1,0,0,0,0,0,0,0,0,0,0,0,0,0,0,0,0,0.1,0,0</t>
  </si>
  <si>
    <t>40.0969,40.0968858232044,40.0968716573743,40.0968575025012,40.0968433585766,40.0968292255921,40.0968151035391,40.0968009924093,40.0967868921942,40.0967728028853,40.0967587244742,40.0967446569526,40.0967306003118,40.0967165545436,40.0967025196396,40.0966884955912,40.0966744823902,40.0966604800281,40.0966464884966,40.0966325077873,40.0966185378918,40.0966045788017,40.0965906305087,40.0965766930044,40.0965627662805,40.0965488503287,40.0965349451406,40.0965210507079,40.0965071670223,40.0964932940754,40.096479431859,40.0964655803647,40.0964517395843,40.0964379095095,40.096424090132,40.0964102814435,40.0963964834357,40.0973826961005,40.0973681459488,40.0973536070514,40.0973390793995,40.0973245629845,40.0973100577977,40.0972955638303,40.0972810810738,40.0972666095193,40.0972521491584,40.0972376999822,40.0972232619823,40.0972088351498,40.0971944194762,40.0971800149528,40.0971656215711,40.0971512393224,40.097136868198,40.0971225081895,40.0971081592881,40.0970938214853,40.0970794947726,40.0970651791413,40.0970508745828,40.0970365810887,40.0970222986503,40.097008027259,40.0969937669065,40.096979517584,40.0969652792831,40.0969510519952,40.0969368357119,40.0969226304246,40.0969084361249,40.0968942528041,40.0968800804539,40.0968659190657,40.096851768631,40.0968376291415,40.0968235005886,40.0968093829638,40.0967952762587,40.0967811804649,40.096767095574,40.0967530215774,40.0967389584668,40.0967249062337,40.0967108648698,40.0966968343665,40.0966828147157,40.0966688059087,40.0966548079373,40.096640820793,40.0966268444675,40.0966128789525,40.0965989242395,40.0965849803202,40.0965710471862,40.0965571248293,40.096543213241,40.0965293124131,40.0965154223372,40.096501543005,40.0964876744082,40.0964738165385,40.0964599693876,40.0964461329471,40.096432307209,40.0964184921647,40.0964046878061,40.0963908941249,40.0973771111129,40.0973625652811,40.0973480307002,40.0973335073616,40.0973189952564,40.0973044943761,40.0972900047119,40.0972755262553,40.0972610589974,40.0972466029296,40.0972321580434,40.09721772433</t>
  </si>
  <si>
    <t>13.8901,13.8223,13.7913,13.7226,13.6916,13.6606,13.6296,13.5661,13.5351,13.4735,13.3757,13.3018,13.2033,13.1271,13.0346,12.9477,13.2384,15.1646,16.5308,17.7404,18.4078,18.2484,18.5174,18.3179,18.1822,18.03,18.599,23.468,23.3005,23.0758,22.811,22.5391,22.2845,22.5535,22.2968,21.9893,21.6268,21.371,21.0045,20.7024,20.3841,20.4531,20.5221,20.2121,19.7403,19.3603,18.963,18.5742,18.2168,17.7439,22.8129,22.3925,22.9615,22.3625,26.2315,27.9005,28.2695,37.7385,37.9075,37.9765,37.4436,36.7974,36.0358,37.1048,37.7738,37.9428,37.224,37.393,36.6989,36.1839,35.5975,35.1292,35.1982,34.7529,34.3459,33.8382,33.9072,33.5799,33.2353,32.8068,33.2758,32.981,32.6412,32.3329,32.0788,31.8534,32.0224,31.7809,31.5953,31.3724,31.2011,31.0222,30.8314,30.6454,30.5035,30.3619,30.1966,30.0641,29.9519,29.8322,29.8012,29.7561,29.6302,29.5215,29.3967,29.3035,29.2153,29.1299,29.045,28.9457,28.8659,28.7645,28.652,28.5729,28.4903,28.4057,28.3162,28.2852,28.1786,28.1036</t>
  </si>
  <si>
    <t>0.2,0,0,0.1,0,0,0,0,0,0,0,0,0,0,0,0,0,0,0,0,2,4.8,1,0.3,4.6,1.2,1.4,2.2,8.7,3.1,0,0,0,0,0,0,0,0,0,0,0,0,0,0.2,0,0,0,0,0.1,0.1,0.1,0,0.1,0.1,3.5,0,0,0,0.9,0,0,0,0,0.1,0,0,0,0,0,0,0,0,0.1,0,0,0,0,0,0,0,0.1,0.8,0,3.8,0,0.1,0,0.1,0,0,0,0,0,0,0,0.2,0,0.2,0.2,0,0,0,0,0.1,0,0,0,0,0,0,0,0.2,0.2,0.4,0.1,0,0,1.7,0,0</t>
  </si>
  <si>
    <t>0.2,0.2,0.2,0.3,0.3,0.3,0.3,0.3,0.3,0.3,0.3,0,0,0,0,0,0,0,0,0,0,0,0,0,0,0,0,0,0,0,0,0,0,0,0,0,0,0,0,0,0,0,0,0,0,0,0,0,0,0,0,0,0,0,0,0,0,0,0,0,0,0,0,0,0,0,0,0,0,0,0,0,0,0,0,0,0,0,0,0,0,0,0,0,0,0,0,0,0,0,0,0,0,0,0,0,0,0,0,0,0,0,0,0,0,0,0,0,0,0,0,0.2,0.4,0.8,0.9,0.9,0.9,2.6,2.6,2.6</t>
  </si>
  <si>
    <t>20.1,26.4,21.6,28.8,19.3,22.9,30.8,28.7,26.1,30.2,26.1,33.4,24.4,31.9,31.3,37.3,33,30.8,32.1,39.3,45.2,39.4,45.1,46.1,40.1,45.7,54.2,50.7,50.9,55.4,55.2,53.7,62.3,57.1,57.6,64.4,57.3,59.7,66.7,68.1,60.7,62.6,66.4,71,73,70.4,66.8,70.1,67.7,79.3,71.5,79.3,78.8,72.7,75.5,80.5,76.3,73.7,77.8,70.6,77.8,75.2,70.9,69.8,72.9,76.1,71.8,74.3,75.9,75.9,73,72.1,66.8,71,66,74.7,68.6,66.6,62.5,61.5,61.5,67.5,60.3,65.6,64.3,54.9,57.4,58.1,54.1,48.8,54.1,52.6,50.4,47,46.7,42.9,47.9,39.5,44.6,38.7,35.6,40.5,30.2,38.3,35.8,31.6,35,32.3,26.6,28.5,24.1,20.4,26.4,26.1,28.8,17.8,21.9,21.9,23.1,17.3</t>
  </si>
  <si>
    <t>LS,S,S,LS,S,S,S,S,S,S,S,S,S,S,S,S,S,S,S,S,LR,R,LR,LR,R,LR,LR,R,ST,R,S,S,S,S,S,S,S,S,S,S,S,S,S,LR,S,S,S,S,LR,LR,LR,S,LR,LR,R,S,C,S,LR,C,S,S,S,LR,S,S,S,S,S,S,S,S,LR,S,S,S,S,S,S,S,LR,LR,C,R,S,LR,S,LR,S,C,S,S,S,S,C,LR,S,LR,LR,S,S,S,S,LR,S,S,S,S,S,S,S,LS,LS,LS,LS,S,C,LS,S,S</t>
  </si>
  <si>
    <t>0.2,0,0,0.1,0,0,0,0,0,0,0,0,0,0,0,0,0,0,0,0,0,0,0,0,0,0,0,0,0,0,0,0,0,0,0,0,0,0,0,0,0,0,0,0,0,0,0,0,0,0,0,0,0,0,0,0,0,0,0,0,0,0,0,0,0,0,0,0,0,0,0,0,0,0,0,0,0,0,0,0,0,0,0,0,0,0,0,0,0,0,0,0,0,0,0,0,0,0,0,0,0,0,0,0,0,0,0,0,0,0,0,0.2,0.2,0.4,0.1,0,0,1.7,0,0</t>
  </si>
  <si>
    <t>8.8111,8.81067821359223,8.81125659098501,8.81083474376521,8.81141306036958,8.81099115238497,8.81156940824812,8.81114743954588,8.81072563471499,8.8113039936918,8.81088212806318,8.81146042626588,8.81103849988674,8.81061673736252,8.81119513862956,8.81077331527475,8.81135165573484,8.81092977159669,8.81150805129704,8.81108610642275,8.81066432541055,8.8112427081968,8.81082086636837,8.81139918836201,8.81097728576459,8.81155554701284,8.81113358369361,8.81071178424363,8.81129014859926,8.81086828834738,8.81144659192472,8.81102467091815,8.81060291376439,8.81118132039982,8.81075950241132,8.81133784823562,8.81091596945961,8.81149425452001,8.8110723150037,8.81065053934738,8.81122892748744,8.81080709101075,8.81138541835404,8.8109635211042,8.81154178769794,8.81111982972214,8.81069803561351,8.81127640530841,8.81085455039373,8.8114328593062,8.81101094363268,8.81058919180991,8.81116760377426,8.8107457911126,8.81132414226168,8.81090226880837,8.81148055918942,8.81105862499167,8.81063685465187,8.81121524810638,8.81079341694206,8.81137174959568,8.81094985765409,8.81152812955403,8.81110617688235,8.8106843880758,8.81126276307072,8.81084091345399,8.81141922766236,8.81099731728269,8.8115755707517,8.81115359965626,8.8107317924331,8.81131014901856,8.81088828099952,8.81146657681273,8.81104464804503,8.81062288313317,8.8112012820135,8.81077945627292,8.81135779434815,8.81093590782607,8.81151418514342,8.81109223788705,8.8106704544937,8.81124883489972,8.81082699069199,8.81140531030726,8.81098340533238,8.81156166420409,8.81113969850926,8.81071789668459,8.81129625866646,8.81087439604174,8.81145269724716,8.81103077386959,8.81060901434575,8.81118741861203,8.81076559825528,8.81134394171227,8.81092206056986,8.81150034326478,8.8110784013839,8.81065662336395,8.81123500914128,8.81081317030278,8.81139149528519,8.81096959567537,8.81154785991006,8.81112589957611,8.81070410311026,8.81128247044886,8.81086061317878,8.81143891973677,8.81101700170968,8.81059524753426,8.81117365714687,8.81075184213439,8.81133019093356,8.81090831513125</t>
  </si>
  <si>
    <t>17.1207,17.0582,17.0055,17.0025,16.9546,16.9003,16.8252,16.757,16.6956,16.6227,16.5617,16.7776,16.7203,16.6435,16.5675,16.475,16.3944,16.3215,16.2438,16.1429,18.1399,22.9359,23.9329,24.2289,28.8259,30.0219,31.4189,33.6159,42.3119,45.4089,45.1049,44.8192,44.4292,44.106,43.7792,43.3633,43.0432,42.6948,42.2506,41.7853,41.4283,41.0493,40.6164,40.8134,40.271,39.7787,39.3474,38.8658,38.9628,39.0588,39.1558,38.4972,38.5932,38.6902,42.1862,41.4744,41.0626,40.5059,41.4029,41.0649,40.4247,39.842,39.3446,39.4406,38.9099,38.3207,37.8157,37.2711,36.6971,36.1297,35.6192,35.1281,35.2251,34.755,34.3639,33.8355,33.412,33.0191,32.6803,32.3567,32.4527,33.2497,33.0385,36.8355,36.4557,36.5517,36.2564,36.3524,36.091,35.9467,35.6867,35.4419,35.2157,35.0186,34.887,35.084,34.8805,35.0765,35.2735,35.1285,35.0013,34.8469,34.7445,34.8415,34.7128,34.6048,34.4803,34.3693,34.28,34.185,34.1056,34.1016,34.0986,34.0946,34.0916,34.0301,33.9799,33.9769,33.8996,33.8396</t>
  </si>
  <si>
    <t>0,0,0,0,0,0,0,0,0,0,0,0,0,0,3,0.5,0,0,0,0,0.4,0.7,0.1,0,0,0.1,0.3,0,0,0,0.1,0,0,0.4,0,0,0,0,0.1,0,0,0.4,0.3,0,3.3,0.9,0.8,0.1,1.5,0,0,0.1,0,0,0,0,0.1,0,0,0,0,0,0.2,0.1,0,0,0,0,0,0,0,0.1,0,0,0,0,0,0,0,0,0.1,0,0.4,1.2,0.1,0,0,0.1,0,0.1,0,0,0,5,0,0,0,0,0,0.2,0,0,1.6,0.1,0.6,2.9,0.7,0.3,0,0,0,0,0.1,3,0,0.1,0.1,0,0,6.5</t>
  </si>
  <si>
    <t>0,0,0,0,0,0,0,0,0,0,0,0,0,0,3,3.5,3.5,3.5,2.9,1.4,0,0,0,0,0,0,0,0,0,0,0,0,0,0,0,0,0,0,0,0,0,0,0,0,0,0,0,0,0,0,0,0,0,0,0,0,0,0,0,0,0,0,0,0,0,0,0,0,0,0,0,0,0,0,0,0,0,0,0,0,0,0,0,0,0,0,0,0,0,0,0,0,0,0,0,0,0,0,0,0,0,0,0,0,0.6,0.1,0.8,1.1,1.1,1.1,1.1,1.1,1.2,4.2,4.2,4.3,4.4,4.4,4.4,10.9</t>
  </si>
  <si>
    <t>19.7,27,21.1,26.7,20.6,20.8,20.1,28.5,25.7,22.2,31.1,24,26.7,33.9,26.6,29.9,29.9,29.1,34.7,39.1,39,39.9,39.8,41.3,44.6,42.6,40.7,46.2,48,52.2,55,54.1,57.9,56.5,51.7,55.6,60.4,63,56.7,64.5,63.5,60,62.5,61.4,66,64.4,65.3,63.2,68.4,71.7,67.5,65.5,74.2,69.9,67.6,72.8,75,76.3,71.7,71.1,69.3,68.6,69.9,72.2,72.8,69.4,74.7,65.6,71,64.6,71.2,66.2,66.3,63.3,67.7,69.1,69.6,65,58,63,58,62.1,63.7,62.5,57.7,54.5,50.1,52.1,48.2,52.5,53.3,49.7,44.2,45.1,44.9,43.2,37.9,44.7,42.5,33,37.1,35.3,34.6,37,28,34.4,31.6,27.4,26.5,23.1,21.1,27.2,28.7,23.3,26.3,25,21.2,25.5,25.2,18.8</t>
  </si>
  <si>
    <t>S,S,S,S,S,S,S,S,S,S,S,S,S,S,SN,LS,C,S,S,S,LR,LR,LR,S,C,LR,LR,S,C,S,LR,S,S,LR,S,S,S,S,LR,S,S,LR,LR,C,R,LR,LR,LR,LR,S,S,LR,S,S,S,S,LR,S,S,S,S,S,LR,LR,S,S,S,S,S,S,S,LR,S,S,S,S,S,S,S,S,LR,S,LR,LR,LR,C,S,LR,S,LR,S,S,C,R,S,S,C,S,C,LR,S,S,LR,LR,LS,R,LS,LS,S,S,C,C,LS,SN,S,LS,LS,S,C,B</t>
  </si>
  <si>
    <t>0,0,0,0,0,0,0,0,0,0,0,0,0,0,3,0.5,0,0,0,0,0,0,0,0,0,0,0,0,0,0,0,0,0,0,0,0,0,0,0,0,0,0,0,0,0,0,0,0,0,0,0,0,0,0,0,0,0,0,0,0,0,0,0,0,0,0,0,0,0,0,0,0,0,0,0,0,0,0,0,0,0,0,0,0,0,0,0,0,0,0,0,0,0,0,0,0,0,0,0,0,0,0,0,0,0.6,0,0.7,0.3,0,0,0,0,0.1,3,0,0.1,0.1,0,0,6.5</t>
  </si>
  <si>
    <t>17.353,17.352809748538,17.3526195649435,17.3534294491923,17.353239044535,17.3530487077998,17.3528584389625,17.3526682379989,17.3534781048848,17.3532876828707,17.353097328785,17.3529070426034,17.3527168243017,17.3525266738556,17.3533365912409,17.3531462197084,17.3529559160861,17.35276568035,17.3525755124757,17.3533854124391,17.3531950234908,17.353004702459,17.3528144493196,17.3526242640482,17.3534341466207,17.3532437402877,17.3530534018774,17.3528631313656,17.3526729287281,17.3534827939407,17.3532923702539,17.3531020144961,17.352911726643,17.3527215066703,17.3525313545539,17.3533412702695,17.3531508970679,17.3529605917771,17.352770354373,17.3525801848314,17.353390083128,17.3531996925136,17.3530093698163,17.3528191150118,17.3526289280761,17.3534388089848,17.3532484009886,17.3530580609157,17.3528677887419,17.352677584443,17.3534874479948,17.3532970226478,17.3531066652304,17.3529163757183,17.3527261540871,17.3525360003129,17.3533459143713,17.3531555395129,17.3529652325661,17.3527749935065,17.35258482231,17.3533947189523,17.3532043266842,17.3530140023337,17.3528237458767,17.352633557289,17.3534434365464,17.3532530268994,17.3530626851764,17.352872411353,17.3526822054051,17.3534920673084,17.3533016403137,17.353111281249,17.3529209900902,17.352730766813,17.3525406113933,17.3533505238068,17.3531601473041,17.3529698387136,17.3527795980109,17.3525894251718,17.3533993201722,17.3532089262627,17.3530186002714,17.3528283421743,17.3526381519469,17.3534480295652,17.3532576182798,17.3530672749189,17.3528769994583,17.3526867918737,17.3534966521409,17.3533062235106,17.353115862811,17.3529255700179,17.3527353451069,17.352545188054,17.3533550988349,17.3531647207002,17.3529744104782,17.3527841681446,17.3525939936753,17.353403887046,17.3532134915073,17.3530231638875,17.3528329041624,17.3526427123077,17.3534525882992,17.3532621753876,17.3530718304011,17.3528815533154,17.3526913441063,17.3535012027496,17.353310772496,17.3531204101737,17.3529301157583,17.3527398892258,17.3525497305519,17.3533596397123</t>
  </si>
  <si>
    <t>10.7493,10.6936,10.649,10.5931,10.5495,10.5056,10.4629,10.4048,10.3516,10.3059,10.2424,10.1937,10.14,10.0701,10.0631,10.0571,10.012,9.9539,10.4577,11.8793,13.6896,14.3836,14.4776,14.3694,14.2787,14.3727,14.6667,14.5363,14.4343,14.272,14.366,14.1942,13.998,14.392,14.2337,14.0516,13.8384,13.6071,13.7011,13.458,13.2241,13.6181,13.9121,13.7514,17.0454,17.9384,18.7324,18.8264,20.3204,19.9421,19.6167,19.7107,19.3052,18.9582,18.6406,18.2647,18.3577,17.9371,17.5819,17.237,16.9162,16.6047,16.7987,16.8927,16.5348,16.2195,15.8432,15.5726,15.2485,14.9912,14.6709,14.7639,14.4954,14.2563,13.9791,13.6915,13.402,13.1562,12.9664,12.7419,12.8359,12.6193,13.0123,14.2063,14.3003,14.1727,14.0246,14.1176,13.9795,14.0735,13.9081,13.7637,13.6759,18.6699,18.5303,18.3994,18.3205,18.1832,18.0892,18.2832,18.1797,18.083,19.677,19.77,19.764,23.1634,23.1574,23.1514,23.073,23.0052,22.9584,22.8996,22.8936,22.8866,22.8102,22.8042,22.7982,22.7242,22.6699,22.6629</t>
  </si>
  <si>
    <t>0,0,0,0,0,0,0,0.1,0,0,0.1,0,0.1,0,0,0.1,0,0,0,0,0,0,1.3,0.6,0,0,0.1,3.1,0.1,0,0,0,0,0,0,0,0,0,0,0,0,0,0.1,0,0,0.1,0,0,0,0.1,2.2,0.1,0,0,0.3,0.1,0,0.4,9.9,8.4,0,0,0.7,0.2,0,11.6,0.7,0.1,0.1,0,0,0,0,0.1,0.3,0.6,0,0.1,0,0.1,0,0,0,0,0,0,0,0,0,0.1,0,0.1,0.2,0,0,0,0.1,0,0.6,1.1,0,0.6,0.4,0,0.5,0.5,0.2,0.1,0,0.9,0,0,0,0,0,0.1,0,0.1,0,0</t>
  </si>
  <si>
    <t>0,0,0,0,0,0,0,0.1,0.1,0.1,0.2,0.2,0.3,0,0,0,0,0,0,0,0,0,0,0,0,0,0,0,0,0,0,0,0,0,0,0,0,0,0,0,0,0,0,0,0,0,0,0,0,0,0,0,0,0,0,0,0,0,0,0,0,0,0,0,0,0,0,0,0,0,0,0,0,0,0,0,0,0,0,0,0,0,0,0,0,0,0,0,0,0,0,0,0,0,0,0,0,0,0.6,1.7,1.5,2.1,2.5,2.5,3,3.5,3.7,3.8,3.8,4.7,4.7,4.7,4.7,4.7,4.7,4.8,4.8,4.9,4.9,4.9</t>
  </si>
  <si>
    <t>22,21.9,28.3,25,23.8,27.8,29.3,23.9,26.1,26.2,26.5,27.1,29.9,35.1,31.9,34,37.6,39.6,35.8,39.6,36.9,37.8,40.8,45.7,41.7,49,46.8,49.3,52.6,49.1,52.1,55.1,54.5,57.3,58.8,56.4,57,61.5,62.3,63.9,63.8,59.1,66.7,67,66.7,69.4,69.4,67.6,69.7,69.9,65.3,73.1,65.6,71.1,68.6,70.5,68.8,69.1,74.6,75,68.7,74.2,67.8,67.4,72.7,67.2,72.6,71.9,71.8,66,62.5,63.1,67.1,61.4,63.8,61.1,64,60.4,58.7,54.9,57,56.5,50.3,54.7,46.5,49.7,47.1,48.7,44.9,46.1,41.2,37,37.9,35.3,35.5,34.6,36.4,34,31.5,30.7,32.7,27.1,29.4,27.3,26.9,30.3,26.2,27.5,25.1,22.2,25.6,23.8,23.5,22.3,22.4,28.2,27.8,27.7,26.2,22</t>
  </si>
  <si>
    <t>S,S,S,S,S,S,S,LS,S,S,LS,S,LS,S,S,LR,S,S,S,S,S,S,LR,LR,S,S,LR,R,LR,S,S,S,S,S,S,S,S,S,S,S,S,S,LR,S,S,LR,S,S,S,LR,R,LR,C,C,LR,LR,C,LR,ST,ST,S,C,LR,LR,S,ST,LR,LR,LR,C,S,S,S,LR,LR,LR,S,LR,S,LR,S,S,S,S,S,S,S,S,S,LR,S,LR,LR,S,S,S,LR,S,LS,LS,S,LS,LS,S,LS,LS,LS,LS,S,LS,S,S,S,S,S,LS,S,LS,S,S</t>
  </si>
  <si>
    <t>0,0,0,0,0,0,0,0.1,0,0,0.1,0,0.1,0,0,0,0,0,0,0,0,0,0,0,0,0,0,0,0,0,0,0,0,0,0,0,0,0,0,0,0,0,0,0,0,0,0,0,0,0,0,0,0,0,0,0,0,0,0,0,0,0,0,0,0,0,0,0,0,0,0,0,0,0,0,0,0,0,0,0,0,0,0,0,0,0,0,0,0,0,0,0,0,0,0,0,0,0,0.6,1.1,0,0.6,0.4,0,0.5,0.5,0.2,0.1,0,0.9,0,0,0,0,0,0.1,0,0.1,0,0</t>
  </si>
  <si>
    <t>84.2481,84.09645342,83.945079803844,83.7939786601971,83.6431494986087,83.4925918295112,83.3423051642181,83.1922890149225,83.0425428946956,82.8930663174852,82.7438587981137,82.5949198522771,82.446248996543,82.5978457483492,82.4491696260022,82.4007611206754,82.2524397506582,82.104385359107,81.9565974654606,81.8090755900228,81.6618192539607,81.5148279793036,82.1811012889408,82.8461753066208,82.9680521910688,82.8187096971249,82.7696360196701,83.4336506748347,83.65447010362,83.7748920574334,83.8950972517301,84.015086076677,84.1348589217389,84.2544161756798,84.3737582265636,84.3438854617557,84.1920664679246,84.0405207482823,83.8892478109354,83.7382471648757,83.5875183199789,83.437060787003,83.3868740775864,83.2367777042467,83.0869515043791,83.0373949916712,82.8879276806861,82.7387294108609,82.5897996979214,82.5411380584651,83.2055640099599,83.4267939947419,83.5476257655514,83.6682400391734,84.0886372071029,84.2542776601301,84.1026199603419,84.3512352444132,85.0124030209733,85.6723806955356,85.7891704102836,85.9057499035451,86.5641195537187,86.879304138522,86.9939213910727,87.6503323325687,88.3055617343701,88.5176117232482,88.7292800221464,88.8405673181065,88.9516542969339,89.0625413191994,89.1732287448249,89.3837169330842,89.7938262426046,90.4451973553679,90.5533960001283,90.761399887328,90.8690293675308,91.0764651146693,91.1835274774629,91.2903971280034,91.397074413173,91.5035596792293,91.6098532718067,91.7159555359174,91.8218668159528,91.9275874556841,92.0331177982638,92.238458186227,92.3434289614918,92.5482107893611,92.8526240099402,92.9564892867223,93.0601676060062,93.1636593043154,93.3669647175676,93.469904181076,93.5726583535501,93.6752275685137,93.9276121588904,94.0295424570044,94.1312892805817,94.2328529598767,94.3342338245489,94.4354322036647,94.5364484256981,94.6372828185319,94.7379357094585,94.8384074251815,94.9386982918162,95.0388086348909,95.1387387793481,95.2384890495453,95.3380597692561,95.4374512616714,95.5366638494004,95.6356978544715,95.7345535983334,95.8332314018564</t>
  </si>
  <si>
    <t>0,0,0,0,0,0,0,0,0,0,0,0,0,0,0,0,0,0,0,0,0,0,0.487,0.274,0,0,0,2.287,2.016,1.6955,1.3737,1.0516,0.7368,0.4252,0.1216,0,0,0,0,0,0,0,0,0,0,0,0,0,0,0,1.387,1.116,0.8026,0.4879,0.2169,0,0,0,9.087,16.674,16.1121,15.623,15.51,15.239,14.6475,25.4345,25.3215,25.0505,24.7795,24.3056,23.7521,23.1964,22.6011,22.3301,22.0591,21.8461,21.2927,21.0217,20.5218,20.2508,19.7689,19.2937,18.8624,18.4044,17.9977,17.5756,17.1691,16.7556,16.363,16.092,15.7177,15.4467,15.1757,14.8252,14.475,14.1287,13.8577,13.5147,13.2437,12.9727,12.6357,12.3647,12.0937,11.7716,11.5006,11.2296,10.9586,10.6876,10.3728,10.1018,9.7873,9.4766,9.167,8.8599,8.5532,8.2822,7.9681,7.6971,7.3871,7.0841</t>
  </si>
  <si>
    <t>0,0.1,0,0,0,0,0.1,0,0.4,0,0,0,0.1,2.2,0.1,0,0.3,0,0,0,0,0,0,0,0,0,0,0,0,0,0,0,0,0,0,0,0,0,0,0,0,0,0.6,0,0,2.7,0.1,0,0,0.3,0,0,0,0,0.1,0,0,0,0,0,0.4,0,0,1.1,0,0,0,0,0.2,0.4,0,0.7,0.1,0,0,0,1.9,0,0.1,0.1,0,0,0,0,0,0,0,0,0,0.3,0,0,0,0,0,0,0,0,0,0,0,0,0,0,0,0,0,0,0,0,0,1.1,8.5,2.7,0.1,4,9.9,0,1.1,0.7</t>
  </si>
  <si>
    <t>0,0.1,0.1,0.1,0.1,0.1,0.2,0.2,0.6,0.6,0.6,0.6,0.7,2.9,3,2.5,0.3,0,0,0,0,0,0,0,0,0,0,0,0,0,0,0,0,0,0,0,0,0,0,0,0,0,0,0,0,0,0,0,0,0,0,0,0,0,0,0,0,0,0,0,0,0,0,0,0,0,0,0,0,0,0,0,0,0,0,0,0,0,0,0,0,0,0,0,0,0,0,0,0,0,0,0,0,0,0,0,0,0,0,0,0,0,0,0,0,0,0,0,0,0,0,1.1,9.6,12.3,12.4,16.4,26.3,26.3,27.4,28.1</t>
  </si>
  <si>
    <t>24.7,26.8,23.6,23.1,24.8,19.2,25.1,20.3,29.1,28.5,23.3,25.6,28.8,32,28,34.3,42.4,34.1,44,42.6,35.6,42.3,48.8,41.3,50.9,50,53.6,57.3,51,48.8,53.1,60.3,55.9,64.9,57.9,62,67.9,62.6,67.6,72.4,72.1,62.9,61.9,68.2,76,64,69.2,66.7,79,71.4,78.3,74.9,72.4,70.2,74.9,70.3,79.4,79.2,75.9,72.6,79,81.2,73.9,81.2,71,78.8,69.8,70.5,77.6,67.7,77.7,71.2,77.1,68.7,68,61.7,62.4,72.3,70.7,62.8,62.6,59.6,63.2,61.1,52.2,52.9,48.9,58.7,58.3,56.5,42.8,52.5,41.6,38.9,37.3,35.6,38.5,45.4,43.5,37.8,41.2,35.8,35.8,38.1,37.7,28,33.7,22.9,33,28.8,28.3,23,24.4,27.1,26,17.9,25.7,26.9,20.7,30.7</t>
  </si>
  <si>
    <t>S,LS,S,S,S,S,LS,S,LS,S,S,S,LS,SN,LS,S,LR,S,S,S,S,S,S,S,S,S,S,S,S,S,S,S,S,S,S,S,S,S,S,S,S,S,LR,S,S,R,LR,S,S,LR,S,S,S,S,LR,S,S,S,S,S,LR,S,S,LR,C,S,S,S,LR,LR,C,LR,LR,S,S,C,LR,S,LR,LR,S,S,S,S,S,S,S,S,S,LR,S,S,S,S,S,S,S,S,S,S,S,S,S,S,S,S,S,S,S,S,C,LS,B,SN,LS,SN,B,C,LS,LS</t>
  </si>
  <si>
    <t>0,0.1,0,0,0,0,0.1,0,0.4,0,0,0,0.1,2.2,0.1,0,0,0,0,0,0,0,0,0,0,0,0,0,0,0,0,0,0,0,0,0,0,0,0,0,0,0,0,0,0,0,0,0,0,0,0,0,0,0,0,0,0,0,0,0,0,0,0,0,0,0,0,0,0,0,0,0,0,0,0,0,0,0,0,0,0,0,0,0,0,0,0,0,0,0,0,0,0,0,0,0,0,0,0,0,0,0,0,0,0,0,0,0,0,0,0,1.1,8.5,2.7,0.1,4,9.9,0,1.1,0.7</t>
  </si>
  <si>
    <t>83.8213,83.7527189363636,83.6841939845066,83.6157250985193,83.5473122325296,83.478955340703,83.4106543772424,83.3424092963883,83.2742200524185,83.2060865996484,83.1380088924305,83.0699868851548,83.0020205322488,82.934109788177,82.8662546074412,83.2974549445805,84.0303024814441,84.5025504157774,84.6764119654372,84.8501312647382,85.0237084300671,85.1971435777152,85.3704368238789,85.3905882846594,85.320723257881,85.2509153933973,85.181164644439,85.1114709642754,85.0418343062137,84.9722546235995,84.9027318698166,84.8332659982867,84.76385696247,84.6945047158643,84.6252092120059,84.5559704044688,84.4867882468651,84.4176626928449,84.3485936960962,84.2795812103449,84.2106251893546,84.141725586927,84.6728823569013,84.6036045440638,84.5343834130732,85.2662189175534,85.53945564753,85.712468820182,85.8853404366018,86.3580706126083,86.5304140093798,86.7026163979175,86.720677893592,86.649724611679,86.6788293824513,86.6079103402293,86.5370493226782,86.4662462823233,86.3955011717286,86.3248139434972,86.6541845502707,86.5832856720023,86.512444801907,87.2426618925236,87.4142815327934,87.3687607569938,87.2972772254654,87.2258521804627,87.3544855741333,87.6830137222999,87.6112730747089,88.2395911240114,88.2673950949099,88.195176317105,88.123016627391,88.0509159774232,88.7798743188962,88.950236239908,89.2204587738935,89.4904602167149,89.6602407492648,89.59488237047,89.5215774667123,89.4483325396941,89.3751475403434,89.3020224196286,89.228957128558,89.1559516181801,89.0830058395834,89.3101197438965,89.2370478277424,89.1640356977015,89.0910833048579,89.0181906003358,88.9453575352991,88.8725840609521,88.7998701285386,88.7272156893425,88.6546206946876,88.5820850959374,88.5096088444952,88.4371918918043,88.3648341893474,88.292535688647,88.2202963412654,88.1481160988043,88.0759949129053,88.0039327352493,87.9319295175568,87.8599852115879,87.7880997691421,87.7162731420582,87.6445052822147,87.5727961415293,87.5011456719589,87.4295538255,87.3580205541883,87.2865458100985,87.2151295453447,87.1437717120804</t>
  </si>
  <si>
    <t>0,0,0,0,0,0,0,0,0,0,0,0,0,0,0,0,1.7022,1.4333,1.155,0.882,0.6191,0.3544,0.0903,0,0,0,0,0,0,0,0,0,0,0,0,0,0,0,0,0,0,0,0,0,0,1.899,1.656,1.3252,0.9618,0.7188,0.3892,0.0894,0,0,0,0,0,0,0,0,0,0,0,0.299,0.0259,0,0,0,0,0,0,0,0,0,0,0,1.099,0.7687,0.5257,0.2827,0.0083,0,0,0,0,0,0,0,0,0,0,0,0,0,0,0,0,0,0,0,0,0,0,0,0,0,0,0,0,0,0,0,0,0,0,0,0,0,0,0</t>
  </si>
  <si>
    <t>0,0.1,0,0,0,0,0,0,0,0,0,0,0,0,0,0.2,0,0,0.1,0,0,0,0.2,0.1,0,0,0,0,0,1.4,0.2,0,0,0.1,0.2,0,0,0,0.1,0,0,0,0,0,0,0,0,0,0,0,1.1,0,0,1.1,0,0,0,0,0,0,0.1,0.2,0,0.5,1.9,0,0.3,2.7,0,0.7,0,0,0,0,0,0,0,0,0,0,0,0,0,0,0,0,0,0,0,0,0,0.8,0.1,0,0,1.3,0,0,0.1,0,0,0,0,0.1,0,0,0,0,0,0,0,0,0,0,0,0,0,0,0,0</t>
  </si>
  <si>
    <t>0,0.1,0.1,0.1,0.1,0.1,0.1,0.1,0.1,0.1,0.1,0.1,0.1,0.1,0.1,0.3,0.3,0.3,0.4,0,0,0,0,0,0,0,0,0,0,0,0,0,0,0,0,0,0,0,0,0,0,0,0,0,0,0,0,0,0,0,0,0,0,0,0,0,0,0,0,0,0,0,0,0,0,0,0,0,0,0,0,0,0,0,0,0,0,0,0,0,0,0,0,0,0,0,0,0,0,0,0,0.8,0.9,0.9,0.9,2.2,2.2,2.2,2.3,2.3,2.3,2.3,2.3,2.4,2.4,2.4,2.4,2.4,2.4,2.4,2.4,2.4,2.4,2.4,2.4,2.4,2.4,2.4,2.4,2.4</t>
  </si>
  <si>
    <t>11.5,13.6,14.1,14.7,14.2,17.9,12.2,13.4,16.5,18.2,24,20.5,19.9,24.7,27.5,25.6,26.1,31.3,27.9,35.6,34.5,35.4,37.8,37.9,36,44.3,46,44.4,41.6,41.8,47.2,44.4,50.3,50.9,50.7,47.8,49.9,53.5,54.1,53.8,57,50.5,55.4,51.1,59.4,54,59.4,59.1,57,57.6,58.7,57.7,62.7,58.8,62.7,59.6,58.6,62,64.5,60.9,59.8,61,59.4,58.7,59.4,62,57.8,61.3,56.1,54.8,52.4,53.4,47.4,48.9,49.2,41.3,44.8,39.7,34.6,33.5,30.3,32.1,26.4,27.9,24.1,27.7,24.4,21.3,23.1,19.6,20.8,20.8,17.5,14.3,16,17.8,18.6,12.7,18.1,17.4,16.3,11.1,14.7,13.7,14.9,15,16.1,9.8,14.9,15.2,10.9,9.4,12.7,12.2,13.2,16,10.9,14.7,9,10.7</t>
  </si>
  <si>
    <t>S,LS,S,S,S,S,S,S,S,S,S,S,S,S,S,LS,S,S,LS,S,S,S,LR,LR,S,S,S,S,S,LR,LR,S,S,LR,LR,S,S,S,LR,S,S,S,S,S,S,S,S,S,S,S,LR,S,S,LR,C,C,S,S,S,S,LR,LR,S,LR,LR,C,LR,R,C,LR,S,S,S,S,S,S,S,S,S,S,S,S,S,S,S,S,S,S,S,S,C,LS,LS,S,C,LS,S,S,LS,S,S,S,S,LS,S,S,S,S,S,S,S,S,S,S,S,S,S,S,S,S</t>
  </si>
  <si>
    <t>0,0.1,0,0,0,0,0,0,0,0,0,0,0,0,0,0.2,0,0,0.1,0,0,0,0,0,0,0,0,0,0,0,0,0,0,0,0,0,0,0,0,0,0,0,0,0,0,0,0,0,0,0,0,0,0,0,0,0,0,0,0,0,0,0,0,0,0,0,0,0,0,0,0,0,0,0,0,0,0,0,0,0,0,0,0,0,0,0,0,0,0,0,0,0.8,0.1,0,0,1.3,0,0,0.1,0,0,0,0,0.1,0,0,0,0,0,0,0,0,0,0,0,0,0,0,0,0</t>
  </si>
  <si>
    <t>27.1801,27.1692125413105,27.1583554806539,27.147528733158,27.136732214188,27.1259658393449,27.1152295244659,27.0885231856226,27.0128914114861,26.9374708029868,26.8622607705454,26.7872607262288,26.7124700837453,26.6378882584403,26.5635146672913,26.489348728904,26.4153898635071,26.341637492948,26.2680910406885,26.4217499318,26.4129798037852,26.4042341621678,26.5565129385812,26.58236654918,26.5081479759088,26.4341366225857,26.360331910648,26.2867332631482,26.2133401047497,26.3671518617222,26.5205341727635,26.5114882368965,26.5024675574887,26.5934720640233,26.7462224839015,26.736546421126,26.7268973741382,26.7172752675096,26.8076800260219,26.797832372388,26.7880122136275,26.7782194729741,26.7684540738757,26.7587159399943,26.7140049952045,26.6394188843917,26.5650410197002,26.4908708197022,26.4169077045931,26.3431510961871,26.4966004179128,26.4876213056349,26.4786672632431,26.6317382207417,26.6223818006382,26.6130515038729,26.6037472575088,26.5944689888127,26.5852166252542,26.5759900945056,26.6667893244411,26.8193350408572,26.8094548461563,26.9616022371841,27.1133248292284,27.1026238083377,27.2539526649412,27.404859007928,27.3933440169657,27.5438611761206,27.5319580879365,27.520088233446,27.5082515198597,27.4964478546476,27.4846771455377,27.472939300516,27.4612342278251,27.449561835964,27.4379220336869,27.4263147300031,27.4147398341757,27.4031972557214,27.3916869044091,27.38020869026,27.3687625235465,27.3573483147913,27.3459659747671,27.3346154144956,27.3232965452472,27.3120092785397,27.300753526138,27.2895292000537,27.2783362125436,27.2671744761097,27.2560439034983,27.2449444076994,27.2338759019457,27.2228382997123,27.211831514716,27.2008554609142,27.1899100525048,27.1789952039252,27.1681108298515,27.1572568451984,27.1464331651178,27.1356397049986,27.1248763804662,27.1141431073811,27.1034398018391,27.0927663801702,27.0821227589378,27.0715088549385,27.060924585201,27.050369866986,27.0398446177847,27.0293487553191,27.0188821975407,27.0084448626302,26.9980366689966,26.9876575352769</t>
  </si>
  <si>
    <t>0.4627,0.3977,0.3267,0.2561,0.1863,0.1165,0.0485,0,0,0,0,0,0,0,0,0,0,0,0,0.173,0.0987,0.0264,0.0004,0.0004,0,0,0,0,0,1.173,1.146,1.0457,0.9385,0.8735,0.8465,0.7469,0.6467,0.5442,0.4792,0.3816,0.2839,0.1967,0.1095,0.0304,0,0,0,0,0,0,0.873,0.7571,0.6354,1.5084,1.3709,1.2441,1.1164,0.9843,0.8502,0.7289,0.6639,0.6369,0.5257,0.7987,2.4717,2.3163,2.3893,4.8623,4.695,5.168,5.0014,4.8326,4.6862,4.5364,4.387,4.2607,4.1265,4.0057,3.8957,3.7883,3.6866,3.5826,3.4872,3.3903,3.2985,3.2028,3.1114,3.0236,2.9343,2.8486,2.7642,2.6992,2.6342,2.5536,2.4737,2.4087,2.3258,2.2472,2.1822,2.101,2.0209,1.9441,1.8655,1.8005,1.7223,1.6443,1.566,1.4912,1.4142,1.3374,1.2629,1.1892,1.1145,1.0403,0.966,0.8909,0.8181,0.7443,0.6728,0.6011</t>
  </si>
  <si>
    <t>0,0,0,0,0,0,0,0,0,0,0,0,0,0,0,0.1,4.8,0,0,0.1,0,0.5,0.4,0.4,1.9,0.9,0.1,0,0.1,0.1,0,0,0,0,0,0,0,0,0,0,0,0,0,0,0,0,0,0,0,0,0,0,0,0,0,0,0,0,0.4,0,0,0,0.3,0,0,0,0.2,0,0,0,0.1,0,0,0.2,0,0,0,0,0.2,0.1,1.2,0.1,0,0,0,0,0,2.7,0,0.2,0,0,0,0,0,1.9,0.1,0,0,0,0,0,0,0,0,0,0,0,0,0,0.1,0,2.5,0,0,0,0,0,0.1,1.1</t>
  </si>
  <si>
    <t>0,0,0,0,0,0,0,0,0,0,0,0,0,0,0,0.1,4.9,4.9,4.9,5,4.5,4.4,4.8,3.6,5.5,6.4,4.5,2.8,0.1,0,0,0,0,0,0,0,0,0,0,0,0,0,0,0,0,0,0,0,0,0,0,0,0,0,0,0,0,0,0,0,0,0,0,0,0,0,0,0,0,0,0,0,0,0,0,0,0,0,0,0,0,0.1,0.1,0.1,0.1,0.1,0.1,2.8,2.8,3,3,3,3,3,3,4.9,5,5,5,5,5,5,5,5,5,5,5,5,5,5,5.1,5.1,7.6,7.6,7.6,7.6,7.6,7.6,7.7,8.8</t>
  </si>
  <si>
    <t>8.8,4.7,11.6,6.6,7.4,12.3,7.2,7,9.4,11,14.8,11.3,13.5,14.1,19.5,25.3,20.6,27.6,28.6,28.7,34.5,32.3,31.9,37.7,30.4,31.6,40.8,40,44.7,39.6,42.2,45.8,41.2,43.9,41.6,46.5,45.3,47.1,47.6,54.6,53.5,47.4,54.3,49.1,59.3,57.3,53,57.9,58.5,56.7,62.9,61.9,56.4,61.4,66.6,66.4,62.3,59.4,61.5,63,66.7,67,65.3,66.3,60.1,61.4,60.7,56.7,55.1,57.6,49.5,55.1,50.7,50.2,42.2,42,44.7,39.1,32.1,35.3,35.3,25,26.9,27.5,23.6,21.3,23.4,15.2,18,15.5,17.3,13.1,10.4,9.7,11.1,12.3,11.8,6.9,4.2,6.8,3.6,10.5,9.1,11.3,8.2,6.2,10.2,7.8,7.2,6.6,2.6,11.5,4.9,10.4,12.4,6.6,8.2,3.1,10.2,10.6</t>
  </si>
  <si>
    <t>S,S,S,S,S,S,S,S,S,S,S,C,S,S,S,LS,SN,S,S,LS,C,LR,LS,LR,LS,LS,LR,S,LR,LR,S,S,S,S,S,S,S,S,S,S,S,S,S,S,S,S,S,S,S,S,S,S,S,S,S,S,S,S,LR,S,S,S,LR,C,S,S,LR,S,S,S,LR,S,S,LR,S,S,S,S,LR,LR,LR,LS,C,C,C,S,S,SN,S,LS,S,S,S,S,S,LS,LS,S,C,S,S,S,S,S,S,S,S,S,S,S,LS,S,SN,S,C,S,S,S,LS,LS</t>
  </si>
  <si>
    <t>0,0,0,0,0,0,0,0,0,0,0,0,0,0,0,0.1,4.8,0,0,0.1,0,0,0.4,0,1.9,0.9,0,0,0,0,0,0,0,0,0,0,0,0,0,0,0,0,0,0,0,0,0,0,0,0,0,0,0,0,0,0,0,0,0,0,0,0,0,0,0,0,0,0,0,0,0,0,0,0,0,0,0,0,0,0,0,0.1,0,0,0,0,0,2.7,0,0.2,0,0,0,0,0,1.9,0.1,0,0,0,0,0,0,0,0,0,0,0,0,0,0.1,0,2.5,0,0,0,0,0,0.1,1.1</t>
  </si>
  <si>
    <t>41.621,41.5927571785714,41.5645335219145,41.5363290170247,41.508143650906,41.4799774105714,41.4518302830428,41.4237022553508,41.3955933145347,41.3675034476426,41.3394326417317,41.3113808838677,41.2833481611251,41.2553344605872,41.2273397693461,41.1993640745026,41.1714073631663,41.1434696224556,41.1155508394975,41.0876510014279,41.4057700953912,41.7236733228264,41.8183608302145,42.1359840853654,42.2303918104504,42.3247354731504,42.6420151169365,42.9590794638214,43.2759286598995,43.592562851166,43.685982183517,43.7793381241782,43.8726307161654,43.9658600024651,44.0590260260349,44.1521288298029,44.2451684566684,44.3381449495014,44.4310583511428,44.5239087044045,44.6166960520694,44.7094204368912,44.8020819015947,44.8946804888758,44.9872162414012,45.0796892018088,45.1720994127076,45.2644469166775,45.3567317562698,45.4489539740066,45.5411136123814,45.6332107138587,45.7252453208743,45.8172174758351,45.9091272211194,46.0009745990765,46.0927596520271,46.1844824222632,46.4991429520481,46.5905899621878,46.6819749189991,46.7732978645898,47.0875588410388,47.1786065689681,47.2425925145106,47.2105350410186,47.3784993208122,47.3463496248445,47.314221744742,47.2821156657009,47.3500313729277,47.3179009944961,47.2857924188213,47.4537056311085,47.4215049022874,47.3893260239608,47.3571689813017,47.325033759493,47.4929203437276,47.560693004923,47.8744196775268,47.9649334641741,48.055385830752,48.1457768189383,48.2361064703826,48.3263748267063,48.4165819295024,48.455727820336,48.4228471478865,48.3899887873218,48.3571527235018,48.3243389412966,48.2915474255865,48.2587781612619,48.2260311332239,48.1933063263835,48.1606037256621,48.1279233159911,48.0952650823124,48.062629009578,48.03001508275,47.997423286801,47.9648536067135,47.9323060274804,47.8997805341046,47.8672771115993,47.8347957449879,47.8023364193038,47.7698991195907,47.7374838309024,47.7050905383029,47.6727192268662,47.6403698816765,47.6080424878282,47.5757370304258,47.5434534945837,47.5111918654267,47.4789521280894,47.4467342677168,47.4145382694637</t>
  </si>
  <si>
    <t>0,0,0,0,0,0,0,0,0,0,0,0,0,0,0,0,0,0,0,0,0.186,0.4144,0.2914,1.5591,1.4361,1.3131,2.9356,4.2345,6.684,6.5625,6.3638,6.1551,5.9616,5.7616,5.5693,5.3639,5.1637,4.9595,4.7554,4.5292,4.3096,4.1118,3.8938,3.6948,3.4638,3.2437,3.0404,2.8244,2.6096,2.4039,2.1816,1.9675,1.7737,1.5699,1.3553,1.1478,0.9576,0.7793,0.8333,0.6516,0.4694,0.2956,0.2496,0.0958,0,0,0,0,0,0,0,0,0,0,0,0,0,0,0,0,0.854,0.731,0.5964,0.4626,0.3316,0.2013,0.0721,0.0001,0,0,0,0,0,0,0,0,0,0,0,0,0,0,0,0,0,0,0,0,0,0,0,0,0,0,0,0,0,0,0,0</t>
  </si>
  <si>
    <t>0,0,0,0,0,0,0,0,0,0,0,0,0,0,0,0,0,0.1,0,0,0.1,0.3,0,0.2,0,0,0,0,0,0,2,0,0,0,0,0.1,0,0,0,0,0,0,0,0,0,0,0,0,0,0,0,1.8,0,0.3,0,0.3,0,0,0,0,0,0,0,0,0,0,0.2,0,0,0,1.3,0,0,0,0,0,0,0,0,0,0,0,0.2,0,0.1,0,0,0,0,0,0.1,7.5,0.2,0,0,2.2,0.2,0,0,0,0,0,0,0,0.1,0,0,0,0,0,0,0,0,0,0,0,0,0,0,0</t>
  </si>
  <si>
    <t>0,0,0,0,0,0,0,0,0,0,0,0,0,0,0,0,0,0.1,0,0,0,0.3,0,0,0,0,0,0,0,0,0,0,0,0,0,0,0,0,0,0,0,0,0,0,0,0,0,0,0,0,0,0,0,0,0,0,0,0,0,0,0,0,0,0,0,0,0,0,0,0,0,0,0,0,0,0,0,0,0,0,0,0,0,0,0,0,0,0,0,0,0.1,7.6,7.8,7.8,7.8,10,10.2,10.2,10.2,10.2,10.2,10.2,10.2,10.2,10.3,10.3,10.3,10.3,10.3,10.3,10.3,10.3,10.3,10.3,10.3,10.3,10.3,10.3,10.3,10.3</t>
  </si>
  <si>
    <t>10.6,14.9,17.5,11.7,8.6,11.4,20.1,16.2,21.3,16.7,14.8,21,18.2,17.5,19.7,23.2,24.1,30.1,34.2,32.1,33.8,29.3,40.1,39.7,41.5,44.4,46.7,45.1,45.1,47.2,48.8,45.6,52.9,45.5,46.1,51.1,48.8,55.7,58.3,57.9,61.9,60.3,57.6,62.3,65.7,58.8,60.4,58.7,61.7,70.4,60.9,62.7,62.9,63,66,63.6,65,75.2,69.4,67.7,74.1,65.1,71.2,73.1,66.7,65.1,63,67.6,65.2,61,54.9,56.5,56.2,55.3,49.6,55.8,45.8,50.1,48.2,41.5,41.3,41.3,34.2,30.1,36.4,24,31.9,27.9,20.4,19.7,17,15.8,17.9,18.4,20.7,12.4,13.5,21.7,10.2,18.9,18.3,9.8,16.3,8.2,8,16.1,16.4,9.3,16.9,12.4,10.7,8.4,12.6,17.6,10.6,11,12.2,6.6,6.6,17.7</t>
  </si>
  <si>
    <t>S,S,S,S,S,S,S,S,S,S,S,S,S,S,S,S,S,LS,S,S,LR,LS,S,LR,S,S,S,S,S,S,LR,S,C,S,S,LR,S,S,S,S,S,S,S,S,S,S,S,S,S,S,S,LR,S,LR,C,LR,C,S,C,C,S,S,S,S,S,S,LR,S,S,S,LR,S,S,S,S,S,S,S,S,S,S,S,LR,S,LR,S,S,S,S,S,LS,B,LS,C,S,SN,LS,C,S,C,S,S,S,S,LS,S,S,S,S,S,S,S,S,S,S,S,S,S,S,S</t>
  </si>
  <si>
    <t>0,0,0,0,0,0,0,0,0,0,0,0,0,0,0,0,0,0.1,0,0,0,0.3,0,0,0,0,0,0,0,0,0,0,0,0,0,0,0,0,0,0,0,0,0,0,0,0,0,0,0,0,0,0,0,0,0,0,0,0,0,0,0,0,0,0,0,0,0,0,0,0,0,0,0,0,0,0,0,0,0,0,0,0,0,0,0,0,0,0,0,0,0.1,7.5,0.2,0,0,2.2,0.2,0,0,0,0,0,0,0,0.1,0,0,0,0,0,0,0,0,0,0,0,0,0,0,0</t>
  </si>
  <si>
    <t>28.2473,28.24343788774,28.2395786278525,28.2357222182307,28.2318686567697,28.2280179413659,28.2241700699173,28.2203250403236,28.2164828504858,28.2126434983067,28.2088069816905,28.204973298543,28.2011424467716,28.1973144242851,28.1934892289939,28.18966685881,28.1858473116469,28.1820305854197,28.2782166780449,28.257331732197,28.3364622109768,28.3155342477486,28.5316217409186,28.7275496421439,28.7233328403403,28.7191191528659,28.6989085774206,28.6777129285451,28.6565329337678,28.6353685815272,28.8512198602705,28.8469117215258,28.8426067645676,28.8383049870457,28.8340063866121,28.9297109609204,28.9253448523821,28.9209819684438,28.9166223067241,28.9122658648432,28.9079126404231,28.9035626310875,28.8992158344619,28.8948722481735,28.8905318698514,28.8861946971262,28.8818607276305,28.8775299589986,28.8732023888664,28.8688780148717,28.8645568346539,29.0802388458543,29.0757615645797,29.291287590012,29.286654438173,29.5020247081596,29.4972359159084,29.4924506604313,29.4876689391164,29.4828907493534,29.4781160885341,29.4733449540521,29.4685773433032,29.4638132536848,29.4590526825964,29.4542956274394,29.6495420856171,29.6446443440472,29.6397502197163,29.6348597099528,29.8499728120873,29.8449270419158,29.8398849983103,29.8348466785183,29.8298120797897,29.8247811993763,29.8197540345319,29.8147305825123,29.8097108405754,29.8046948059812,29.7996824759915,29.7946738478704,29.9896689188838,29.9845199758122,30.0793748355051,30.0741596399102,30.0689482960107,30.063740800962,30.0585371519214,30.0533373460485,30.0481413805049,30.0429492524543,30.0377609590625,30.0325764974974,30.0273958649291,30.0222190585296,30.0170460754731,30.0118769129358,30.0067115680961,30.0015500381345,29.9963923202333,29.9912384115773,29.9860883093531,29.9809420107495,29.9757995129572,29.9706608131692,29.9655259085804,29.960394796388,29.9552674737909,29.9501439379905,29.9450241861899,29.9399082155945,29.9347960234116,29.9296876068507,29.9245829631234,29.9194820894431,29.9143849830255,29.9092916410882,29.9042020608511,29.8991162395358</t>
  </si>
  <si>
    <t>0.3831,0.3601,0.3366,0.3147,0.2936,0.2721,0.2488,0.2267,0.2036,0.1819,0.1608,0.1387,0.1175,0.0968,0.0761,0.0553,0.0349,0.0179,0,0,0,0,0.063,0.046,0.0227,0.0008,0,0,0,0,1.763,1.7007,1.6322,1.5717,1.5111,1.4941,1.4299,1.3532,1.2723,1.1942,1.1088,1.0297,0.9585,0.8793,0.7952,0.7283,0.6607,0.5984,0.5333,0.4546,0.3969,1.9599,1.8522,1.9152,1.8099,1.8729,1.7716,1.6214,1.5128,1.4126,1.2812,1.1848,1.0733,0.96,0.8702,0.7878,0.7708,0.6866,0.6112,0.5469,1.6099,1.5278,1.4479,1.3717,1.3082,1.2339,1.1787,1.1177,1.0608,1.0139,0.9678,0.9224,0.9054,0.8708,0.8538,0.8235,0.7885,0.7565,0.7288,0.7016,0.6846,0.6676,0.6506,0.6256,0.5987,0.5817,0.5647,0.5391,0.5163,0.492,0.4671,0.4448,0.4209,0.3992,0.3822,0.3589,0.3357,0.3143,0.2914,0.2697,0.2485,0.2279,0.2067,0.1847,0.1643,0.144,0.1237,0.1043,0.0851,0.0649</t>
  </si>
  <si>
    <t>0,0,0,0.2,0,0,0,0,0,0.2,0,0,0,0,0,0,0,0,0,0,0,0,0,0,0.2,0,0.2,0,0.5,0,0.3,2.1,0,0,0.3,0.1,0,0,0,0.1,0.1,0,0.3,0,0,0,0,0,0,0,0,0,0.1,0,0,0,0,0,3.5,1.1,0,0,0,0,0,0,0,0,0,0,0.1,0,0.2,0.1,0,0,0.7,0.2,0,0,0,0.2,0,1.9,0,0,4,0,0,0,0,0.1,0,0,0,0.1,0,0,0,0.6,0,0,0,0,0,0,0,0,0,0,0,0,0,0,0,0.5,0,0,0.1,0</t>
  </si>
  <si>
    <t>0,0,0,0.2,0.2,0.2,0.2,0.2,0.2,0.4,0.4,0.4,0.4,0.4,0.4,0.4,0.4,0.3,0.1,0,0,0,0,0,0,0,0,0,0,0,0,0,0,0,0,0,0,0,0,0,0,0,0,0,0,0,0,0,0,0,0,0,0,0,0,0,0,0,0,0,0,0,0,0,0,0,0,0,0,0,0,0,0,0,0,0,0,0,0,0,0,0.2,0,1.9,1.9,1.5,5.5,5.5,5.5,5.5,5.5,5.6,5.6,5.6,5.6,5.7,5.7,5.7,5.7,6.3,6.3,6.3,6.3,6.3,6.3,6.3,6.3,6.3,6.3,6.3,6.3,6.3,6.3,6.3,6.3,6.8,6.8,6.8,6.9,6.9</t>
  </si>
  <si>
    <t>13,23.7,20.8,16.9,18.6,21.3,14.8,21.4,25.6,24.7,26.7,20.8,30.5,29.7,25.6,25.9,28.9,32.3,32.9,38,40.9,40.4,41.8,43.2,35.7,37.8,40.6,46.1,37.1,47,39.5,44.2,43.4,42.9,47,49.9,48.5,51.8,53.5,52.5,56.2,51.3,50.6,59.4,54.3,58.3,55.7,58.9,59.9,63,59.6,61.7,58.2,69.7,70.6,65,62.1,65.9,62.6,61.3,68.3,64.3,66,70.7,56.9,56.9,59.3,56.9,52.7,63.5,51.8,56,49.7,44.7,45.5,50.7,42.1,43.5,34.8,45.3,40.3,30.3,40.7,25.6,29.4,33.8,26.5,25,27.6,28.3,21.4,15.4,26.2,27.7,19.7,25.3,25.5,19.7,14.4,19.1,14.6,11.6,19.9,17.7,15.7,24.4,16.3,16.6,16.3,21.2,24,23.8,16.3,19.2,20.4,17.3,15,12.9,18,13.3</t>
  </si>
  <si>
    <t>S,S,S,LS,S,S,S,C,S,LS,S,S,S,S,S,S,S,S,S,S,S,S,S,S,LR,S,LR,C,LR,S,LR,R,C,S,LR,LR,S,S,S,LR,LR,S,LR,S,S,S,S,S,C,S,S,S,LR,C,S,S,S,C,R,LR,S,S,S,S,S,S,S,S,S,S,LR,S,LR,LR,S,S,LR,LR,S,S,C,LS,S,LS,C,S,SN,C,S,S,S,LS,S,C,S,LS,C,S,S,LS,S,S,S,S,S,S,S,S,S,S,S,S,S,S,S,LS,S,S,LS,S</t>
  </si>
  <si>
    <t>0,0,0,0.2,0,0,0,0,0,0.2,0,0,0,0,0,0,0,0,0,0,0,0,0,0,0,0,0,0,0,0,0,0,0,0,0,0,0,0,0,0,0,0,0,0,0,0,0,0,0,0,0,0,0,0,0,0,0,0,0,0,0,0,0,0,0,0,0,0,0,0,0,0,0,0,0,0,0,0,0,0,0,0.2,0,1.9,0,0,4,0,0,0,0,0.1,0,0,0,0.1,0,0,0,0.6,0,0,0,0,0,0,0,0,0,0,0,0,0,0,0,0.5,0,0,0.1,0</t>
  </si>
  <si>
    <t>32.8267,32.8373444166667,32.8479799629861,32.8586066463503,32.869224474145,32.8798334537499,32.8904335925384,32.9010248978779,32.9116073771297,32.9221810376488,32.9327458867841,32.9083019318784,32.8808783469352,32.8534776149794,32.8260997169669,32.7987446338694,32.7714123466745,32.8121028363856,32.9697594173553,33.0892846178408,33.0617102139926,33.0341587888143,33.006630323157,32.9791247978877,33.1516421938894,33.1240158253945,33.2964124788734,33.2686654684743,33.4689415805839,33.4790507959334,33.6791515869368,33.879085627281,33.888853055925,33.898612345045,34.0983635014241,34.2079481985063,34.2174415750075,34.2269270403617,34.2364046011614,34.3458742639937,34.4552527021071,34.464539991522,34.663819541529,34.6729330252444,34.6820389143901,34.6911372152947,34.700227934282,34.7093110776701,34.718386651772,34.7274546628955,34.7365151173431,34.745568021412,34.8546133813941,34.863567870243,34.8725148970178,34.8814544679369,34.8903865892136,34.8993112670559,35.0982285076667,35.2969799839103,35.3055658339238,35.3141445290621,35.3227160752879,35.3312804785585,35.3398377448264,35.348387880039,35.356930890139,35.3654667810639,35.3739955587463,35.382517229114,35.4910317980898,35.499455938258,35.6978730583095,35.8061248307609,35.8142863934019,35.8224411547407,36.0205891204451,36.2185719628447,36.2263898195424,36.2342011613594,36.2420059937249,36.2498043220635,36.4475961517951,36.4552231550019,36.4628438023728,36.6604580992041,36.6679077174548,36.6753511276902,36.6827883350838,36.6902193448046,36.6976441620172,36.7050627918822,36.7124752395557,36.7198815101894,36.7272816089309,36.7346755409234,36.742063311306,36.7494449252132,36.7568203877755,36.764189704119,36.7715528793656,36.7789099186328,36.7862608270339,36.7936056096781,36.80094427167,36.8082768181103,36.8156032540952,36.8229235847167,36.8302378150628,36.8375459502169,36.8448479952584,36.8521439552624,36.8594338352996,36.8667176404369,36.8739953757365,36.8812670462567,36.8885326570515,36.8957922131706,36.9030457196597,36.9102931815599</t>
  </si>
  <si>
    <t>0.4298,0.3826,0.3369,0.2989,0.2547,0.2103,0.1679,0.1253,0.0819,0.0439,0.0025,0,0,0,0,0,0,0,0,0.0004,0,0,0,0,0,0,0,0,0.272,0.2153,0.2873,2.1593,2.0812,1.9989,2.0709,2.0329,1.9407,1.8427,1.7425,1.7045,1.6665,1.574,1.646,1.5348,1.4382,1.3346,1.2392,1.1388,1.0467,0.9423,0.8486,0.7536,0.7156,0.6168,0.5121,0.4242,0.3453,0.2704,3.5424,4.4144,4.2116,4.0339,3.8508,3.6453,3.508,3.3725,3.2302,3.0987,2.9824,2.8303,2.7923,2.6703,2.6423,2.6043,2.5115,2.4081,2.8801,2.8521,2.7765,2.6824,2.6048,2.5668,2.4937,2.4557,2.3933,2.5077,2.4697,2.4113,2.3475,2.2833,2.226,2.188,2.1268,2.0676,2.0125,1.9745,1.9178,1.8633,1.8124,1.7744,1.7237,1.6747,1.6211,1.5692,1.5186,1.4627,1.4123,1.3619,1.3119,1.2594,1.2053,1.1517,1.1026,1.0524,1.0018,0.9638,0.9163,0.8698,0.8318,0.7856</t>
  </si>
  <si>
    <t>3,0,0.1,0.3,0,0.3,0.1,0,0,0,0,0,0,0,0,0,0.1,0,0,0,0,0,0,0,0,0,0,0,0,0,0,0,0,0,0,0,0,0,0,0,0,0,0,0,0,0,0,0,0.1,0,0.1,0,0.1,0,0,0.2,0.1,0,0,0,0,0,0,0,0.2,0,0,0,0.2,0.1,0,0,0,0,0,0,0,0,0,0,0,0,0.2,0,0,1,0,0,0,0,0,0,0,1.2,0.1,0,0.2,1.2,0,0.1,0,0.3,0,0,0.1,0,0,0,0,0.5,0,0,0,0,0.1,0,0,0,0,0</t>
  </si>
  <si>
    <t>3,3,3.1,3.4,3.4,3.7,3.8,3.8,3.8,3.8,3.8,3.8,3.8,3.8,3.8,3.8,3.9,3.2,2.5,2.5,2.5,1.3,0.7,0,0,0,0,0,0,0,0,0,0,0,0,0,0,0,0,0,0,0,0,0,0,0,0,0,0,0,0,0,0,0,0,0,0,0,0,0,0,0,0,0,0,0,0,0,0,0,0,0,0,0,0,0,0,0,0,0,0,0,0,0,0,1,0.4,0.4,0.4,0.4,0.4,0.4,0.4,1.6,1.7,1.7,1.9,3.1,3.1,3.2,3.2,3.5,3.5,3.5,3.6,3.6,3.6,3.6,3.6,4.1,4.1,4.1,4.1,4.1,4.2,4.2,4.2,4.2,4.2,4.2</t>
  </si>
  <si>
    <t>12.2,18.1,9.2,14.3,16.4,21.6,11.5,13.3,14.2,28.7,25.5,23.4,22.1,26.2,21.3,28.4,21.5,35.3,35.2,25.1,31.5,37.8,34.7,37.9,45.9,44.3,43.9,44.4,38.2,40.8,39.3,39.8,51.9,55.9,44.1,50.2,52.8,46.7,55.5,54.3,63.4,60.3,62.2,61.7,63.7,60,61.2,60.8,67.4,66,72,65.3,69.2,67.9,66.8,65.6,68,65.5,76.8,73.5,68.5,68.1,63.3,63.2,65.4,63,60.1,58.3,57.5,58.8,61.3,53.1,59.5,46.3,53.1,44.7,52.7,51.7,36.6,43.5,31.2,31.4,42.7,29.6,32.3,30.3,35,26.9,31.3,29,17,16.9,14.3,24.2,24.9,13.7,18.2,14,22.9,23.8,10.2,15.2,18.9,24.9,25.2,21.6,19,20.6,10.8,24.8,11.3,13.7,15.1,11.8,20.3,14.7,17.6,15.4,21.9,8.2</t>
  </si>
  <si>
    <t>SN,C,LS,LS,S,LS,LS,C,S,S,S,S,S,S,S,S,LS,S,S,S,S,S,S,S,S,S,S,S,S,S,S,S,S,S,S,S,S,S,S,S,S,S,S,S,S,S,S,S,LR,S,LR,S,LR,S,S,LR,LR,S,S,S,S,S,S,S,LR,S,S,S,LR,LR,S,S,S,S,S,S,S,S,S,S,S,S,LR,S,S,LS,C,S,S,C,S,S,S,LS,LS,S,LS,LS,S,LS,S,LS,S,C,LS,S,S,S,S,LS,S,S,S,S,LS,S,S,S,S,S</t>
  </si>
  <si>
    <t>3,0,0.1,0.3,0,0.3,0.1,0,0,0,0,0,0,0,0,0,0.1,0,0,0,0,0,0,0,0,0,0,0,0,0,0,0,0,0,0,0,0,0,0,0,0,0,0,0,0,0,0,0,0,0,0,0,0,0,0,0,0,0,0,0,0,0,0,0,0,0,0,0,0,0,0,0,0,0,0,0,0,0,0,0,0,0,0,0,0,1,0,0,0,0,0,0,0,1.2,0.1,0,0.2,1.2,0,0.1,0,0.3,0,0,0.1,0,0,0,0,0.5,0,0,0,0,0.1,0,0,0,0,0</t>
  </si>
  <si>
    <t>17.3524,17.3526011064328,17.3528021340694,17.3520030829409,17.3522043448908,17.3524055279838,17.3526066322506,17.3528076577222,17.3520086044294,17.3522098642159,17.3524110451463,17.3526121472514,17.3528131705622,17.3520141151094,17.3522153727368,17.3524165515089,17.3526176514565,17.3528186726107,17.3520196150021,17.3522208704746,17.3524220470926,17.352623144887,17.3528241638887,17.3520251041286,17.3522263574504,17.3524275319185,17.3526286275639,17.3528296444174,17.35203058251,17.3522318336852,17.3524330060077,17.3526340995083,17.3528351142178,17.3520360501672,17.3522372992002,17.3524384693812,17.3526395607412,17.3528405733109,17.3520415071214,17.3522427540163,17.35244392206,17.3526450112835,17.3528460217177,17.3520469533934,17.3522481981544,17.352449364065,17.3526504511563,17.3528514594591,17.3520523890042,17.3522536316354,17.3524547954172,17.3526558803804,17.3528568865559,17.3520578139746,17.3522590544803,17.3524602161373,17.3526612989766,17.352862303029,17.3520632283255,17.3522644667097,17.3524656262462,17.3526667069657,17.3528677088992,17.3520686320776,17.3522698683446,17.3524710257646,17.3526721043685,17.3528731041873,17.3520740252517,17.3522752594056,17.3524764147133,17.3526774912058,17.3528784889139,17.3520794078686,17.3522806399134,17.352481793113,17.3526828674982,17.3528838630998,17.3520847799487,17.3522860098888,17.3524871609843,17.3526882332663,17.3528892267655,17.3520901415129,17.3522913693522,17.3524925183478,17.3526935885307,17.3528945799317,17.3520954925817,17.3522967183243,17.3524978652242,17.3526989333121,17.3528999226189,17.3521008331756,17.3523020568257,17.3525032016339,17.3527042676309,17.3519052548477,17.3521065551279,17.3523077765362,17.3525089191032,17.3527099828601,17.3519109678376,17.3521122658794,17.3523134850501,17.3525146253805,17.3527156869016,17.3519166696441,17.3521179654519,17.3523191823894,17.3525203204876,17.3527213797772,17.3519223602892,17.3521236538674,17.3523248685761,17.3525260044463,17.3527270615089,17.3519280397947,17.3521293311475,17.3523305436318</t>
  </si>
  <si>
    <t>1.6087,1.5882,1.5812,1.5752,1.5548,1.5478,1.5408,1.5231,1.5052,1.4762,1.4501,1.4258,1.4026,1.3775,1.3551,1.3275,1.3205,1.984,2.6305,2.5986,2.5593,3.7453,4.269,4.9175,4.8318,4.7516,4.6731,4.5938,4.5316,4.4628,4.3978,4.3322,4.2327,4.1205,4.0465,3.9556,3.8571,3.7783,3.6737,3.5736,3.4385,3.3194,3.1943,3.0744,2.9476,2.8379,2.7256,2.6169,2.7109,2.5817,2.6747,2.5491,2.6421,2.5068,2.3789,2.5719,2.6649,2.5387,2.3602,2.2048,2.0772,1.9549,1.8536,1.756,1.949,1.8489,1.7601,1.6785,1.8725,1.9655,1.8705,1.8,1.714,1.6609,1.594,1.5443,1.4803,1.4196,1.3842,1.3393,1.3094,1.2795,1.4725,1.444,1.4121,1.4051,2.0063,1.9758,1.9419,1.9114,1.8893,1.8674,1.8471,1.8411,1.8341,1.8143,1.8073,1.8013,1.7755,1.7685,1.7508,1.7438,1.7222,1.6965,1.6895,1.6653,1.643,1.6207,1.6031,1.5961,1.5784,1.5595,1.541,1.5232,1.5162,1.4971,1.4764,1.458,1.4347,1.4189</t>
  </si>
  <si>
    <t>0,0,0,0,0,0,0,0,0,0,0.1,0,7.4,0,0,0,0.1,0,0,0,0,0,0,0,0,0,0,0,0,0,0,0,0,0.1,0,0,0,0,0,0,0,0,0,0,0,0,0,0,0,0,0,0,0.1,0,0,0,0,0,0,0,0,0,0,0,0,0,0,0,0,0,0,0,0,0,0,0,0,0,0,0,0,0.5,0,0,0.1,0,0,0.4,0,0.5,0,0,0,0,0.3,0,0.1,0.1,0.4,0.1,0.4,0,0,0,0,0,0,0,0,0,0,0,0,0,0,0,0,0,0,0</t>
  </si>
  <si>
    <t>0,0,0,0,0,0,0,0,0,0,0.1,0.1,7.5,7.5,7.5,7.5,7.6,7.6,7.6,7.6,7.6,7.6,7.6,7.6,7.6,7.6,6.2,5.4,5.4,4.1,1.7,0,0,0,0,0,0,0,0,0,0,0,0,0,0,0,0,0,0,0,0,0,0,0,0,0,0,0,0,0,0,0,0,0,0,0,0,0,0,0,0,0,0,0,0,0,0,0,0,0,0,0,0,0,0.1,0.1,0.1,0.5,0.5,1,1,1,1,1,1.3,1.3,1.4,1.5,1.9,2,2.4,2.4,2.4,2.4,2.4,2.4,2.4,2.4,2.4,2.4,2.4,2.4,2.4,2.4,2.4,2.4,2.4,2.4,2.4,2.4</t>
  </si>
  <si>
    <t>15.4,14.2,9.7,10.3,14.6,11.7,16.4,16,24,21.8,12.2,17.4,23.3,20.3,16.2,23.8,25.3,18.6,24.6,30.6,22.6,26.3,28.4,28.4,32,30.1,38.8,35.4,31.8,38.3,43,40.6,35.8,38.6,40.8,49.3,47.4,42.7,52.7,54.5,47.3,52.8,59.9,55.9,63.4,64.2,66,62,59.8,65.6,69.4,67.1,71.6,68.2,73.1,69.4,70.1,67.3,69.6,77.6,73,70.1,73.1,78.8,76.9,72.2,72.7,61.8,64.1,64.3,59.6,63.2,63.9,52.8,49.3,50,50.8,46.4,40.3,39.2,41.7,40.5,41.2,28,29.5,23.7,26.3,23.3,20.5,24.1,24.7,21.8,14.6,24.5,14.9,17.8,24.3,16.1,20.1,14.2,12.1,12.3,15.9,21.7,12.1,9.1,9.4,14.1,8.9,9.5,8.6,21.6,15.8,20.8,16.8,17.4,16.4,11.8,16.8,21</t>
  </si>
  <si>
    <t>S,S,S,S,S,S,S,S,S,S,LS,S,B,S,S,S,LS,S,C,S,S,S,S,S,S,S,S,S,S,S,S,S,S,LR,S,S,S,S,S,S,S,S,S,S,S,S,S,S,S,S,S,S,LR,S,S,S,S,S,S,S,S,S,S,S,S,S,S,S,S,S,S,S,S,S,S,S,S,S,S,S,S,LR,S,S,LS,S,S,LS,S,LS,S,S,S,S,LS,S,LS,LS,LS,LS,LS,S,S,S,S,S,S,S,S,S,S,S,S,S,S,S,S,S,S,S</t>
  </si>
  <si>
    <t>0,0,0,0,0,0,0,0,0,0,0.1,0,7.4,0,0,0,0.1,0,0,0,0,0,0,0,0,0,0,0,0,0,0,0,0,0,0,0,0,0,0,0,0,0,0,0,0,0,0,0,0,0,0,0,0,0,0,0,0,0,0,0,0,0,0,0,0,0,0,0,0,0,0,0,0,0,0,0,0,0,0,0,0,0,0,0,0.1,0,0,0.4,0,0.5,0,0,0,0,0.3,0,0.1,0.1,0.4,0.1,0.4,0,0,0,0,0,0,0,0,0,0,0,0,0,0,0,0,0,0,0</t>
  </si>
  <si>
    <t>17.378,17.3742604303797,17.370521665477,17.3667837051186,17.3630465491314,17.3593101973424,17.3555746495784,17.3518399056665,17.3481059654336,17.3443728287069,17.3406404953133,17.3369089650802,17.3331782378345,17.3294483134036,17.3257191916146,17.3219908722949,17.3182633552718,17.3145366403725,17.3108107274246,17.3070856162554,17.3033613066924,17.2996377985631,17.2959150916951,17.2921931859159,17.2884720810531,17.2847517769344,17.4810322733874,17.6772705322653,17.6984665626571,17.8946580318778,18.090807282681,18.2869143241519,18.3079791653732,18.4290394736541,18.4500737309826,18.4711034619518,18.492128667536,18.5131493487088,18.5341655064439,18.5551771417146,18.5761842554943,18.5971868487557,18.6181849224718,18.6391784776151,18.6601675151579,18.6811520360723,18.7021320413304,18.7231075319038,18.744078508764,18.7650449728824,18.78600692523,18.8069643667777,18.9279172984963,18.9488442023687,18.9697666029834,18.9906845013093,19.0115978983154,19.0325067949702,19.0534111922421,19.0743110910995,19.0952064925103,19.1160973974423,19.1369838068631,19.1578657217401,19.1787431430405,19.1996160717312,19.2204845087791,19.2413484551506,19.2622079118121,19.2830628797298,19.3039133598696,19.3247593531973,19.3456008606782,19.3664378832778,19.3872704219612,19.4080984776931,19.4289220514384,19.4497411441616,19.4705557568267,19.491365890398,19.5121715458394,19.7079727241143,19.7287317679585,19.7494863446666,19.7702364552001,19.7909821005198,19.8117232815868,19.8324599993616,19.8531922548048,19.8739200488766,19.8946433825369,19.9153622567458,19.9360766724627,19.9567866306471,19.9774921322582,19.998193178255,20.0188897695964,20.0395819072409,20.060269592147,20.0809528252727,20.1016316075761,20.109305940015,20.1049786210153,20.1006522332107,20.0963267764011,20.0920022503859,20.0876786549649,20.0833559899379,20.0790342551046,20.0747134502649,20.0703935752187,20.0660746297658,20.0617566137062,20.05743952684,20.0531233689671,20.0488081398877,20.0444938394019,20.0401804673099,20.0358680234118,20.0315565075081</t>
  </si>
  <si>
    <t>0,0,0,0,0,0,0,0,0,0,0,0,0,0,0,0,0,0,0,0,0,0,0,0,0,0,1.2387,1.7391,1.6874,2.7937,4.8892,6.3715,6.2864,6.2614,6.1637,6.0387,5.9218,5.8209,5.6859,5.5445,5.4317,5.2999,5.1381,4.9964,4.8204,4.643,4.4583,4.2976,4.1497,3.976,3.7843,3.6096,3.5846,3.4082,3.2079,3.0331,2.8592,2.7029,2.5396,2.3378,2.168,2.0169,1.8569,1.6744,1.5092,1.371,1.2362,1.1404,1.0414,0.9453,0.863,0.7757,0.6902,0.6272,0.5704,0.5142,0.4587,0.4093,0.3661,0.3246,0.2825,0.5825,0.535,0.4973,0.4723,0.4373,0.4016,0.3766,0.3438,0.3188,0.2853,0.2532,0.2233,0.1912,0.1662,0.1366,0.1116,0.0866,0.0616,0.0366,0.0116,0,0,0,0,0,0,0,0,0,0,0,0,0,0,0,0,0,0,0</t>
  </si>
  <si>
    <t>0,0,0,0,0,0,0,0,0,0,0,0.1,2.1,0.1,0.1,0,0,0,0.4,0.7,0,0,0,0,0,0,0,0,0,0,2.2,0,0,0,0.1,0.1,0,0.1,0.1,0,0,0,0,0.1,0,0.1,0.2,2.1,0,0,0,0.1,0,0,0,0.2,0.1,0,0,0,0,0,0,2.8,0.1,0,0.3,0,0.8,0.6,0,0,0,0,0,0,0,0,0,0,0,0,0,0.1,0,0,0,0,0,0,0,0.2,0.1,0,0,0,0.1,1.3,0,0,0.1,0,0,0,0,0,0,0.6,0,0,0,0,0,0,0.1,0,0,0,0,0</t>
  </si>
  <si>
    <t>0,0,0,0,0,0,0,0,0,0,0,0.1,2.2,2.3,2.4,2.4,2.4,2.4,2,2.7,1.7,1.7,1.7,1.7,0,0,0,0,0,0,0,0,0,0,0,0,0,0,0,0,0,0,0,0,0,0,0,0,0,0,0,0,0,0,0,0,0,0,0,0,0,0,0,0,0,0,0,0,0,0,0,0,0,0,0,0,0,0,0,0,0,0,0,0.1,0.1,0.1,0.1,0.1,0.1,0.1,0.1,0.3,0.4,0.4,0.4,0.4,0.5,1.8,1.8,1.8,1.9,1.9,1.9,1.9,1.9,1.9,1.9,2.5,2.5,2.5,2.5,2.5,2.5,2.5,2.6,2.6,2.6,2.6,2.6,2.6</t>
  </si>
  <si>
    <t>18.7,19,11.3,17.7,14.3,13.5,15.9,22.9,23.5,22.6,18.6,18.5,23.9,25,22.2,29.6,29.2,26,33.9,23.6,36.6,25.7,30,31.7,40.5,42.9,37.8,32.2,36.6,34.4,47.2,49.1,42.1,50.7,50.6,50,43.4,46.1,56.9,55.7,51.4,48.5,47.4,61.5,52.3,60.3,58.4,55.9,55.9,56.3,56.4,65.8,68.9,62.3,61.3,59.9,70.8,67.4,72.4,67.6,63.4,67,70.5,68.9,61.3,66.1,69.1,62.8,66.1,57.5,51.6,48,55.1,55.5,46.9,41.2,46.1,49.2,40.3,41.4,41.1,33,38.3,28.1,28.9,30.8,26.1,24.5,17.7,25.7,26.5,26.5,14.8,17.4,12.1,23.9,18.4,14,10.2,20.7,11.8,13.8,9.8,21.4,10.7,18.3,21.5,19,12.8,9.2,17.4,14.1,15.1,19.4,12.9,14.4,15.1,21,16.6,8.5</t>
  </si>
  <si>
    <t>S,S,S,S,S,S,S,S,S,S,S,LS,SN,LS,LS,C,C,C,LR,LS,S,S,S,S,S,S,S,S,S,S,R,C,C,S,LR,LR,C,LR,LR,S,S,S,S,LR,S,LR,LR,R,S,S,S,LR,S,S,S,LR,LR,S,S,S,C,S,S,R,LR,S,LR,S,LR,LR,S,S,S,S,S,S,S,S,S,S,S,S,S,LS,S,S,S,S,S,S,S,LS,LS,C,S,S,LS,LS,S,S,LS,S,S,S,S,S,S,LS,S,S,S,S,S,S,LS,S,S,S,S,S</t>
  </si>
  <si>
    <t>0,0,0,0,0,0,0,0,0,0,0,0.1,2.1,0.1,0.1,0,0,0,0,0.7,0,0,0,0,0,0,0,0,0,0,0,0,0,0,0,0,0,0,0,0,0,0,0,0,0,0,0,0,0,0,0,0,0,0,0,0,0,0,0,0,0,0,0,0,0,0,0,0,0,0,0,0,0,0,0,0,0,0,0,0,0,0,0,0.1,0,0,0,0,0,0,0,0.2,0.1,0,0,0,0.1,1.3,0,0,0.1,0,0,0,0,0,0,0.6,0,0,0,0,0,0,0.1,0,0,0,0,0</t>
  </si>
  <si>
    <t>13.2531,13.2529919856495,13.2528840373804,13.2527761551521,13.2526683389242,13.2535605886564,13.2534522925259,13.2533440626491,13.2532358989854,13.2531278014943,13.2530197701354,13.2529118048681,13.2528039056522,13.2526960724471,13.2535883052124,13.2534799921254,13.2533717453024,13.2532635647029,13.2531554502865,13.2530474020125,13.2529394198406,13.2528315037302,13.2527236536411,13.2526158695327,13.2535081513648,13.2533998873145,13.2532916894983,13.2531835578755,13.2530754924058,13.2529674930487,13.2528595597637,13.2527516925103,13.2526438912483,13.2535361559372,13.2534278747542,13.2533196598157,13.2532115110812,13.2531034285102,13.2529954120623,13.2528874616969,13.2527795773737,13.2526717590522,13.253564006692,13.2534557084704,13.2533474765037,13.2532393107515,13.2531312111732,13.2530231777282,13.2529152103763,13.2528073090769,13.2526994737896,13.2535917044741,13.2534833893075,13.2533751404062,13.2532669577296,13.2531588412374,13.2530507908889,13.2529428066437,13.2528348884614,13.2527270363015,13.2526192501237,13.2535115298876,13.2534032637704,13.2532950638885,13.2531869302013,13.2530788626685,13.2529708612495,13.2528629259039,13.2527550565912,13.2526472532711,13.2535395159031,13.2534312326646,13.2533230156718,13.2532148648842,13.2531067802614,13.2529987617629,13.2528908093483,13.252782922977,13.2526751026087,13.253567348203,13.2534590479371,13.2533508139274,13.2532426461334,13.2531345445146,13.2530265090304,13.2529185396404,13.2528106363042,13.2527027989814,13.2525950276316,13.2534873222144,13.253379070907,13.2532708858258,13.2531627669304,13.2530547141803,13.2529467275349,13.2528388069538,13.2527309523967,13.2526231638231,13.2535154411927,13.2534071726826,13.2532989704093,13.2531908343322,13.2530827644109,13.2529747606049,13.2528668228737,13.2527589511769,13.2526511454742,13.253543405725,13.2534351201067,13.2533269007357,13.2532187475713,13.2531106605732,13.2530026397008,13.2528946849136,13.2527867961714,13.2526789734335,13.2535712166597,13.2534629140272,13.2533546776523,13.2532465074945</t>
  </si>
  <si>
    <t>6.7925,6.7542,6.7246,6.6881,6.6556,6.623,6.5888,6.5455,6.5014,6.4588,6.4217,6.4137,6.4057,6.3977,6.3887,6.34,6.2922,6.2495,7.0544,7.0464,7.9528,7.9013,7.8414,7.7781,9.3995,9.2969,9.2119,9.1425,9.0616,8.9871,11.1791,11.0551,10.9589,10.8122,10.9042,10.9962,10.8956,10.9876,11.0796,10.9047,10.7556,10.6219,10.4931,10.5851,10.4332,10.5252,10.7172,12.8092,12.6206,12.4306,12.2416,12.3326,12.0413,11.8119,11.593,11.785,11.877,11.6054,11.287,11.0205,10.817,10.5602,10.275,13.067,13.159,12.8868,13.1788,12.9349,13.7269,14.3189,14.147,13.9978,13.8068,13.6138,13.4727,13.3587,13.223,13.072,12.963,12.8493,12.7379,12.6555,12.5558,12.5478,12.4773,12.4019,12.3386,12.2789,12.2324,12.1693,12.1056,12.0976,12.0896,12.0482,12.0103,11.9527,11.9447,11.9367,11.9004,11.8493,11.8413,11.8014,11.7667,11.7145,11.6788,11.6322,11.58,11.571,11.5328,11.4991,11.4542,11.4143,11.3732,11.3253,11.3173,11.2773,11.2353,11.1848,11.1417,11.1093</t>
  </si>
  <si>
    <t>0,0,0,0,0,0,0,0,0,0,0,0,0,0,0,0,0,0,0,0,0,0.5,4.1,0,0,0,0,0.1,0,0,0,0,0,0,4,0,0,0,0,0,0,0,0,0,0,0,0,0,0,0,0,0.3,0,0,0.1,0.2,0,0,0,0.2,0,0,0,0,0,0,0,0,0,0,0,0,0,0,0,0,0,0,0,0,0,0,0,0,0,0,0,0,0,0,0,0,0,0,0,0,0,0,0,0,0,0.3,0,0,0,0,0,0,0.3,0,0,0,0,0,0,0.2,8.8,0.3,0,0</t>
  </si>
  <si>
    <t>0,0,0,0,0,0,0,0,0,0,0,0,0,0,0,0,0,0,0,0,0,0.5,0,0,0,0,0,0,0,0,0,0,0,0,0,0,0,0,0,0,0,0,0,0,0,0,0,0,0,0,0,0,0,0,0,0,0,0,0,0,0,0,0,0,0,0,0,0,0,0,0,0,0,0,0,0,0,0,0,0,0,0,0,0,0,0,0,0,0,0,0,0,0,0,0,0,0,0,0,0,0,0.3,0.3,0.3,0.3,0.3,0.3,0.3,0.6,0.6,0.6,0.6,0.6,0.6,0.6,0.8,9.6,9.9,9.9,9.9</t>
  </si>
  <si>
    <t>21.7,26.1,27,22.7,25.5,12.1,28.4,17.3,18.2,18.5,23.2,22.6,21.4,18.3,27.4,28.4,24.9,31.6,35.4,32.6,42.1,26,43.2,33.6,38.9,42.9,32,42.8,42.1,35.1,34.7,37,41.6,48.8,41.7,46.6,57,51.5,44.9,50.9,59.5,46.8,53.6,56.9,54.2,54.4,51.3,62.3,67.8,58.2,55.3,55.9,66.5,69.1,70,64.6,68.7,64.3,63.2,57,71.4,61.9,59.5,69.7,67.7,61.6,56.9,55.9,58.5,62.9,58.9,46,49,50.5,44.7,55.1,42.8,46.6,47.6,39.9,42,33.2,34.1,35.6,23.9,22.2,27.3,26,33.3,26.1,19.4,29.8,14.6,30.7,21,17.2,29.7,16.6,20.8,20.8,21.4,14.9,15.4,12.4,26.7,14.3,24.4,26.9,15.8,21.4,26.6,12.3,14.8,9.4,12.3,13.4,14.5,24.6,13,11.6</t>
  </si>
  <si>
    <t>S,S,S,S,S,S,S,S,S,S,S,S,S,S,S,S,S,S,S,S,C,LS,R,C,S,S,S,LR,S,S,S,S,S,S,R,S,S,S,S,C,S,S,S,S,S,S,S,S,S,S,S,LR,S,C,LR,LR,S,S,S,LR,S,S,S,S,S,S,S,S,S,S,S,S,S,S,S,S,S,S,S,S,S,S,S,S,S,S,S,S,S,S,S,S,S,S,S,S,S,S,S,S,S,LS,S,S,S,S,S,S,LS,S,S,S,C,C,S,LS,B,LS,C,S</t>
  </si>
  <si>
    <t>0,0,0,0,0,0,0,0,0,0,0,0,0,0,0,0,0,0,0,0,0,0.5,0,0,0,0,0,0,0,0,0,0,0,0,0,0,0,0,0,0,0,0,0,0,0,0,0,0,0,0,0,0,0,0,0,0,0,0,0,0,0,0,0,0,0,0,0,0,0,0,0,0,0,0,0,0,0,0,0,0,0,0,0,0,0,0,0,0,0,0,0,0,0,0,0,0,0,0,0,0,0,0.3,0,0,0,0,0,0,0.3,0,0,0,0,0,0,0.2,8.8,0.3,0,0</t>
  </si>
  <si>
    <t>35.313,35.210223358209,35.1077458424649,35.0055665821771,34.9036847092887,34.8020993582691,34.700809666107,34.5998147723027,34.4991138188609,34.3987059502836,34.2985903135627,34.1987660581724,34.0992323360628,33.9999883016519,33.9010331118187,33.8023659258963,33.7039859056642,33.6058922153417,33.5080840215807,33.4105604934582,33.3133208024697,33.2163641225223,33.3346896299269,33.3176707571234,33.3007014168601,33.2837814649752,33.2669107577264,33.3500891517897,33.3330254594823,33.3160114301599,33.2990469192811,33.282131782725,33.2652658767902,33.2484490581935,33.366681184069,33.3495692015183,33.332507022499,33.3154945020603,33.2985314956738,33.2816178592311,33.2647534490438,33.2479381218414,33.2311717347703,33.214454145393,33.1977852116863,33.1811647920403,33.1645927452575,33.1480689305512,33.1315932075443,33.1151654362687,33.0987854771631,33.2174531910728,33.2007755288003,33.1841464059926,33.2675656813782,33.3857421693204,33.3685747107679,33.3514572172067,33.3343895432164,33.4523715437996,33.4350101639333,33.4176993134562,33.4004388453051,33.3832286128448,33.3660684698672,33.3489582705892,33.3318978696524,33.3148871221213,33.2979258834823,33.2810140096423,33.2641513569277,33.2473377820829,33.2305731422694,33.2138572950643,33.1971900984592,33.1805714108592,33.1640010910814,33.1474789983536,33.1310049923136,33.0535789330076,32.9573782182026,32.8614574905526,32.7658159351697,32.6704527395374,32.5753670935045,32.4805581892771,32.3860252214128,32.2917673868132,32.1977838847172,32.1040739166945,32.0106366866385,31.9174714007595,31.8245772675782,31.7319534979188,31.6395993049025,31.5475139039404,31.4556965127275,31.3641463512352,31.2728626417055,31.1818446086438,31.0910914788127,31.0006024812251,30.910376847138,30.8204138100455,30.730712605673,30.6412724719699,30.5520926491038,30.4631723794534,30.3745109076027,30.2861074803343,30.1979613466229,30.110071757629,30.0224379666927,29.9350592293269,29.8479348032117,29.7610639481874,29.6744459262487,29.588080001538,29.5019654403394,29.4161015110728</t>
  </si>
  <si>
    <t>0,0,0,0,0,0,0,0,0,0,0,0,0,0,0,0,0,0,0,0,0,0,4.385,4.2668,4.1328,3.9907,3.8711,3.7911,3.6535,3.5305,3.4091,3.2845,3.152,3.0041,6.7891,6.6175,6.4036,6.2162,6.0539,5.8858,5.6676,5.5031,5.3155,5.1161,4.9301,4.7453,4.5738,4.3589,4.119,3.9288,3.7521,3.8371,3.6137,3.4017,3.3217,3.3067,3.083,2.8844,2.6937,2.6787,2.4562,2.2788,2.1129,1.9138,1.7283,1.5676,1.4227,1.2833,1.1411,0.9924,0.8569,0.7451,0.6318,0.5193,0.4157,0.3044,0.2076,0.1116,0.0194,0,0,0,0,0,0,0,0,0,0,0,0,0,0,0,0,0,0,0,0,0,0,0,0,0,0,0,0,0,0,0,0,0,0,0,0,0,0,0,0,0</t>
  </si>
  <si>
    <t>0.1,0,0,0,0,0,0,0,0,0.2,0,0,0,0,0,0,0,0,0,0,0.3,0,0.1,0,0,0,0,0.1,0,0,0,0,0,0.1,0,0,0,0,0,0,0.5,0,0.1,0,0,0,0,0,0,0,0,0,0,0,0,0,0,0,0,0,0,0.2,8.2,2.9,0,0.1,0,0,0.7,0,0.1,0,0,0,0,0,0.3,0,0,0,0,0,0,0,0,0,0,0,0,0,0,0,0,0.1,0,0,0,0,0,0,0,0,0,0,0,0,0,0,0,0,0,0,0,0,0,0,0,0,0,0</t>
  </si>
  <si>
    <t>0.1,0.1,0.1,0.1,0.1,0.1,0.1,0.1,0.1,0.3,0.3,0.3,0.2,0.2,0.2,0.2,0.2,0.2,0,0,0,0,0,0,0,0,0,0,0,0,0,0,0,0,0,0,0,0,0,0,0,0,0,0,0,0,0,0,0,0,0,0,0,0,0,0,0,0,0,0,0,0,0,0,0,0,0,0,0,0,0,0,0,0,0,0,0,0,0,0,0,0,0,0,0,0,0,0,0,0,0,0,0,0.1,0.1,0.1,0.1,0.1,0.1,0.1,0.1,0.1,0.1,0.1,0.1,0.1,0.1,0.1,0.1,0.1,0.1,0.1,0.1,0.1,0.1,0.1,0.1,0.1,0.1,0.1</t>
  </si>
  <si>
    <t>25.9,25.5,22.9,9,14.2,19.2,23.1,19.6,18.9,29.5,30.7,16.2,32.6,22.3,26.5,20.5,28,26.9,36.8,23.8,32.5,29,42.5,36.1,39.4,34.3,32.6,49.5,34,48.6,53.3,44.9,50.1,48.4,47.3,56.6,53.2,44.4,60.3,63,62.6,64.5,53.4,66.2,51.6,54.5,57.3,57.1,57.7,60.5,62.3,62.8,69.8,73.5,62.4,70.1,68.4,75.6,65.8,73.5,66.1,77.9,67.5,65.8,66,64.9,74.7,68.1,58.2,70.1,67.8,54,62.8,49.5,52.3,42.6,51.5,39.7,42.4,44,44.5,38.2,43.3,27.6,24.3,25.5,27.6,34.9,26.9,17.9,21.1,19,23,20.1,28.3,26.2,18.9,21.1,19,23.9,21.4,23.2,11.2,18.7,23.4,14.9,23.6,10.7,16.7,11.4,16.2,22.6,17.2,24.6,9.5,11.1,12,10.6,23,24.2</t>
  </si>
  <si>
    <t>LS,S,S,S,S,S,S,S,S,LS,S,S,S,S,S,S,S,S,S,S,LR,S,LR,S,S,S,S,LR,S,S,S,S,S,LR,S,S,S,S,S,S,LR,S,LR,S,S,S,S,S,S,S,S,S,S,S,S,S,S,S,S,S,C,LR,ST,R,S,LR,C,C,LR,S,LR,S,S,S,S,S,LR,S,S,S,S,S,S,S,S,S,S,S,S,S,S,S,S,LS,S,S,S,S,S,S,S,S,S,S,S,S,S,S,S,S,S,S,S,S,S,S,S,S,S,S</t>
  </si>
  <si>
    <t>0.1,0,0,0,0,0,0,0,0,0.2,0,0,0,0,0,0,0,0,0,0,0,0,0,0,0,0,0,0,0,0,0,0,0,0,0,0,0,0,0,0,0,0,0,0,0,0,0,0,0,0,0,0,0,0,0,0,0,0,0,0,0,0,0,0,0,0,0,0,0,0,0,0,0,0,0,0,0,0,0,0,0,0,0,0,0,0,0,0,0,0,0,0,0,0.1,0,0,0,0,0,0,0,0,0,0,0,0,0,0,0,0,0,0,0,0,0,0,0,0,0,0</t>
  </si>
  <si>
    <t>30.1089,30.1320691773743,30.1552315593195,30.1783871478286,30.2015359448942,30.2246779525081,30.2478131726617,30.2709416073457,30.2940632585503,30.3171781282649,30.3402862184787,30.36338753118,30.5214820683566,30.5445302370237,30.5675716457531,30.5906062965274,30.6136341913287,30.6366553321385,30.8246697209377,30.847628965852,31.0665814769095,31.0894697700517,31.2123513501471,31.2351968895556,31.2580357284567,31.2808678688157,31.3036933125972,31.4265120617653,31.4492947886745,31.4720708334991,31.4948401981987,31.5176028847328,31.5403588950599,31.6631082311382,31.6858215653162,31.7085282377621,31.7312282504298,31.7539216052725,31.7766083042431,31.7992883492935,32.0179617423754,32.0405709994063,32.1631736252305,32.185740292184,32.2083003404223,32.2308537718867,32.2534005885178,32.2759407922558,32.2984743850402,32.32100136881,32.3435217455035,32.3660355170586,32.3885426854125,32.411043252502,32.4335372202631,32.4560245906315,32.478505365542,32.5009795469292,32.5234471367269,32.5459081368684,32.5683625492863,32.786810375913,33.0051941326463,33.2235138382778,33.2457695115933,33.368018657407,33.3902319480242,33.4124387235702,33.6306389859557,33.6527752510576,33.7749050236795,33.7969989761167,33.8190864484841,33.8411674426821,33.8632419606109,33.88531000417,34.1033715752581,34.1253691897403,34.1473603524081,34.1693450651539,34.1913233298694,34.2132951484458,34.2352605227738,34.2572194547434,34.2791719462441,34.3011179991649,34.3230576153942,34.3449907968198,34.3669175453291,34.3888378628088,34.4107517511452,34.4326592122237,34.4545602479296,34.4764548601474,34.4983430507611,34.520224821654,34.5421001747091,34.5639691118087,34.5858316348346,34.6076877456679,34.6295374461894,34.6513807382792,34.6732176238169,34.6950481046814,34.7168721827513,34.7386898599044,34.7605011380181,34.7823060189692,34.804104504634,34.8258965968883,34.8476822976071,34.869461608665,34.8912345319362,34.9130010692942,34.9347612226118,34.9565149937616,34.9782623846154,35.0000033970445,35.0217380329197,35.0434662941111</t>
  </si>
  <si>
    <t>4.9233,4.8571,4.7946,4.7461,4.6934,4.6358,4.5738,4.516,4.4592,4.4272,4.3549,4.3012,4.2262,4.1665,4.1016,4.0443,3.9778,3.9132,3.8329,3.7727,3.8447,3.7777,3.7457,3.6677,3.5837,3.5097,3.4389,3.4069,3.3346,3.232,3.1171,3.0258,2.9226,2.8906,2.7959,2.6768,2.5696,2.4847,2.3586,2.2254,2.4974,2.3557,2.3237,2.1791,2.0831,1.9815,1.8741,1.7693,1.665,1.5555,1.4435,1.3329,1.2042,1.0676,0.969,0.8536,0.7479,0.6274,0.5378,0.436,0.3601,0.3321,8.3041,10.9761,10.7016,10.6696,10.3443,10.0829,10.5549,10.2483,10.2163,10.0331,9.7942,9.6367,9.4666,9.3399,9.4119,9.2956,9.1705,9.0403,8.9089,8.7996,8.674,8.5924,8.5173,8.4403,8.3593,8.2617,8.1826,8.1186,8.0501,7.9849,7.9136,7.8816,7.8009,7.7245,7.66,7.5925,7.5282,7.4566,7.3891,7.319,7.2645,7.2013,7.1314,7.0733,7.0035,6.95,6.8901,6.8361,6.777,6.7094,6.6493,6.5789,6.5271,6.4739,6.4199,6.3674,6.3003,6.2316</t>
  </si>
  <si>
    <t>11.3,0.1,0,0,0.9,2.2,0,0,0.3,0,0,0,0,0,0,0,0,0,0,0,0,0,0,0,0,0,0,0,0,0,0,0,0,0,0,0,0,0,0,0,0,0,0,0,0,0,0,0,0,0,0,0,0,0,0,0,0,0,0,0,0,0,0,0,0,0,0.1,0,0,0,0,0,0,0,0,0,0,0,0,0,0,0,0,0,0,0,0,0,0,0,0,0,0,0,0,0,0,0,0,0,0,0,0,0,0,0.1,0,0,0,0,0,0,0,0,0,0,0,0,0,0</t>
  </si>
  <si>
    <t>11.3,11.4,11.4,11.4,12.3,14.5,14.5,14.5,14.8,14.8,14.8,14.8,14.8,14.8,14.8,14.8,14.8,14.1,13.4,13.4,13.4,13.4,12.1,11.4,11.4,10.3,8.6,6.8,6.4,3.8,1.7,0,0,0,0,0,0,0,0,0,0,0,0,0,0,0,0,0,0,0,0,0,0,0,0,0,0,0,0,0,0,0,0,0,0,0,0,0,0,0,0,0,0,0,0,0,0,0,0,0,0,0,0,0,0,0,0,0,0,0,0,0,0,0,0,0,0,0,0,0,0,0,0,0,0,0.1,0.1,0.1,0.1,0.1,0.1,0.1,0.1,0.1,0.1,0.1,0.1,0.1,0.1,0.1</t>
  </si>
  <si>
    <t>21.5,22.2,13.9,13.9,22,16.3,20.8,25.2,28.1,29.7,24.4,24.5,22.8,29.9,26,25.2,21.6,35.1,35.5,26.5,27.2,29.9,37.9,35.5,31.3,37.1,39.9,40.6,33.8,44.1,41.9,39.9,47.8,43.4,51.5,45.2,51.4,48,49.8,57.1,50.3,58.6,57.1,61.1,61.3,59.8,63.4,66.4,70.6,61.9,62.5,75.6,68.4,65.1,66.1,69.4,79.4,69.1,78,78.3,70.3,70.2,70.3,71.1,65.8,75.1,76.1,66.7,63.1,69.8,71,58.2,64.5,57.6,65.2,63.8,61.1,55.9,52.4,49,57.9,50.5,42.8,41.4,48,40.2,41.3,46.1,39.6,36.9,42.7,30.1,32.3,37.2,26.7,27.5,34.3,27,23.9,21.9,32.3,33.5,26.6,24.9,27.6,23.8,27.4,19.3,23.2,17.2,24.2,24.9,24,25.8,21.1,21.7,16.7,23.8,17.5,21.4</t>
  </si>
  <si>
    <t>B,LS,C,C,LS,SN,C,C,LS,C,S,S,S,S,S,S,S,S,S,S,S,S,S,S,S,S,S,S,S,S,S,S,S,S,S,S,S,S,S,S,S,S,S,S,S,S,S,S,S,S,S,S,S,S,S,S,S,S,S,S,S,S,S,S,S,S,LR,S,S,S,S,S,S,S,S,S,S,S,S,S,S,S,S,S,S,S,S,S,S,S,S,S,S,S,S,S,S,S,S,S,S,S,S,S,S,LS,S,S,S,S,S,S,S,S,S,S,S,S,S,S</t>
  </si>
  <si>
    <t>11.3,0.1,0,0,0.9,2.2,0,0,0.3,0,0,0,0,0,0,0,0,0,0,0,0,0,0,0,0,0,0,0,0,0,0,0,0,0,0,0,0,0,0,0,0,0,0,0,0,0,0,0,0,0,0,0,0,0,0,0,0,0,0,0,0,0,0,0,0,0,0,0,0,0,0,0,0,0,0,0,0,0,0,0,0,0,0,0,0,0,0,0,0,0,0,0,0,0,0,0,0,0,0,0,0,0,0,0,0,0.1,0,0,0,0,0,0,0,0,0,0,0,0,0,0</t>
  </si>
  <si>
    <t>49.4471,49.4473324298469,49.4475647855772,49.4467970672145,49.4470295936599,49.4472620459578,49.4474944241319,49.4467267282058,49.4469592770808,49.4471917518011,49.4474241523904,49.4466564788725,49.4468890501483,49.4471215472624,49.4473539702384,49.4475863191,49.4468185938706,49.4470511134517,49.4472835588874,49.4475159302016,49.4467482274177,49.446980769437,49.4472132373039,49.447445631042,49.446677950675,49.4469105151039,49.4471430053734,49.4473754215068,49.447607763528,49.4468400314606,49.4470725442057,49.4473049828076,49.4475373472901,49.4467696376769,49.4470021728689,49.4472346339107,49.4474670208259,49.4466993336382,49.4469318912486,49.4471643747016,49.4473967840209,49.4476291192301,49.4468613803528,49.4470938862902,49.4473263180866,49.4475586757658,49.4467909593514,49.4470234877444,49.4472559419894,49.4474883221099,49.4467206281297,49.4469531789498,49.4471856556146,49.4474180581479,49.4466503865733,49.4468829597918,49.447115458848,49.4473478837655,49.4475802345678,49.4468125112787,49.4470450327994,49.4472774801741,49.4475098534266,49.4467421525805,49.4469746965369,49.4472071663403,49.4474395620143,49.4466718835826,49.4469044499462,49.4471369421497,49.4473693602166,49.4476017041706,49.4468339740353,49.447066488712,49.4472989292449,49.4475312956578,49.4467635879742,49.4469961250954,49.4472285880657,49.4474609769088,49.4466932916483,49.4469258511854,49.4471583365645,49.4473907478092,49.4476230849432,49.4468553479901,49.447087855851,49.4473202895705,49.447552649172,49.4467849346793,49.4470174649935,49.447249921159,49.4474823031994,49.4467146111385,49.4469471638772,49.4471796424602,49.4474120469109,49.4466443772531,49.4468769523879,49.4471094533597,49.4473418801922,49.447574232909,49.4468065115337,49.4470390349675,49.4472714842548,49.4475038594193,49.4467361604845,49.4469687063517,49.4472011780652,49.4474335756488,49.4466658991259,49.4468984673979,49.447130961509,49.447363381483,49.4475957273435,49.4468279991141,49.4470605156961,49.4472929581336,49.4475253264506,49.4467576206704</t>
  </si>
  <si>
    <t>6.7092,6.6764,6.6221,6.5689,6.5365,6.5042,6.4431,6.3774,6.3455,6.2723,6.2038,6.1365,6.0712,5.9945,5.9251,5.8572,5.796,6.3755,7.0343,6.9582,6.8822,6.8005,7.9659,8.6116,8.5177,9.5001,11.0532,12.7392,12.9954,15.4104,17.3438,18.8473,18.6582,18.4599,18.213,18.0067,17.7637,17.5454,17.3166,17.0366,16.8081,16.521,16.2494,15.9457,15.6434,15.3568,15.0422,14.7014,14.3196,14.029,13.7378,13.3097,12.971,12.6683,12.3611,12.0251,11.5763,11.2546,10.8382,10.4275,10.1107,9.8006,9.4945,9.1862,8.9274,8.5897,8.6522,8.3952,8.1677,7.8928,7.6121,7.4249,7.2027,7.0237,6.802,6.5927,6.4038,6.2436,6.1007,5.9728,5.8097,5.6793,5.5754,5.4764,5.3585,5.2655,5.1696,5.0611,4.9711,4.8891,4.7928,4.724,4.6519,4.5717,4.5097,4.4469,4.3733,4.3132,4.2565,4.2026,4.1344,4.0647,4.007,3.9509,3.8916,3.8659,3.8085,3.7599,3.7075,3.6614,3.6094,3.5559,3.5038,3.4499,3.4016,3.3539,3.3101,3.2597,3.2158,3.1696</t>
  </si>
  <si>
    <t>0.0169,0.0168,0.0167,0.0166,0.0164,0.0163,0.0163,0.0161,0.0159,0.0159,0.0157,0.0155,0.0153,0.0152,0.015,0.0148,0.0146,0.0145,0.0159,0.0176,0.0174,0.0172,0.017,0.0199,0.0215,0.0213,0.0238,0.0276,0.0318,0.0325,0.0385,0.0434,0.0471,0.0466,0.0461,0.0455,0.045,0.0444,0.0439,0.0433,0.0426,0.042,0.0413,0.0406,0.0399,0.0391,0.0384,0.0376,0.0368,0.0358,0.0351,0.0343,0.0333,0.0324,0.0317,0.0309,0.0301,0.0289,0.0281,0.0271,0.0261,0.0253,0.0245,0.0237,0.023,0.0223,0.0215,0.0216,0.021,0.0204,0.0197,0.019,0.0186,0.018,0.0176,0.017,0.0165,0.016,0.0156,0.0153,0.0149,0.0145,0.0142,0.0139,0.0137,0.0134,0.0132,0.0129,0.0127,0.0124,0.0122,0.012,0.0118,0.0116,0.0114,0.0113,0.0111,0.0109,0.0108,0.0106,0.0105,0.0103,0.0102,0.01,0.0099,0.0097,0.0097,0.0095,0.0094,0.0093,0.0092,0.009,0.0089,0.0088,0.0086,0.0085,0.0084,0.0083,0.0081,0.008</t>
  </si>
  <si>
    <t>0.5,0,0,0,1.1,0,0,0,1.7,0,0,0.1,0,0,0,0,0.1,0,0,0,0,0.5,0,0.1,0,0,0,0,0,0.4,0,5.1,0.7,0,0,0.2,0,0.4,0,1.5,1.5,0,0,0,0,0,0,0,0.1,0,0,0,0,0,0,0,0,0,0,0,0,0,0,0,0,0.1,0,0,0,0,0,0,0,0,0,0,0,0,0,0,0.8,0,0.4,0,0.2,0,3,1.3,0.9,0.1,0,0,0,0,0,0,0.1,0,0.1,0,0,0.1,0,0,0,0,0.1,0,0,0,0,0,0,0,0,0,0,0.1,0,0</t>
  </si>
  <si>
    <t>0.5,0.5,0.5,0.5,1.6,1.6,1.6,1.6,3.3,3.3,3.3,3.4,3.4,3.4,3.4,3.4,3.5,3.5,3.5,3.5,3.5,4,4,4.1,4.1,4.1,4.1,4.1,2.6,1.8,0.6,0,0,0,0,0,0,0,0,0,0,0,0,0,0,0,0,0,0,0,0,0,0,0,0,0,0,0,0,0,0,0,0,0,0,0,0,0,0,0,0,0,0,0,0,0,0,0,0,0,0,0,0,0,0,0,0,0,0.9,1,0,0,0,0,0,0,0.1,0.1,0.2,0.2,0.2,0.3,0.3,0.3,0.3,0.3,0.4,0.4,0.4,0.4,0.4,0.4,0.4,0.4,0.4,0.4,0.4,0.5,0.5,0.5</t>
  </si>
  <si>
    <t>23.6,14,16.4,11,10.7,22.6,16.5,17,12.1,16.7,19.9,12.9,16.8,23.7,21.2,17,18.8,25.8,19.6,20.1,22.1,25,20.7,25.9,30.2,30.9,30.5,27.1,39.3,35.4,37.8,42.6,37.6,42.3,38.3,36.8,45.3,44.5,43.4,55.9,46,56.9,58,58.4,54.4,68.8,65.3,57.3,73.7,60.8,63.6,68.5,66.4,74.7,71.3,65.6,74.7,67.6,80.5,66.4,67.1,73.7,66.6,80.7,76.2,64.9,67.5,74.5,75.6,68.7,66.1,72,66.4,55.6,55.6,55,60.3,46.7,52.2,54.4,47.5,48.7,47.3,43.7,45.2,40.8,41.2,36.4,30.1,27.3,37.8,33.5,36,25.7,27.7,29.8,31.8,28.1,28.5,20.8,30.3,18,16.2,16,17.9,25.7,12,21.5,17.1,18.2,20.6,22.5,11.1,20.7,19.3,12.1,15.1,14.9,8.1,22.7</t>
  </si>
  <si>
    <t>LS,S,C,S,LS,S,S,S,LS,C,S,LS,S,S,S,S,LS,S,S,S,S,LS,S,LS,S,S,S,C,S,LR,C,R,LR,S,S,LR,C,LR,S,LR,LR,S,S,S,S,S,S,S,LR,S,S,S,S,S,S,S,S,S,S,S,S,S,S,S,S,LR,S,S,S,S,S,S,S,S,S,S,S,S,S,S,LR,C,LR,C,LR,S,R,LR,LS,LS,C,S,S,S,S,S,LS,S,LS,S,S,LS,S,S,S,S,LS,S,S,S,S,S,S,S,S,S,S,LS,S,S</t>
  </si>
  <si>
    <t>0.5,0,0,0,1.1,0,0,0,1.7,0,0,0.1,0,0,0,0,0.1,0,0,0,0,0.5,0,0.1,0,0,0,0,0,0,0,0,0,0,0,0,0,0,0,0,0,0,0,0,0,0,0,0,0,0,0,0,0,0,0,0,0,0,0,0,0,0,0,0,0,0,0,0,0,0,0,0,0,0,0,0,0,0,0,0,0,0,0,0,0,0,0,0,0.9,0.1,0,0,0,0,0,0,0.1,0,0.1,0,0,0.1,0,0,0,0,0.1,0,0,0,0,0,0,0,0,0,0,0.1,0,0</t>
  </si>
  <si>
    <t>13.5136,13.4797,13.4479,13.4183,13.4183,13.3694,13.3319,13.2937,13.2937,13.2618,13.2186,13.2186,13.1809,13.1303,13.0848,13.047,13.047,12.9919,12.9497,12.9066,12.8598,12.8598,12.8157,12.8157,12.7503,12.6832,12.6173,12.5688,14.0184,15.1321,16.2847,21.9936,22.6936,22.5522,22.4321,22.6321,22.4976,22.8976,22.7495,24.2495,25.7495,25.4882,25.2178,24.9454,24.7114,24.3199,23.9763,23.721,23.821,23.5315,23.2139,22.8379,22.4912,22.0327,21.6281,21.3006,20.8533,20.5082,19.9731,19.6493,19.3198,18.9087,18.5912,18.0788,17.6449,17.7449,17.4279,17.0263,16.6137,16.293,16.0041,15.6514,15.3643,15.1718,14.981,14.7955,14.5719,14.4379,14.274,14.0968,14.8968,14.7726,15.1726,15.0694,15.2694,15.1603,18.1603,19.4603,19.4603,19.4603,20.3675,20.273,20.1691,20.1008,20.0269,19.9465,19.9465,19.8715,19.8715,19.8165,19.7347,19.7347,19.6898,19.6452,19.597,19.5298,19.5298,19.4736,19.4271,19.3784,19.3245,19.2661,19.2307,19.1767,19.1261,19.0891,19.047,19.047,19.0161,18.9578</t>
  </si>
  <si>
    <t>0.9,0,1.4,0.1,0,0,0,0,0.1,7.4,0,0,0,0,0,0,0,0,0,0,0,0,0,0,0,0,0,0,0,0,0,0,0,0,0,0,0,0,0,0,0,0,0,0,0,0,0,0,0,0,0,0,0,0,0,0,0,0,0,0,0,0.1,0,3.1,0,0,0,0.4,0,2.5,0.6,0,0,0.3,0,0,0,0,0,0.1,0,0,6.5,0.4,0.6,0,0.2,0,0.1,0.6,0,0,0,0,0,0,0,0,0,0,0,0,0,0,0,0,0,0,0,0.6,0,0,0,0,0,0,0,0,0,0</t>
  </si>
  <si>
    <t>0.9,0.9,2.3,2.4,2.4,2.4,2.4,2.4,2.5,2.1,2.1,2.1,2.1,2.1,2.1,2.1,2.1,1,0.3,0.3,0,0,0,0,0,0,0,0,0,0,0,0,0,0,0,0,0,0,0,0,0,0,0,0,0,0,0,0,0,0,0,0,0,0,0,0,0,0,0,0,0,0,0,0,0,0,0,0,0,0,0,0,0,0,0,0,0,0,0,0,0,0,0,0,0,0,0,0,0,0,0,0,0,0,0,0,0,0,0,0,0,0,0,0,0,0,0,0,0,0,0,0,0,0,0,0,0,0,0,0</t>
  </si>
  <si>
    <t>18.3,29.5,31.4,25.5,30,25.3,28.8,32,29.1,34.1,30.3,27.9,21.6,30.4,26.6,23.2,28.6,36.8,35.6,29.6,34.8,39.8,35.7,37.9,35.5,32.3,34.8,37,40,39.8,41.7,42.2,49.3,48,54.2,49.2,48.1,48.2,55.9,56.6,61.7,53.4,54,64.6,66.3,62.3,69.9,66.5,66.3,73.6,64.9,69.3,70.6,72.5,81.2,82,72.3,75.3,82.5,82.5,73.7,78.9,72.9,82.6,68.9,73.2,69.3,76.4,75.8,74.9,62.7,69.7,65.1,60.3,64.3,64.1,67.2,55.3,54.2,51.5,49.7,52.6,45.3,44.2,50.9,47.2,44.1,40.9,41.2,46.8,36.7,40.2,34.5,37.9,38.6,38.7,38.7,39.7,33.3,31.6,25.8,32.9,33,35.2,36.1,24.3,35.6,31.5,29.3,33.7,22.9,21.4,26.3,20.3,29.7,22.8,31.8,23.5,31.1,25.4</t>
  </si>
  <si>
    <t>LS,S,LS,LS,C,C,C,C,LS,ST,S,S,S,S,S,S,S,S,S,S,S,S,S,S,S,S,S,S,S,S,S,S,S,S,S,S,S,S,S,S,S,S,S,S,S,S,S,S,S,S,S,S,S,S,S,S,S,S,S,S,C,LR,S,R,S,C,S,LR,S,R,LR,S,S,LR,C,S,S,S,S,LR,C,C,ST,LR,LR,C,LR,S,LR,LR,S,S,S,S,S,S,S,S,S,S,S,S,S,S,S,S,S,S,S,LR,S,S,S,S,S,S,S,S,S,S</t>
  </si>
  <si>
    <t>0.9,0,1.4,0.1,0,0,0,0,0.1,0,0,0,0,0,0,0,0,0,0,0,0,0,0,0,0,0,0,0,0,0,0,0,0,0,0,0,0,0,0,0,0,0,0,0,0,0,0,0,0,0,0,0,0,0,0,0,0,0,0,0,0,0,0,0,0,0,0,0,0,0,0,0,0,0,0,0,0,0,0,0,0,0,0,0,0,0,0,0,0,0,0,0,0,0,0,0,0,0,0,0,0,0,0,0,0,0,0,0,0,0,0,0,0,0,0,0,0,0,0,0</t>
  </si>
  <si>
    <t>13.3453,13.2814,13.2814,13.2814,13.2288,13.1855,13.1356,13.0788,13.0788,20.925,20.8426,20.7679,20.7106,20.628,20.5576,20.4967,20.4205,21.3427,22.0088,21.9264,22.0809,21.9567,21.8516,21.7371,21.633,21.5421,21.4414,21.332,21.2092,21.0875,20.9568,20.8241,20.6503,20.4857,20.2785,20.1078,19.9446,19.7812,19.5643,19.3429,19.0777,18.8839,18.6866,18.398,18.0939,17.8321,17.4917,17.1922,16.8977,16.5207,16.2461,15.9278,15.598,15.2496,14.7845,14.3151,13.9839,13.6201,13.161,12.7102,12.4428,12.5428,12.2262,15.3262,15.0217,14.7368,14.4337,14.8337,14.4526,16.9526,17.5526,17.2177,16.9352,17.2352,17.0121,16.7412,16.441,16.2475,16.0628,16.1628,16.0364,15.8964,22.3964,22.7964,23.3964,23.2581,23.4581,23.3244,23.4244,24.0244,23.9096,23.7782,23.6739,23.5548,23.4325,23.3101,23.1879,23.0614,22.9636,22.8724,22.8008,22.705,22.6089,22.5042,22.3959,22.3294,22.2236,22.1342,22.0525,22.6525,22.5894,22.5302,22.4574,22.4011,22.3176,22.2552,22.1647,22.1006,22.0128,21.9437</t>
  </si>
  <si>
    <t>0,0,0,0,0,0,0,0,0,0,0,0,0,0,0,0,0,0,0,0,0,0,0,0,0,0,0,0,0,0,0,0,0,0,0,0,0,0,0.1,0.1,0.1,0,0,0,0,0,0,0,0,0,1.6,2.1,0.2,0.2,0.1,0.1,0.3,1.2,0.1,0.2,0.1,0.1,0,0,0,0,0.2,0,0,0,0,0,0,0,0,0,0,0,0,0,0.2,1.8,0.3,0,11.8,0.2,0.1,0.1,0.1,0.3,0,0,0,0,0,0,0,0,0,0,0,0,0,0.2,0,0,0,0,0,0,0,1.7,0,0,0,0.1,0.3,0,0,0</t>
  </si>
  <si>
    <t>0,0,0,0,0,0,0,0,0,0,0,0,0,0,0,0,0,0,0,0,0,0,0,0,0,0,0,0,0,0,0,0,0,0,0,0,0,0,0,0,0,0,0,0,0,0,0,0,0,0,0,0,0,0,0,0,0,0,0,0,0,0,0,0,0,0,0,0,0,0,0,0,0,0,0,0,0,0,0,0,0,0,0,0,0,0,0,0,0,0,0,0,0,0,0,0,0,0,0,0,0,0,0,0.2,0,0,0,0,0,0,0,1.7,1.7,1.7,1.7,1.8,2.1,2.1,2.1,2.1</t>
  </si>
  <si>
    <t>27.5,30.9,30.4,29.6,28.6,28.7,29.9,32.7,29.3,32.5,31.9,30.7,33.1,32.8,33.7,35.1,36.8,35.1,38.1,37.7,38.3,40.5,38.8,43.1,41.3,41.1,44.1,46.4,47.7,45.2,47.5,50.4,52.5,52.9,54.6,56.4,55.7,57.2,56.4,58,60.6,63.9,62.4,63.7,68.2,67,68.6,70.5,69.3,72.3,74.2,74.9,73.8,76.4,75.8,76.4,79.2,78.3,78.4,76.4,78.4,78.3,78.3,76.1,75.5,73.9,73.5,73.8,71.9,71.1,72.2,68.9,67.6,67.1,63.3,65.1,60.8,60,58.2,55.9,54.3,55.6,55,51.4,49.7,48.5,45.7,44.9,43.3,44,41.5,43.3,39.6,39.1,40.2,38.7,37.9,35.4,36.2,35.9,35,35.5,33.2,31.3,34.5,34,30.6,30.9,29.9,30.1,29.8,29.2,30.2,30.8,29.3,27.7,30,28.3,28.1,30.1</t>
  </si>
  <si>
    <t>S,S,S,S,S,S,S,S,S,S,S,S,S,S,S,S,S,S,S,S,S,S,S,S,S,S,S,S,S,S,S,S,S,S,S,S,S,S,LR,LR,LR,S,S,C,S,S,S,S,S,S,LR,R,LR,LR,LR,LR,LR,LR,LR,LR,LR,LR,S,S,S,S,LR,S,S,S,S,S,S,S,S,S,S,S,S,S,LR,LR,LR,C,ST,LR,LR,LR,LR,LR,S,S,S,S,S,S,S,S,S,S,S,S,S,LS,S,S,S,S,S,S,C,LS,S,S,S,LS,LS,S,S,S</t>
  </si>
  <si>
    <t>0,0,0,0,0,0,0,0,0,0,0,0,0,0,0,0,0,0,0,0,0,0,0,0,0,0,0,0,0,0,0,0,0,0,0,0,0,0,0,0,0,0,0,0,0,0,0,0,0,0,0,0,0,0,0,0,0,0,0,0,0,0,0,0,0,0,0,0,0,0,0,0,0,0,0,0,0,0,0,0,0,0,0,0,0,0,0,0,0,0,0,0,0,0,0,0,0,0,0,0,0,0,0,0.2,0,0,0,0,0,0,0,1.7,0,0,0,0.1,0.3,0,0,0</t>
  </si>
  <si>
    <t>42.3676,42.3654883478261,42.3633848751744,42.3612895503615,42.3592023418265,42.3571232181309,42.3550521479579,42.352989100112,42.3509340435187,42.3488869472236,42.3468477803925,42.3448165123103,42.3427931123812,42.3407775501277,42.3387697951905,42.3367698173277,42.3347775864147,42.3327930724436,42.3308162455227,42.328847075876,42.326885533843,42.3249315898779,42.3229852145495,42.3210463785406,42.3191150526474,42.3171912077794,42.3152748149588,42.3133658453198,42.3114642701087,42.309570060683,42.3076831885111,42.2788036251722,42.1150359273356,41.9519025865894,41.7894011457402,41.6275291571124,41.4662841825117,41.3056637931881,41.2456655697995,41.1858997505963,41.1263654353569,40.9670617273464,40.8083750850824,40.6503031183496,40.4928434461916,40.3359936968743,40.1797515078509,40.0241145257256,39.8690804062188,39.7146468141315,39.9708114233099,40.2259837743185,40.4321677106867,40.6375529899101,40.7421427056014,40.8463272911686,41.0981083158906,41.348914062335,41.4507483082595,41.6521880974212,41.7528476059766,41.8531172081353,41.8529984142066,41.8528800804282,41.8527622050178,41.8526447862,42.052527822206,42.0516366077168,42.0507488453628,42.0498645217721,42.0489836236245,41.8971061376516,41.7348169518219,41.5731563960402,41.4121220352966,41.2517114440136,41.0919222060092,40.9327519144602,40.7741981718666,40.6162585900151,40.6589307899431,40.9114376983457,41.1629665167474,41.1655210337971,41.4160656558797,41.6176397889122,41.7184331209552,41.8188360282337,41.918850023065,42.1664766119085,42.1651440147556,42.1638165794416,42.1624942859718,42.1611771144293,42.1598650449742,42.1585580578434,42.1572561333506,42.1559592518854,42.1546673939137,42.1533805399768,42.1520986706915,42.1508217667497,42.149549808918,42.1482827780376,42.3470206550239,42.3449887173088,42.3429646503405,42.3409484236317,42.3389400068129,42.3369393696323,42.3349464819555,42.3329613137645,42.3309838351578,42.3290140163497,42.3270518276698,42.3250972395626,42.3231502225872,42.3212107474167,42.3192787848378,42.3173543057503</t>
  </si>
  <si>
    <t>6.12,5.9119,5.7056,5.5014,5.2996,5.0984,4.8961,4.6897,4.4899,4.2858,4.0837,3.8844,3.6822,3.4816,3.2807,3.0787,2.8753,2.6758,2.4731,2.2725,2.0727,1.8713,1.6743,1.4732,1.277,1.0833,0.8885,0.6941,0.502,0.3167,0.1346,0,0,0,0,0,0,0,0,0,0,0,0,0,0,0,0,0,0,0,1.19,2.88,2.718,2.556,2.394,2.232,2.122,2.912,2.75,2.588,2.426,2.264,1.9385,1.6364,1.3482,1.0777,0.9157,0.6647,0.4317,0.2141,0.0114,0,0,0,0,0,0,0,0,0,0,1.39,1.28,1.0792,12.4692,12.3072,12.1452,11.9832,11.8212,11.7112,11.4518,11.1867,10.9365,10.6888,10.4386,10.1942,9.9535,9.7209,9.4868,9.2545,9.0255,8.7962,8.5734,8.4114,8.1868,7.9644,7.7505,7.5366,7.3256,7.1147,6.9134,6.7514,6.5424,6.3329,6.127,5.965,5.803,5.6006,5.3992,5.1953</t>
  </si>
  <si>
    <t>0,0,0,0,0,0,0,0,0,0,0,0,0,0.6,0,0.3,6.4,0,0.1,0,0,0,0.1,0.3,0.2,0,0,0.1,0,0,0,0,0,0,0.2,0,0,0,0,0,0,0.1,0,0.2,0,0,0,0.1,0.8,0,0.7,0,2.3,0,0.1,0.4,1.5,0.1,0,0,0,0.5,0,0,0,0,0.1,0,0.1,0,0,0,0,0.8,0.1,0.2,0,0.1,0.9,0,0.1,0,0,0,0.1,1.2,1.8,0.4,0,0,0,0,0,0,0,0,0,0,0,0,0.2,0,0,0,0,2,3.1,0.3,0.1,1.2,0,0,0,0,0,0,0,0,0,0</t>
  </si>
  <si>
    <t>0,0,0,0,0,0,0,0,0,0,0,0,0,0.6,0.6,0.9,7.3,7.3,7,6.5,5.3,4.3,2.9,1.9,0.8,0,0,0,0,0,0,0,0,0,0,0,0,0,0,0,0,0,0,0,0,0,0,0,0,0,0,0,0,0,0,0,0,0,0,0,0,0,0,0,0,0,0,0,0,0,0,0,0,0,0,0,0,0,0,0,0,0,0,0,0,0,0,0,0,0,0,0,0,0,0,0,0,0,0,0,0.2,0.2,0.2,0.2,0.2,2.2,5.3,5.6,5.7,6.9,6.9,6.9,6.9,6.9,6.9,6.9,6.9,6.9,6.9,6.9</t>
  </si>
  <si>
    <t>27.4,22.8,21.3,26.6,28.3,21.7,28.7,25.5,25,27.2,28.7,27.9,25.1,27.5,31.3,30.3,31.4,29,33.2,34.6,37.8,36.7,38.2,36.8,37.4,40.3,38.5,41.5,43.1,44.5,43.8,49.5,44.5,50.1,51.9,48.3,51.8,51.1,54.6,56.3,55.5,62.4,60.2,56.9,64.3,63.2,60.1,67,66.1,69,64,66,67.1,67.8,66.4,73.5,68.3,74.1,69.9,67.1,74.2,72.3,66.7,71.5,70.8,66.6,66.8,67.6,66.2,62.9,63.7,66.3,62.4,61.1,58.4,59.7,56.3,52.4,57.8,50.6,50.8,50.1,52.6,49.6,48.6,42,43.5,41.2,41.2,36.9,37.4,40.1,37.2,34.9,35,34.1,29.3,28.3,30.5,30.4,31.2,32.1,29.3,27.9,29.8,27.9,23.9,28.4,29.3,25.7,22.4,27,25.5,22.3,23.4,22.6,27.3,20.6,25.9,23.7</t>
  </si>
  <si>
    <t>S,S,S,S,S,S,S,S,S,S,S,S,S,LS,C,LS,B,C,LR,S,S,S,LR,LR,LR,S,S,LR,S,S,S,S,S,S,LR,S,S,S,S,S,S,LR,S,LR,S,S,S,LR,LR,S,LR,S,R,S,LR,LR,LR,LR,S,S,S,LR,S,S,S,S,LR,S,LR,S,S,C,S,LR,LR,LR,C,LR,LR,S,LR,S,S,S,LR,LR,LR,LR,S,S,S,S,S,S,S,S,S,S,S,S,LS,S,C,S,C,LS,SN,LS,LS,LS,S,S,S,S,S,S,S,S,S,S</t>
  </si>
  <si>
    <t>0,0,0,0,0,0,0,0,0,0,0,0,0,0.6,0,0.3,6.4,0,0,0,0,0,0,0,0,0,0,0,0,0,0,0,0,0,0,0,0,0,0,0,0,0,0,0,0,0,0,0,0,0,0,0,0,0,0,0,0,0,0,0,0,0,0,0,0,0,0,0,0,0,0,0,0,0,0,0,0,0,0,0,0,0,0,0,0,0,0,0,0,0,0,0,0,0,0,0,0,0,0,0,0.2,0,0,0,0,2,3.1,0.3,0.1,1.2,0,0,0,0,0,0,0,0,0,0</t>
  </si>
  <si>
    <t>67.5081,67.3965163636364,67.2851171630353,67.1739020933444,67.0628708502149,66.9520231298013,66.8413586287603,66.73087704425,66.6205780739289,66.5104614159555,66.400526768987,66.2907738321787,66.1812023051834,66.07181188815,65.9626022817233,65.8535731870428,65.7447243057419,65.6360553399473,65.878565992278,66.2326758005552,66.5862003033642,66.939140468152,67.2914972607666,67.6432716454596,67.9944645848886,68.3450770401201,68.4231099706324,68.6010139210941,68.6786238154394,68.7561054289676,68.8334589737131,68.9106846613599,68.987782703242,69.064753310344,69.3415966933022,69.4179824838917,69.4942420169762,69.5703755012457,69.6463831450453,69.7222651563758,69.7980217428942,69.9736531119142,70.0489941811507,70.3242107196943,70.3199723548683,70.2037409956041,70.087701754289,70.0718543133729,70.4190330665739,70.4936379705961,70.8401195607273,70.9140284540154,71.2598151838435,71.3330303653578,71.5061245300432,71.8509325886712,72.1951707166238,72.3668398559351,72.438225244603,72.5094926408929,72.5806422398336,72.9236742361314,72.994139237394,73.0644877675801,73.134720019204,73.2048361844615,73.374836455231,73.3645557338174,73.3432920053317,73.2220634235048,73.101035219499,72.9802070621114,72.8595786206864,73.202149565115,73.3721542765776,73.5968779885172,73.4752302563048,73.4537835947241,73.7953723821708,73.8643965600515,74.033306648382,73.9399375464839,73.8177227736798,73.6957100087646,73.673898917841,74.0151238783074,74.3557848305747,74.6958827068878,74.7634184379508,74.8308425397062,74.8981551966654,74.9653565930346,75.0324469127155,75.0994263393061,75.1662950561006,75.2330532460905,75.2997010919648,75.2492387761103,75.1248598690424,75.0006865469448,74.8767184700077,74.7679552989829,74.6443719017945,74.5209927746841,74.3978175800152,74.2748459807094,74.1520776402454,74.0295122226582,73.9071493925381,73.7849888150298,73.6630301558314,73.5412730811937,73.419717257919,73.2983623533604,73.177208035421,73.0562539725525,72.9354998337549,72.8149452885752,72.6945900071065,72.5744336599873</t>
  </si>
  <si>
    <t>0,0,0,0,0,0,0,0,0,0,0,0,0,0,0,0,0,0,0.0005,0.0891,0.8593,1.373,2.3232,3.1762,4.0612,4.3249,4.0821,3.8911,3.6411,3.3899,3.1425,2.884,2.6395,2.385,2.194,1.949,1.7,1.4562,1.2096,0.9646,0.7267,0.5357,0.3032,0.1122,0,0,0,0,0.337,0.1009,0.3379,0.1063,1.9433,1.6487,1.4577,1.3947,2.4317,2.2407,1.9297,1.6379,1.3277,1.3647,1.09,0.8107,0.5453,0.3016,0.1106,0,0,0,0,0,0,0.337,0.146,0,0,0,0.437,0.2197,0.0287,0,0,0,0,0.737,2.074,2.011,1.7807,1.5585,1.3378,1.1161,0.9,0.6885,0.4795,0.274,0.074,0,0,0,0,0.0002,0,0,0,0,0,0,0,0,0,0,0,0,0,0,0,0,0,0</t>
  </si>
  <si>
    <t>0,0,0,0.1,0.1,0.3,0,6.3,0,0,0,0,0,0,0,0,0,0,0,0,0,0,0.1,0,0,1.6,0,0,0,0,0,0,0,0,0,0,0,0.1,0,0,0,0,0,0.2,0.1,0,0.9,0,0,0,0.8,0.1,0,0.6,0,2,0,0.8,0.5,0,0,0,0,0,0,0,0,0,0,0.1,0.1,0.2,0,0.2,0,0,0,0,0,0.1,0,0.3,0,0,0,0,0,0,0.1,0,0.1,0.1,0.3,0,0.6,0.5,0,0,0.7,5.3,0,0,0.3,0,0,0,0,0.1,0,0,0,0,0,0,0,0,0,0,0,0</t>
  </si>
  <si>
    <t>0,0,0,0.1,0.2,0.5,0.5,6.8,6.8,6.8,6.8,6.8,6.8,6.8,6.8,5.7,5.5,4.6,2.9,1.1,0,0,0,0,0,0,0,0,0,0,0,0,0,0,0,0,0,0,0,0,0,0,0,0,0,0,0,0,0,0,0,0,0,0,0,0,0,0,0,0,0,0,0,0,0,0,0,0,0,0,0,0,0,0,0,0,0,0,0,0,0,0,0,0,0,0,0,0,0,0,0,0,0,0,0,0,0,0,0,5.3,5.3,5.3,5.6,5.6,5.6,5.6,5.6,5.7,5.7,5.7,5.7,5.7,5.7,5.7,5.7,5.7,5.7,5.7,5.7,5.7</t>
  </si>
  <si>
    <t>22,17.5,22,20.6,21.8,21.6,22.7,21.6,24.7,27,30,27.1,28.9,28.5,31.3,37.2,32.8,36.2,40.2,40.4,43.5,42.7,48.2,46.3,51,53.2,51.3,51.3,58.1,58.4,59.2,60.2,56.5,60.8,61.6,64.6,66.1,60.8,63.4,68.7,64.9,65.7,70.6,71.6,72.1,71.1,74.5,70.2,74.7,71,73.3,74.1,76.6,74.8,71,77,76,78.9,77.9,76,76.4,77.3,71.8,70.7,76.7,70.7,72.5,70.8,67.8,67.6,68.3,65.6,66.3,69.1,68.8,63.4,64.1,62.5,61.1,62.2,54.4,52.9,54,51.8,46,49.2,43.9,43.3,46.1,43.8,39.1,41.3,33.3,39.4,35,33,30,29.2,32.2,25.9,23.9,27.9,29.9,28.6,25.3,23.5,20.4,23.1,18.8,25.5,22,19.1,23.6,20.4,21.5,23,20,21.9,22.8,20.9</t>
  </si>
  <si>
    <t>S,S,S,LS,LS,LS,S,B,C,C,S,S,S,S,S,S,S,S,S,S,S,S,LR,S,S,LR,S,S,S,C,S,S,S,S,S,S,S,LR,S,S,S,S,S,LR,LR,C,LR,S,S,S,LR,LR,S,LR,S,LR,S,LR,LR,S,S,S,S,S,S,S,S,S,S,LR,LR,LR,S,LR,S,S,S,S,S,LR,S,LR,S,S,S,S,S,S,LR,S,LR,LR,LR,S,LR,LR,S,S,LR,SN,S,S,LS,S,S,S,S,LS,S,S,S,S,S,S,S,S,S,S,S,S</t>
  </si>
  <si>
    <t>0,0,0,0.1,0.1,0.3,0,6.3,0,0,0,0,0,0,0,0,0,0,0,0,0,0,0,0,0,0,0,0,0,0,0,0,0,0,0,0,0,0,0,0,0,0,0,0,0,0,0,0,0,0,0,0,0,0,0,0,0,0,0,0,0,0,0,0,0,0,0,0,0,0,0,0,0,0,0,0,0,0,0,0,0,0,0,0,0,0,0,0,0,0,0,0,0,0,0,0,0,0,0,5.3,0,0,0.3,0,0,0,0,0.1,0,0,0,0,0,0,0,0,0,0,0,0</t>
  </si>
  <si>
    <t>35.8824,35.8828590559824,35.8823177340373,35.882776857747,35.8822356034733,35.8826947947987,35.8821536080851,35.8826128669149,35.8820717476501,35.8825310738732,35.8819900219463,35.8824494154519,35.882908430752,35.8823670681581,35.8828261512524,35.8822848563968,35.8827440071736,35.8822027799449,35.8826619982929,35.8821208385797,35.8825801243877,35.8820390320789,35.8824983852358,35.8829573602206,35.8824159573444,35.8828750001896,35.8823336651181,35.8827927757122,35.8822515083337,35.882710686565,35.8821694867682,35.8826287325255,35.8820876001991,35.8825469133713,35.8820058484042,35.8824652288803,35.8829242311616,35.8823828555597,35.8828419256567,35.8823006178145,35.8827597556154,35.8822185154214,35.8826777208149,35.8821365481578,35.8825958210325,35.8820547158012,35.8825140560461,35.8819730181295,35.8824324256338,35.8828914549212,35.882350106303,35.8828092033614,35.8822679224586,35.8827270871766,35.8821858738776,35.8826451061439,35.8821039603376,35.8825632600409,35.8820221816161,35.8824815486455,35.8829405374913,35.8823991484648,35.8828582051483,35.8823168839037,35.8827760083132,35.8822347547388,35.8826939467629,35.8821527607475,35.8826120202749,35.8820709017071,35.8825302286267,35.8819891773957,35.8824485715965,35.8829075875914,35.8823662256916,35.8828253094794,35.8822840153169,35.8827431667861,35.8822019402493,35.8826611592886,35.8821200002661,35.8825792867643,35.8820381951451,35.882497548991,35.8829565246642,35.8824151224759,35.8828741660085,35.8823328316237,35.882791942904,35.8822506762111,35.8827098551275,35.8821686560152,35.8826279024565,35.8820867708134,35.8825460846684,35.8820050203835,35.8824644015413,35.8829234045038,35.8823820295824,35.8828411003594,35.8822997931966,35.8827589316764,35.8822176921608,35.882676898232,35.8821357262521,35.8825949998035,35.8820538952482,35.8825132361687,35.8819721989271,35.8824316071058,35.8828906370671,35.8823492891222,35.8828083868534,35.8822671066227,35.8827262720125,35.8821850593846,35.8826442923214,35.882103147185,35.8825624475578,35.8820213698019</t>
  </si>
  <si>
    <t>14.4292,14.2507,14.0661,13.9306,13.7971,13.6636,13.4831,13.352,13.1791,13.0025,12.8112,12.6281,12.4423,12.2603,12.0718,12.9681,12.9455,13.632,15.1424,16.6734,17.4981,17.2133,17.1542,16.8535,16.5298,17.9758,17.6364,17.2998,16.9199,16.5789,16.1998,15.8164,15.4687,15.0916,14.7144,14.3151,13.9091,13.8758,13.5015,13.0851,12.7102,12.3362,11.9213,12.0029,11.9829,11.6197,12.4026,11.9916,11.5391,11.1357,11.8232,11.8045,11.335,11.82,11.4115,13.2959,12.8008,13.4748,13.8447,13.3372,12.8358,12.3348,11.9075,11.5007,11.036,10.6462,10.246,9.8718,9.5308,9.5303,9.5288,9.6283,9.304,9.4042,9.0653,8.7728,8.482,8.2063,7.9458,7.9562,7.7362,7.9482,7.7306,7.5251,7.3457,7.1578,6.9904,6.8281,6.8469,6.6851,6.705,6.7257,6.9453,6.795,7.314,7.7301,7.5921,7.4573,8.0724,7.9819,7.8536,7.7186,7.6317,7.4976,7.3718,7.2492,7.1334,7.0499,6.9382,6.8169,6.7022,6.5935,6.4786,6.3703,6.2607,6.1511,6.0457,5.9398,5.8328,5.7304</t>
  </si>
  <si>
    <t>0.1096,0.1082,0.1069,0.1055,0.1045,0.1035,0.1025,0.1011,0.1001,0.0988,0.0975,0.0961,0.0947,0.0933,0.092,0.0905,0.0973,0.0971,0.1022,0.1136,0.1251,0.1312,0.1291,0.1287,0.1264,0.124,0.1348,0.1323,0.1297,0.1269,0.1243,0.1215,0.1186,0.116,0.1132,0.1104,0.1074,0.1043,0.1041,0.1013,0.0981,0.0953,0.0925,0.0894,0.09,0.0899,0.0871,0.093,0.0899,0.0865,0.0835,0.0887,0.0885,0.085,0.0887,0.0856,0.0997,0.096,0.1011,0.1038,0.1,0.0963,0.0925,0.0893,0.0863,0.0828,0.0798,0.0768,0.074,0.0715,0.0715,0.0715,0.0722,0.0698,0.0705,0.068,0.0658,0.0636,0.0615,0.0596,0.0597,0.058,0.0596,0.058,0.0564,0.0551,0.0537,0.0524,0.0512,0.0514,0.0501,0.0503,0.0504,0.0521,0.051,0.0549,0.058,0.0569,0.0559,0.0605,0.0599,0.0589,0.0579,0.0572,0.0562,0.0553,0.0544,0.0535,0.0529,0.052,0.0511,0.0503,0.0495,0.0486,0.0478,0.047,0.0461,0.0453,0.0445,0.0437</t>
  </si>
  <si>
    <t>0,0,0,0,0,0,0,0,0,0,0,0,0,0.1,0,0.1,0,0,0.1,0,0,0,0,0,0,0,0,0,0,0,0,0.1,0,0,0,0,0,0,0,0,0,0,0,0,0.1,0,0,0,0,0,0,0,0.1,0,0,0,0,0,0,0,9.5,1.4,0,0,0.2,0.2,0.2,0.4,1.2,0.3,0,9,0,0,0.2,0,1.6,0,0,0,0,0,0,0,0,0,0,0,0,0,0.1,0.1,0,0,0,0.9,0.4,0.1,0,3.9,0,0,0,0,0,0,0,0,0,0,0,0,0,2,0,1.2,0.1,0,0,0.2</t>
  </si>
  <si>
    <t>0,0,0,0,0,0,0,0,0,0,0,0,0,0.1,0.1,0,0,0,0,0,0,0,0,0,0,0,0,0,0,0,0,0,0,0,0,0,0,0,0,0,0,0,0,0,0,0,0,0,0,0,0,0,0,0,0,0,0,0,0,0,0,0,0,0,0,0,0,0,0,0,0,0,0,0,0,0,0,0,0,0,0,0,0,0,0,0,0,0,0,0,0.1,0,0,0,0,0.9,1.3,1.4,1.4,5.3,5.3,5.3,5.3,5.3,5.3,5.3,5.3,5.3,5.3,5.3,5.3,5.3,5.3,7.3,7.3,8.5,8.6,8.6,8.6,8.8</t>
  </si>
  <si>
    <t>17.7,20.1,19.8,19.9,19.8,17.7,21.8,16.3,19.7,19,21.3,24.8,25.9,23.7,25.3,32.7,31.9,29.9,33.9,32.5,37.7,35.9,40.8,38.3,45.6,41.3,50,49.6,48.2,48.4,50.2,56.5,55.6,58.5,55.8,57.7,57.8,58.5,63,65.4,59.9,65.3,67.1,65,69.8,66.7,68.6,71.4,66.3,67.8,73.4,74.8,74.8,74.4,73.4,71.4,76.1,75.7,72.7,70.7,73.3,73.6,75.2,72.5,71.4,76.1,74.2,72,73.1,68.5,69.6,64.8,62.5,65.2,59.6,57.7,57.3,59.9,54.5,56.1,47.3,46.3,50.4,46.4,40.2,40.4,41.5,35.1,34,38.2,30.4,32.6,31.1,26.4,30.8,28.7,26.7,23.3,27.8,19.3,20,20.8,24.7,24.3,19,19.4,18.3,18.6,17.3,20.9,20.7,14.7,17.6,15.5,14,18.2,19.1,16.4,17.7,12.6</t>
  </si>
  <si>
    <t>S,S,S,S,S,S,S,S,S,S,S,S,S,LS,S,LR,S,S,LR,S,S,S,S,S,S,S,S,S,S,S,S,LR,S,S,S,S,S,S,S,S,S,S,S,S,LR,C,S,S,S,S,S,S,LR,S,S,S,S,S,S,S,ST,LR,C,C,LR,LR,LR,LR,LR,LR,S,ST,S,S,LR,S,LR,C,C,C,S,S,S,S,S,S,S,S,S,S,LS,LR,S,S,S,LS,LS,LS,S,SN,S,S,S,S,S,S,S,S,S,S,S,S,S,LS,S,LS,LS,S,S,LS</t>
  </si>
  <si>
    <t>0,0,0,0,0,0,0,0,0,0,0,0,0,0.1,0,0,0,0,0,0,0,0,0,0,0,0,0,0,0,0,0,0,0,0,0,0,0,0,0,0,0,0,0,0,0,0,0,0,0,0,0,0,0,0,0,0,0,0,0,0,0,0,0,0,0,0,0,0,0,0,0,0,0,0,0,0,0,0,0,0,0,0,0,0,0,0,0,0,0,0,0.1,0,0,0,0,0.9,0.4,0.1,0,3.9,0,0,0,0,0,0,0,0,0,0,0,0,0,2,0,1.2,0.1,0,0,0.2</t>
  </si>
  <si>
    <t>22.2529,22.199,22.1457,22.0924,22.0394,21.991,21.9333,21.8877,21.8351,21.7841,21.728,21.6629,21.595,21.595,21.5287,21.7287,21.6413,21.5611,21.6611,21.5718,21.4622,21.3602,21.2366,21.1249,20.977,20.8525,20.6791,20.5085,20.3478,20.1864,20.0145,20.1145,19.9043,19.672,19.4625,19.239,19.0161,18.7891,18.5233,18.2357,18.0017,17.7189,17.4206,17.1461,17.2461,17.0284,16.7197,16.3825,16.1031,15.8109,15.4592,15.0939,15.1939,14.8371,14.496,14.1817,13.8159,13.4594,13.1429,12.8507,22.3507,23.7507,23.4054,23.0941,23.2941,23.4941,23.6941,24.0941,25.2941,25.5941,25.2019,34.2019,33.8496,33.4636,33.6636,33.3695,34.9695,34.7265,34.5283,34.3184,34.1174,33.9245,33.6998,33.5073,33.3561,33.2042,33.0459,32.9234,32.8067,32.6689,32.6689,32.8689,32.7648,32.6794,32.5772,32.5772,32.5772,32.5772,32.4868,32.4868,32.4219,32.3547,32.2756,32.1978,32.1358,32.0729,32.0128,31.9522,31.8949,31.8281,31.762,31.711,31.6531,31.6531,31.6036,31.6036,31.6036,31.5487,31.4907,31.4907</t>
  </si>
  <si>
    <t>0,0,0,0,0,0,0,0,0,0,0,0,0,0,0,0,0,0,0,0,0.1,4.7,0,0.1,0.1,0.1,7.4,0.1,0.3,0.6,0,0,0,0,0,0,0,0,0,0,0,0.4,1.6,0,0.1,0,0,0,0,0.1,9.1,0.4,0,0.1,0,1.7,0,0.1,0,0.1,0,0,0.1,0,0,1.1,0,0,0,0.3,0,0,0,0,0,0,0,0,0,0,0,0,0,0,0,0,0,0,0,0,0,0,0,0.1,0,0.1,0,0,0,3.1,0,0.2,4.1,1.2,0.1,0.1,1.3,0,0.5,0,0,0.1,0,0.1,1.8,0.3,0.1,0,0,0</t>
  </si>
  <si>
    <t>0,0,0,0,0,0,0,0,0,0,0,0,0,0,0,0,0,0,0,0,0,0,0,0,0,0,0,0,0,0,0,0,0,0,0,0,0,0,0,0,0,0,0,0,0,0,0,0,0,0,0,0,0,0,0,0,0,0,0,0,0,0,0,0,0,0,0,0,0,0,0,0,0,0,0,0,0,0,0,0,0,0,0,0,0,0,0,0,0,0,0,0,0,0,0,0,0,0,0,0,0,0.2,4.3,5.5,4.9,5,6.3,6.3,6.8,6.8,6.8,6.9,6.9,7,8.8,9.1,9.2,9.2,9.2,9.2</t>
  </si>
  <si>
    <t>25.7,28.4,18.8,25.4,22.7,24,23.8,31.2,29.4,25,30.1,37.1,38.5,37.7,32.9,40.6,32.4,34,43.9,49,50,39,49.2,56.2,51.4,51.8,54.8,52.8,60.5,61.7,57.8,62.5,61.2,69.5,66.9,58.8,62.3,69.3,73,63.3,71.7,65.1,75,71.8,79.5,68.5,73.7,72.4,82.2,75.4,73.5,77.6,85.7,77.1,77.7,82.6,81.2,83.2,72.5,71.8,71.8,75.2,75.3,73,73.7,77.4,82.3,79,80.7,72.2,74.5,79.5,67,67.9,75.1,63.1,72.3,75.2,67.3,67.7,59,71.9,62,57.9,64.5,57.3,56.6,53,60.9,45.8,57.4,46.9,41.8,48.7,40.5,46,41.4,39.4,31.3,37.1,37.9,28.4,29.2,24.4,34.6,28.6,27.9,22.9,21.8,23.2,18.3,31.6,18.2,17.3,16.8,16.5,26.8,25.8,23.6,24.6</t>
  </si>
  <si>
    <t>S,S,S,S,S,S,S,S,S,S,S,S,S,S,S,S,S,S,S,S,LR,R,C,LR,LR,LR,ST,LR,LR,LR,S,S,S,S,S,S,S,S,S,S,S,LR,LR,S,LR,S,S,S,S,LR,ST,LR,C,LR,C,LR,C,LR,S,LR,S,S,LR,S,S,LR,S,S,S,LR,S,S,S,S,S,S,S,S,S,S,S,S,S,S,S,S,S,S,S,S,S,S,S,LR,S,LR,S,S,S,R,S,LS,SN,LS,LR,LS,LS,S,LS,C,S,LS,C,LS,LS,LS,LS,S,S,S</t>
  </si>
  <si>
    <t>0,0,0,0,0,0,0,0,0,0,0,0,0,0,0,0,0,0,0,0,0,0,0,0,0,0,0,0,0,0,0,0,0,0,0,0,0,0,0,0,0,0,0,0,0,0,0,0,0,0,0,0,0,0,0,0,0,0,0,0,0,0,0,0,0,0,0,0,0,0,0,0,0,0,0,0,0,0,0,0,0,0,0,0,0,0,0,0,0,0,0,0,0,0,0,0,0,0,0,0,0,0.2,4.1,1.2,0,0.1,1.3,0,0.5,0,0,0.1,0,0.1,1.8,0.3,0.1,0,0,0</t>
  </si>
  <si>
    <t>29.1168,29.1171576040609,29.1165145001747,29.1168726694383,29.1172301296359,29.1165868821711,29.1169449081404,29.1173022253274,29.1166588351351,29.1170167186594,29.1163738936834,29.1167323413051,29.1170900793096,29.1164471091018,29.1168054117792,29.1171630051265,29.1165198905478,29.1168780491401,29.1172354986875,29.1165922405936,29.1169502559549,29.1173075625548,29.1166641617964,29.1170220347756,29.1163791992753,29.1167376363935,29.1170953639154,29.1164523832457,29.1168106754819,29.1171682584086,29.11652513343,29.116883281643,29.1172407208316,29.1165974523995,29.116955457443,29.1173127537455,29.1166693427102,29.1170272054328,29.1163843596961,29.1167427865982,29.1171005039243,29.1164575130789,29.1168157951596,29.117173367951,29.116530232857,29.1168883709747,29.117245800088,29.1166025216006,29.1169605166086,29.1173178028955,29.1166743818644,29.1170322346109,29.116389378918,29.1167477958836,29.1171055032928,29.1164625025502,29.1168207747533,29.1171783376865,29.1165351927541,29.1168933210527,29.1172507403663,29.1166074520986,29.1169654373457,29.1173227138911,29.1166792831377,29.1170371261812,29.1163942608045,29.1167526681055,29.1171103658691,29.1164673555001,29.1168256180959,29.1171831714407,29.1165400169389,29.1168981356871,29.1172555454692,29.1166122476889,29.1169702234422,29.1173274905125,29.1166840503029,29.1170418839089,29.1163990091133,29.1167574070141,29.1171150953961,29.1164720756641,29.1168303289153,29.1171878729342,29.1165447091249,29.116902818584,29.1172602190954,29.1166169120627,29.1169748785819,29.1173321364365,29.1166886870294,29.1170465114561,29.1164036274994,29.1167620162571,29.1171196955143,29.1164766666754,29.1168349108379,29.117192445786,29.1165492729237,29.1169073733479,29.1172647648423,29.1166214488104,29.1169794063483,29.1173366552392,29.1166931968862,29.1170510123848,29.1164081195176,29.1167664993825,29.1171241697645,29.116481132068,29.1168393673903,29.1171968935158,29.1165537118484,29.1169118034848,29.1172691862089,29.116625861424,29.1169838102263,29.1173410503989</t>
  </si>
  <si>
    <t>7.501,7.4,7.3145,7.2189,7.1277,7.0357,6.9433,6.8388,6.7389,6.6455,6.5451,6.4298,6.3119,6.1973,6.0922,5.9709,5.8687,5.7628,5.6347,5.4934,5.5354,10.1774,10.043,10.085,10.128,10.17,17.512,17.555,17.797,18.339,18.0711,17.7644,17.4712,17.1011,16.7604,16.4928,16.2005,15.8426,15.4478,15.1532,14.7795,15.1225,16.6645,16.2754,16.3184,15.9681,15.5627,15.1789,14.6683,14.7103,23.7533,24.0953,23.6,23.642,23.2535,24.8965,24.457,24.499,24.0303,24.0723,23.616,23.1149,23.1569,22.6907,22.2206,23.2626,22.6445,22.0909,21.5146,21.7576,21.2829,20.736,20.3662,19.9889,19.523,19.2017,18.7814,18.3274,17.9733,17.6172,17.3441,16.947,16.6528,16.3942,16.0819,15.8298,15.5852,15.3645,15.0902,14.9109,14.6656,14.482,14.3224,14.3644,14.2105,14.2525,14.0944,13.9455,13.8214,16.8634,16.7115,16.6535,16.5955,16.5385,17.1427,17.0847,17.0277,16.9181,16.8611,16.7679,16.6678,16.6108,16.5246,16.4666,16.4096,16.3516,16.2936,16.1797,16.0698,15.958</t>
  </si>
  <si>
    <t>0,0,0,0,0.2,0,0,0,0,0,0,0,0,0,0,0,0,0.1,0,0,7.7,11,0,3.6,0.3,0.6,0,0.1,0.5,2.3,0.1,0,0.3,0.3,0,0.2,0,1.4,0.1,0,0.1,0,0,0.1,0,0,0,0,0,0,1.1,0,0,0.5,0,5.5,4.2,0.5,0,0,0.7,0,0,0.1,0.8,0,0,0.1,0,1.1,0,0.1,0,0,0.2,0,0.1,0,0,0.1,0.1,0.1,0,0,0.2,0,0,0.4,0.3,0,0,0.5,0,0,0,0,0,0.4,0,0,0,0.1,0,0,0.1,0,0,0.2,0.3,0.2,0,0,0,0,0.2,0,0,0,0,0</t>
  </si>
  <si>
    <t>0,0,0,0,0.2,0.2,0.2,0.2,0.2,0.2,0,0,0,0,0,0,0,0.1,0,0,0,0,0,0,0,0,0,0,0,0,0,0,0,0,0,0,0,0,0,0,0,0,0,0,0,0,0,0,0,0,0,0,0,0,0,0,0,0,0,0,0,0,0,0,0,0,0,0,0,0,0,0,0,0,0,0,0,0,0,0,0,0,0,0,0,0,0,0,0,0,0,0,0,0,0,0,0,0,0,0,0,0,0,0,0,0,0,0,0.3,0.5,0.5,0.5,0.5,0.5,0.7,0.7,0.7,0.7,0.7,0.7</t>
  </si>
  <si>
    <t>27.1,19,29.7,18.9,29.7,26,19.2,23.9,28.7,30,32.7,29.8,26.2,30.5,34.5,29.3,34.2,30.2,38.2,42.5,35.4,40.4,49.4,45.1,50.2,52.5,46.1,54.6,59.4,51.6,53.2,61.4,58.3,55.4,59.1,64,64.2,62.1,70.1,71.9,72.9,63.9,69.1,71.5,72.4,71.5,81.2,73.6,79.4,77.5,76.8,78,78.6,84.3,75.2,77.5,80.3,85.2,81.2,80.4,77.1,82.3,78.3,75.2,84.5,77.9,75.7,72.3,77.2,80.1,83,80.4,81,79.9,67,78.8,76.5,69,72.7,74,67.3,68.5,58.3,61.9,64.4,59.8,55.3,52.8,59.6,50.4,58.7,49.1,57,48.1,49.9,38.7,47.2,46.5,41,38.8,37.2,37.8,39.2,39.4,37.1,31.2,34.2,34.5,25.4,30.5,23.8,20.6,20.1,29,30,28,28.6,29.5,17.6,23</t>
  </si>
  <si>
    <t>S,S,S,S,LS,S,S,S,S,S,S,S,S,S,S,S,S,LS,S,S,ST,ST,C,R,LR,LR,C,LR,LR,R,LR,S,LR,LR,S,LR,C,LR,LR,S,LR,S,S,LR,S,S,S,S,S,S,LR,S,S,LR,S,R,R,LR,C,S,LR,C,S,LR,LR,C,S,LR,S,LR,S,LR,S,S,LR,S,LR,S,S,LR,LR,LR,S,S,LR,S,S,LR,LR,S,S,LR,S,S,S,S,S,LR,S,S,S,LR,S,S,LR,S,S,LR,LS,LS,S,S,S,S,LS,S,S,S,S,S</t>
  </si>
  <si>
    <t>0,0,0,0,0.2,0,0,0,0,0,0,0,0,0,0,0,0,0.1,0,0,0,0,0,0,0,0,0,0,0,0,0,0,0,0,0,0,0,0,0,0,0,0,0,0,0,0,0,0,0,0,0,0,0,0,0,0,0,0,0,0,0,0,0,0,0,0,0,0,0,0,0,0,0,0,0,0,0,0,0,0,0,0,0,0,0,0,0,0,0,0,0,0,0,0,0,0,0,0,0,0,0,0,0,0,0,0,0,0,0.3,0.2,0,0,0,0,0.2,0,0,0,0,0</t>
  </si>
  <si>
    <t>15.8651,15.8654860455801,15.8648718085578,15.8652580211841,15.8646439510857,15.8650303305138,15.8654164270951,15.8648022410366,15.8651885045894,15.8655744853802,15.8649601836161,15.865346331548,15.8647321968025,15.8651185116308,15.8655045436596,15.8648902930958,15.8652764921907,15.8646624085707,15.8650487744871,15.8654348575665,15.8648206580161,15.8652069080869,15.8645928754055,15.8649792922233,15.8653654261668,15.8647512774432,15.8651375783037,15.8655235963748,15.8649093318636,15.8652955170213,15.8646814194743,15.8650677714738,15.8654538406466,15.8648396271998,15.8652258633843,15.8646118168268,15.8649982197786,15.8653843398663,15.8647701772971,15.865156464322,15.8655424685677,15.8649281902413,15.8653143615937,15.8647002502517,15.8650865884663,15.8654726438642,15.8648584166525,15.8652446390823,15.8646305787802,15.8650169679974,15.8654030743606,15.8647888980769,15.8651751713974,15.8655611619487,15.8649468699379,15.865333027616,15.8647189026096,15.8651052271698,15.8654912689234,15.8648770280774,15.8652632368828,15.8646491629663,15.865035538579,15.8654216313477,15.8648074414795,15.8651937012254,15.865579678212,15.8649653726465,15.8653515167798,15.8647373782385,15.8651236892738,15.8655097175123,15.8648954631611,15.8652816584712,15.8646675710693,15.8650539332065,15.8654400125095,15.8648258091854,15.8652120554853,15.8645980190359,15.8649844320882,15.8653705622692,15.8647564097857,15.8651427068891,15.8655287212058,15.8649144529431,15.8653006343518,15.8646865330587,15.8650728813149,15.8654589467471,15.8648447295623,15.8652309620117,15.8646169117218,15.8650033109439,15.8653894273047,15.8647752610112,15.8651615443146,15.8655475448415,15.8649332627991,15.8653194304382,15.8647053153855,15.8650916498922,15.8654777015849,15.8648634706708,15.8652496894008,15.8646356254017,15.8650220109245,15.8654081135961,15.8647939336234,15.8651802032577,15.8655661901254,15.8649518944338,15.8653380484337,15.8647239197518,15.8651102406393,15.8654962787228,15.8648820342094,15.8652682393501,15.8646541617716,15.865040533725</t>
  </si>
  <si>
    <t>24.6885,24.6251,24.5336,24.4706,24.4596,24.3787,24.315,24.2411,24.1524,24.0597,24.1142,24.0221,23.9422,23.848,23.784,23.6951,23.5883,23.5773,23.5543,23.4109,31.0999,42.0879,41.9327,45.5207,45.8087,46.3977,46.2524,46.3404,46.8294,49.1174,49.2064,48.808,49.096,49.385,49.0166,49.2056,48.9248,50.3128,50.4018,49.8227,49.9107,49.4736,48.9523,49.0413,48.4595,47.899,47.1261,46.5325,45.8159,45.1468,46.2348,45.5522,44.8607,45.3487,44.7337,50.2217,54.4107,54.8987,54.3707,53.5703,54.2583,53.7144,52.9713,53.0593,53.8483,53.3795,52.7012,52.7902,52.082,53.171,52.3078,52.3958,51.5932,50.8245,51.0135,50.2783,50.3663,49.8434,49.2511,49.3401,49.4281,49.5161,49.1597,48.7554,48.9434,48.5686,48.2495,48.6385,48.9265,48.6579,48.299,48.787,48.4484,48.2028,47.9409,47.7685,47.5319,47.9199,47.7321,47.5581,47.395,47.483,47.307,47.1312,47.2192,47.0895,46.9438,47.1318,47.1208,47.1088,47.0096,46.9224,46.836,46.7168,46.7048,46.5894,46.4725,46.3508,46.2732,46.1776</t>
  </si>
  <si>
    <t>0,0,0,0,0.3,0.4,0,0,0,0,0,0,0,0,0,2.7,0.1,0,0.1,0,0,0.2,0.1,0.1,0,0.2,0.5,0.1,0.1,0,0.3,0.3,0,0,0,0,0,0,0,0,0,0,0,0,0,0,0.1,0.8,0,0,0,0,1.6,0,0.1,0,0.2,0,0,1.4,7.2,2,5.1,0.1,0.1,0.2,0.1,0.6,4.9,0.6,0.1,0,0,0,0,0,0.1,0,0,0.1,0,0,0,0,0,0.1,0,0.2,0.6,0,0.1,0,0,0,0,2.4,0.1,0.1,0.1,0,0,0.1,0.4,0,0,2.5,6.1,0,0.2,0,0,0.3,0,0,0,0,0,0.1,0,1</t>
  </si>
  <si>
    <t>0,0,0,0,0.3,0.7,0.7,0.7,0.7,0.7,0.7,0.7,0.7,0.7,0.7,3.4,3.5,3.5,2.9,1.6,0,0,0,0,0,0,0,0,0,0,0,0,0,0,0,0,0,0,0,0,0,0,0,0,0,0,0,0,0,0,0,0,0,0,0,0,0,0,0,0,0,0,0,0,0,0,0,0,0,0,0,0,0,0,0,0,0,0,0,0,0,0,0,0,0,0,0,0,0,0,0,0,0,0,0,0,0,0,0,0,0,0.1,0,0,0,2.5,8.6,8.6,8.8,8.8,8.8,9.1,9.1,9.1,9.1,9.1,9.1,9.2,9.2,10.2</t>
  </si>
  <si>
    <t>21.5,21.7,18.8,21.2,17.2,19.4,21,20.9,22.6,23.3,24.2,26.4,25.7,29.5,27,31.2,31.5,31.7,34.7,38.4,39.6,41.3,42.8,41.7,45.1,44.6,47.8,47.9,48.7,49.1,55.1,51.3,55.6,57.9,58.2,57.7,58.2,63.3,61.6,62.4,63.8,65.8,68.4,70.6,71.9,71.5,70.4,72.9,71.3,71.5,73.8,76.8,76.9,73.1,79,74.2,74.1,78,74.3,79.6,77.8,79.4,79.7,74.8,78.4,77.5,75.3,73.5,72.3,72.6,70.7,73.7,69.1,72,67.9,65.5,69.8,67.3,67.3,64,62.7,61.8,56.8,57.3,58.4,54.8,53.5,49.3,51.5,46.5,46.9,47.8,43.5,40.8,43.8,40.6,35.7,34,33.2,31.9,34.3,31.4,32.5,28.7,28.3,23.6,24,26.1,20.8,22.7,21.4,19.2,21.5,19.4,17.9,18.7,21.3,18.7,18.6,20.1</t>
  </si>
  <si>
    <t>S,S,S,S,LS,LS,S,S,S,S,S,C,S,S,S,SN,LS,S,LR,S,S,LR,LR,LR,S,LR,LR,LR,LR,S,LR,LR,S,S,S,S,S,S,S,S,S,S,S,S,S,S,LR,LR,S,S,S,C,LR,S,LR,C,LR,C,S,LR,ST,LR,R,LR,LR,LR,LR,LR,R,LR,LR,S,S,S,S,S,LR,S,S,LR,S,S,S,S,S,LR,S,LR,LR,S,LR,S,S,S,S,R,LR,LR,LR,S,C,LS,LR,S,C,SN,B,S,LS,C,S,LS,C,S,C,S,S,LS,S,LS</t>
  </si>
  <si>
    <t>0,0,0,0,0.3,0.4,0,0,0,0,0,0,0,0,0,2.7,0.1,0,0,0,0,0,0,0,0,0,0,0,0,0,0,0,0,0,0,0,0,0,0,0,0,0,0,0,0,0,0,0,0,0,0,0,0,0,0,0,0,0,0,0,0,0,0,0,0,0,0,0,0,0,0,0,0,0,0,0,0,0,0,0,0,0,0,0,0,0,0,0,0,0,0,0,0,0,0,0,0,0,0,0,0,0.1,0,0,0,2.5,6.1,0,0.2,0,0,0.3,0,0,0,0,0,0.1,0,1</t>
  </si>
  <si>
    <t>11.9307,11.9305756467913,11.9304513469935,11.9303271005838,11.9312029075391,11.9310783383266,11.9309538226179,11.9308293603899,11.9307049516196,11.9305805962842,11.9304562943606,11.9303320458258,11.9312078506571,11.9310832793215,11.9309587614906,11.9308342971413,11.9307098862507,11.9305855287957,11.9304612247536,11.9303369741012,11.9312127768157,11.9310882033643,11.9309636834184,11.9308392169551,11.9307148039514,11.9305904443843,11.9304661382308,11.930341885468,11.931217686073,11.9310931105131,11.9309685884596,11.9308441198895,11.9307197047799,11.9305953431078,11.9304710348503,11.9303467799844,11.9312225784872,11.9310980008259,11.9309734766719,11.9308490060023,11.930724588794,11.9306002250242,11.9304759146699,11.930351657708,11.9312274541158,11.9311028743603,11.9309783481131,11.9308538753512,11.9307294560515,11.9306050901912,11.9304807777472,11.9303565186966,11.9312323130165,11.9311077311741,11.9309832028409,11.9308587279938,11.9307343066099,11.9306099386662,11.9304856241397,11.9303613630075,11.9312371552468,11.9311125713246,11.9309880409125,11.9308635639874,11.9307391405263,11.9306147705064,11.9304904539046,11.9303661906981,11.9312419808637,11.9311173948689,11.930992862385,11.9308683833891,11.930743957858,11.930619585769,11.930495267099,11.9303710018251,11.9312467899244,11.9311222018641,11.9309976673155,11.9308731862558,11.9307487586619,11.9306243845109,11.9305000637798,11.9303757964457,11.9312515824856,11.9311269923668,11.9310024557607,11.9308779726442,11.9307535429946,11.9306291667886,11.9305048440035,11.9303805746162,11.9312563586039,11.9311317664337,11.9310072277771,11.930882742611,11.9307583109126,11.9306339326588,11.9305096078267,11.9303853363933,11.9312611183357,11.9311365241212,11.9310119834211,11.9308874962124,11.9307630624722,11.9306386821776,11.9305143553055,11.9303900818331,11.9312658617373,11.9311412654854,11.9310167227488,11.9308922335046,11.9307677977297,11.9306434154012,11.9305190864962,11.9303948109916,11.9312705888646,11.9311459905824,11.9310214458164,11.9308969545435</t>
  </si>
  <si>
    <t>25.402,25.338,25.2809,25.2182,25.2122,25.2072,25.145,25.0831,25.0171,24.9493,24.8793,24.8284,24.7533,24.6674,24.5898,24.5848,24.5798,24.4869,25.1514,26.3984,27.8287,28.0237,28.1187,28.2137,28.0486,28.2436,28.7386,28.8336,28.9276,28.7331,29.0281,29.3231,29.0748,28.8069,28.5366,28.2728,28.0044,27.6855,27.3866,27.0809,26.761,26.4199,26.0494,25.6523,25.2385,24.8347,24.9297,25.7247,25.3192,24.9146,24.48,24.1684,25.7624,25.3315,25.4265,25.1362,25.3312,25.0012,24.5593,25.9543,33.1483,35.1433,40.2383,40.3333,40.4283,40.6233,40.7183,41.3133,46.2073,46.8023,46.8973,46.3061,45.8045,45.2534,44.7783,44.3432,44.4372,43.9753,43.5162,43.6112,43.2224,42.8471,42.5349,42.2186,41.8894,41.9844,41.7107,41.9057,42.5007,42.2878,42.3828,42.1599,41.9693,41.7988,41.6084,44.0034,44.0984,44.1934,44.2884,44.164,44.0733,44.0683,44.5633,44.4533,44.3818,44.3768,44.3718,44.2727,44.2667,44.2093,44.1272,44.1222,44.0674,43.9918,43.9442,43.8708,43.7886,43.7836,43.7106,43.7056</t>
  </si>
  <si>
    <t>0.3,0.4,1.7,0,0,7.9,0,0.9,0,0,0,0,0,0,0,0,0,0.1,0,0,0,0,0,0,0,0,0,0,0,0,0,0,0,0,0,0,0,0,0,0,0,0.1,0,0,0,0,0,0.1,0,0,0,0,0,0,0.2,0,0,0,0,0,0,0,0,0,0,0,0.1,0,0,0,0,0,0,0,0,0,0,0,0,0,0,0,0.1,0,0,0,0,0,0,0,0,0,0,0,0,0,0,0,0,0,0,0,0,0,0.1,0,0,0,0.1,0,0.9,0.2,2.1,0.2,0.1,0.5,5.3,0.1,2.1,8.6</t>
  </si>
  <si>
    <t>0.3,0.7,2.4,2.4,2.4,10.3,10.3,11.2,11.2,11.2,11.2,10.7,10.7,10.7,10.7,10.4,9.5,8.8,7.5,5.7,3,1.7,0,0,0,0,0,0,0,0,0,0,0,0,0,0,0,0,0,0,0,0,0,0,0,0,0,0,0,0,0,0,0,0,0,0,0,0,0,0,0,0,0,0,0,0,0,0,0,0,0,0,0,0,0,0,0,0,0,0,0,0,0,0,0,0,0,0,0,0,0,0,0,0,0,0,0,0,0,0,0,0,0,0,0.1,0.1,0.1,0.1,0.2,0.2,1.1,1.3,3.4,3.6,3.7,4.2,9.5,9.6,11.7,20.3</t>
  </si>
  <si>
    <t>16.4,21.8,18.7,25.9,20.4,27.4,25.1,28.5,26.2,22.6,31.5,34.3,24.3,27.8,26.8,33.5,36.2,35.4,38,40.4,44.6,38.1,45.4,42,49.8,45.3,47.1,49.7,52.1,47.8,52.7,54.3,51.7,52.1,60.5,63.2,61.9,58.9,63,63.3,65.8,67.6,64.6,61.9,68.5,70.9,67.1,65.5,72.8,75.9,68.5,70.9,75.5,73.5,73.7,76,79.5,75.7,75,75.3,72.5,70.4,74.5,78.4,76.7,70.3,70.9,67.3,69.1,70.1,69.9,67.3,71.2,63.1,58.2,63.5,62.7,61.3,61.5,53.1,52.4,51.4,57.3,49.9,42.9,45.5,39.3,37.7,46.2,43.7,36.3,42.7,32.9,37.6,30.7,29.3,30.4,29.9,25.4,25.2,29.9,30.3,32.5,21.4,21.7,31.1,19.8,23.1,26.1,18.1,28.8,26.3,28.2,19.6,21.2,25.6,22.2,25.3,27.5,18.6</t>
  </si>
  <si>
    <t>LS,LS,LS,S,S,B,C,LS,S,C,S,S,S,S,S,S,S,LR,S,S,S,S,S,S,S,S,S,S,S,S,S,S,S,S,S,S,S,S,S,S,S,LR,S,S,S,S,S,LR,S,S,S,S,S,S,LR,S,S,S,S,S,S,S,S,S,S,S,LR,S,S,S,S,S,S,S,S,S,S,S,S,S,S,S,LR,S,S,S,S,S,S,S,S,S,S,S,S,S,S,S,S,S,S,S,S,S,LS,S,S,S,LS,S,LS,LS,SN,LS,LS,LS,SN,LS,SN,B</t>
  </si>
  <si>
    <t>0.3,0.4,1.7,0,0,7.9,0,0.9,0,0,0,0,0,0,0,0,0,0,0,0,0,0,0,0,0,0,0,0,0,0,0,0,0,0,0,0,0,0,0,0,0,0,0,0,0,0,0,0,0,0,0,0,0,0,0,0,0,0,0,0,0,0,0,0,0,0,0,0,0,0,0,0,0,0,0,0,0,0,0,0,0,0,0,0,0,0,0,0,0,0,0,0,0,0,0,0,0,0,0,0,0,0,0,0,0.1,0,0,0,0.1,0,0.9,0.2,2.1,0.2,0.1,0.5,5.3,0.1,2.1,8.6</t>
  </si>
  <si>
    <t>86.7919,86.7231733823529,86.6545011862357,86.5858833685543,86.5173198862489,86.4488106962937,86.3803557556971,86.3119550215014,86.243608450783,86.1753160006523,86.1070776282536,86.5308932907651,86.462373352639,86.3939076723824,86.3254962070309,86.5811389136543,87.3005791882702,88.0194497703609,88.7377511110405,89.4554836610657,90.1726478708363,90.8892441903956,91.6052730694304,91.7107349572713,91.8161133345676,91.9214082674475,92.0266198219868,92.1317480642092,92.236793060086,92.3417548755361,92.4466335764265,92.5514292285719,92.6561418977348,92.7607716496257,92.8653185499032,92.9697826641736,93.0741640579916,93.1784627968597,93.2826789462287,93.3868125714975,93.4908637380132,93.6948325110714,93.7886397703952,93.7143727479526,93.6401645342381,93.5660150826839,93.4919243467587,93.5178922799683,93.4438396503348,93.3698456596615,93.2959102615147,93.2220334094976,93.1482150572503,93.0744551584493,93.200753666808,93.1269521650356,93.0532091033665,92.9795244355245,92.9058981152701,92.8323300964005,92.7588203327495,92.6853687781874,92.611975386621,92.5386401119936,92.465362908285,92.3921437295114,92.4189825297256,92.3458000774962,92.2726755751724,92.1996089768663,92.1266002367262,92.053649308937,91.9807561477195,91.907920707331,91.835142942065,91.7624228062512,91.6897602542553,91.6171552404793,91.5446077193613,91.4721176453753,91.3996849730317,91.3273096568766,91.3549916514922,91.2826517259763,91.2103690832069,91.1381436778242,91.0659754645047,90.9938643979604,90.9218104329394,90.8498135242255,90.7778736266385,90.7059906950336,90.6341646843023,90.5623955493713,90.4906832452032,90.4190277267964,90.3474289491847,90.2758868674376,90.2044014366602,90.1329726119932,90.0616003486126,89.9902846017302,89.9190253265931,89.8478224784838,89.7766760127203,89.7055858846559,89.6345520496794,89.5635744632147,89.4926530807212,89.4217878576935,89.3509787496614,89.28022571219,89.2095287008794,89.1388876713651,89.0683025793177,88.9977733804426,88.9273000304808,88.8568824852077,88.7865207004344,88.7162146320065</t>
  </si>
  <si>
    <t>0,0,0,0,0,0,0,0,0,0,0,0.0004,0.0001,0,0,0.0003,0.1064,0.1444,0.6316,1.6041,3.4604,3.9176,4.789,4.5493,4.2905,4.0464,3.7994,3.5477,3.2919,3.0501,2.7983,2.545,2.302,2.0612,1.8022,1.5408,1.2891,1.0508,0.8096,0.5754,0.3457,0.1677,0,0,0,0,0,0,0,0,0,0,0,0,0,0,0,0,0,0,0,0,0,0,0,0,0,0,0,0,0,0,0,0,0,0,0,0,0,0,0,0,0,0,0,0,0,0,0,0,0,0,0,0,0,0,0,0,0,0,0,0,0,0,0,0,0,0,0,0,0,0,0,0,0,0,0,0,0,0</t>
  </si>
  <si>
    <t>0,0,0,0,0,0,0,0,0,0,0.1,1.3,0,1,0.1,0,0.2,0,0,0.1,0,0,0,0,0,0,0,0.1,0,0,0,0,0,0,0,0,0,0,0,0,0,0,0,0,0,0,0,0,0,0,0,0,0,0,0,0,0,0,0,0.3,0.8,0,1.9,3.3,0.6,0,0,0,0,0.1,0,0,0,0,0,0,0,0,0,0,0,0,0.1,0,0,0,0,0,0,0,0,0,0,0,0,0,0,0,0,0,0,0,0,0,0,0,0,0,0.2,0,0,0,0,0,0,0.1,0,0,0,0</t>
  </si>
  <si>
    <t>0,0,0,0,0,0,0,0,0,0,0.1,1.4,1.4,2.4,2.5,2.4,2.6,2.2,2.2,0.7,0.3,0,0,0,0,0,0,0,0,0,0,0,0,0,0,0,0,0,0,0,0,0,0,0,0,0,0,0,0,0,0,0,0,0,0,0,0,0,0,0,0,0,0,0,0,0,0,0,0,0,0,0,0,0,0,0,0,0,0,0,0,0,0.1,0.1,0.1,0.1,0.1,0.1,0.1,0.1,0.1,0.1,0.1,0.1,0.1,0.1,0.1,0.1,0.1,0.1,0.1,0.1,0.1,0.1,0.1,0.1,0.1,0.1,0.3,0.3,0.3,0.3,0.3,0.3,0.3,0.4,0.4,0.4,0.4,0.4</t>
  </si>
  <si>
    <t>11.1,10.6,14.8,11.3,14.2,17.2,12.6,18,15.2,16.6,21.4,24.3,25.9,27.7,30.3,32.3,28.8,34.2,32,39.1,33.8,36.8,43.6,43.3,38.7,40.6,44.8,48.8,43.7,44.3,49.8,52,52.3,49.1,49.7,51,53.5,53,49.7,54.9,50.4,52.7,52.9,55.8,52.4,55.4,52,53,58.1,57.4,57.4,61.8,56.7,62.1,60.1,61.3,57.7,58,63.6,63.4,56.2,56.3,60.4,55.2,57.2,54.5,58.5,55.8,55.9,52.7,55.6,51.4,50.9,43.8,43.5,39.9,43.9,40.4,39.8,33,35.1,33.6,28.7,24.9,25.3,21.7,19.4,17.2,20.7,22.1,16.6,19.5,14.3,15.6,16,11.3,11.9,11.7,11.5,16.1,15.8,11.3,16.7,11,10.9,10.5,9.4,10.3,10.7,9.5,15.6,10.6,11.4,14.1,11.3,10.7,16.7,14.4,9.4,10.8</t>
  </si>
  <si>
    <t>S,S,S,S,S,S,S,S,S,S,LS,LS,S,LS,LS,S,LS,S,S,LR,S,S,S,S,S,S,S,LR,S,S,S,S,S,S,S,S,S,S,S,S,S,S,S,S,S,S,S,S,S,S,S,C,C,S,S,S,S,S,S,LR,LR,S,LR,R,LR,S,S,C,S,LR,S,S,S,S,S,S,S,S,S,S,S,S,LS,S,S,S,S,S,S,S,S,S,S,S,S,S,S,S,S,S,S,S,S,S,S,S,S,C,LS,S,S,S,S,S,S,LS,S,S,S,S</t>
  </si>
  <si>
    <t>0,0,0,0,0,0,0,0,0,0,0.1,1.3,0,1,0.1,0,0.2,0,0,0,0,0,0,0,0,0,0,0,0,0,0,0,0,0,0,0,0,0,0,0,0,0,0,0,0,0,0,0,0,0,0,0,0,0,0,0,0,0,0,0,0,0,0,0,0,0,0,0,0,0,0,0,0,0,0,0,0,0,0,0,0,0,0.1,0,0,0,0,0,0,0,0,0,0,0,0,0,0,0,0,0,0,0,0,0,0,0,0,0,0.2,0,0,0,0,0,0,0.1,0,0,0,0</t>
  </si>
  <si>
    <t>27.0543,27.0643582322127,27.0744127682806,27.084463609562,27.0945107574146,27.1045542131957,27.114593978262,27.1246300539698,27.1346624416747,27.1446911427321,27.1547161584967,27.1647374903227,27.174755139564,27.1847691075737,27.1947793957046,27.276786005309,27.2867624795682,27.5287352877266,27.5466191770266,27.7884964944518,28.0302849281091,28.2719845106609,28.2815952747578,28.2912025071432,28.3008062091148,28.3104063819699,28.3200030270054,28.4295961455178,28.4391489913439,28.4486983267419,28.4582441530019,28.4677864714132,28.477325283265,28.4868605898458,28.4963923924437,28.5059206923464,28.515445490841,28.5249667892142,28.5344845887522,28.5439988907407,28.553509696465,28.5630170072098,28.5725208242596,28.582021148898,28.5915179824086,28.6010113260742,28.6105011811772,28.6199875489996,28.6294704308229,28.638949827928,28.6484257415956,28.6578981731058,28.667367123738,28.6768325947715,28.6862945874849,28.6957531031565,28.7052081430638,28.7146597084843,28.7241078006946,28.9655524209711,29.2069083164849,29.2161755198401,29.4574393177335,29.6986144573118,29.9397009711547,29.9486988918299,29.9576935059979,29.9666848148737,29.975672819672,30.0846575216069,30.0936021744332,30.1025435403269,30.1114816204958,30.1204164161474,30.1293479284886,30.138276158726,30.1472011080656,30.1561227777132,30.1650411688738,30.1739562827523,30.182868120553,30.1917766834798,30.2006819727361,30.2095839895248,30.2184827350486,30.2273782105095,30.2362704171093,30.2451593560491,30.2540450285296,30.2629274357514,30.2718065789141,30.2806824592174,30.2895550778603,30.2984244360412,30.3072905349584,30.3161533758095,30.3250129597918,30.3338692881021,30.3427223619368,30.3515721824918,30.3604187509627,30.3692620685444,30.3781021364317,30.3869389558186,30.395772527899,30.404602853866,30.4134299349127,30.4222537722314,30.4310743670141,30.4398917204523,30.4487058337372,30.4575167080594,30.4663243446093,30.4751287445764,30.4839299091504,30.49272783952,30.5015225368737,30.5103140023996,30.5191022372854,30.5278872427181</t>
  </si>
  <si>
    <t>3.9402,3.9039,3.8643,3.8276,3.7888,3.7474,3.71,3.6681,3.6288,3.5884,3.5684,3.5484,3.4985,3.4785,3.4585,3.3999,3.3799,3.5441,3.4856,4.8352,4.9214,4.889,4.7974,4.7073,4.6294,4.5474,4.4551,4.4351,4.3465,4.2571,4.1526,4.0417,3.9313,3.8319,3.7319,3.6289,3.519,3.4122,3.3167,3.2062,3.1111,3.0103,2.9104,2.8027,2.707,2.6037,2.5118,2.4186,2.3117,2.209,2.1081,2.002,1.9123,1.8031,1.7024,1.6007,1.5111,1.4227,1.3216,1.3696,1.9176,1.8253,3.4733,6.5213,6.8693,6.7213,6.5543,6.412,6.2617,6.2417,6.0943,5.9669,5.8423,5.7434,5.6461,5.5595,5.4623,5.3755,5.2907,5.2216,5.1486,5.079,5.059,5.0046,4.9498,4.9002,4.8535,4.8093,4.7613,4.7117,4.6685,4.6223,4.5815,4.5396,4.4974,4.4594,4.421,4.3828,4.3449,4.3031,4.2617,4.2242,4.1821,4.145,4.1081,4.0715,4.0358,4.0006,3.9806,3.945,3.9046,3.8684,3.8317,3.7929,3.7564,3.7364,3.6956,3.6569,3.622,3.5862</t>
  </si>
  <si>
    <t>0,0,0,0,1.1,0.1,0.5,0,0,0,0,0,0,0,0.2,0,0,0,0,0,0,1.1,0.5,0,1.3,0,0,0,0,0.7,0,0,0.1,0,0,0,0,0,0,0,0,0,0,0,0,0,0,0,0,0,0.1,0,0,0.1,0,0,0,0,0.1,0,10.1,0,2.5,4,0,0.6,0,0,0.1,0,0,0,0,0,0,0,0.3,0,0,0,0,0.1,0,0,0,0,0,0,0,0,0,0,0,0,0,0,0,0,0,0,0,0,0,0,0,0,0,0,0,0,0,0,0,0,0.1,0,0,0,0,0</t>
  </si>
  <si>
    <t>0,0,0,0,1.1,1.2,1.7,1.7,1.7,1.7,1.7,1.7,1.7,1.7,1.9,1.9,1.9,1.9,1.9,1.9,1.9,3,3.5,3.5,3.4,3.4,2.1,0.6,0,0,0,0,0,0,0,0,0,0,0,0,0,0,0,0,0,0,0,0,0,0,0,0,0,0,0,0,0,0,0,0,0,0,0,0,0,0,0,0,0,0,0,0,0,0,0,0,0,0,0,0,0,0.1,0.1,0.1,0.1,0.1,0.1,0.1,0.1,0.1,0.1,0.1,0.1,0.1,0.1,0.1,0.1,0.1,0.1,0.1,0.1,0.1,0.1,0.1,0.1,0.1,0.1,0.1,0.1,0.1,0.1,0.1,0.1,0.1,0.2,0.2,0.2,0.2,0.2,0.2</t>
  </si>
  <si>
    <t>11.7,9.2,10.4,11.1,6.1,9.7,10,8,9.1,17.5,16.8,17.6,19.1,15.9,19.4,21.5,20.3,22.1,24.6,23.9,27.6,25.7,26.7,30.2,32.4,30.5,38.3,39,38.5,36.7,41.2,36.3,42.7,41.5,41.1,45.5,44.3,48.5,48.1,51.8,51.4,49.1,53.3,53.2,52.2,49.4,55.3,51.5,55.6,55.6,57.5,55.4,59.8,55.9,57.2,58.5,56,57.3,61.1,57.3,62.9,61.1,63.2,62.4,55.5,54.2,59.9,56.9,53.2,53,49.6,49.6,51.7,45.3,51.1,49,42.6,39.9,36.7,35.6,40.5,31.8,32.1,30.5,27.8,28.7,28.5,24.5,22.7,25.4,22.6,18,19,15.3,17.9,12.2,16.8,14.1,13.7,15.9,14.4,14.1,9.8,8.4,9,11.1,14.7,14.5,8.8,12.5,6.9,13.8,10,9.5,8.8,8,10.5,9.9,6.2,13</t>
  </si>
  <si>
    <t>S,C,C,S,LS,LS,LS,S,S,S,S,S,S,S,LS,S,S,S,S,S,C,LS,LS,S,LR,S,S,S,S,LR,S,S,LR,S,S,S,S,S,S,S,S,S,S,S,S,S,S,S,S,S,LR,S,S,LR,S,S,S,S,LR,S,ST,C,R,R,S,LR,C,S,LR,C,S,S,S,S,S,S,LR,S,S,S,S,LS,S,S,S,S,S,S,S,S,S,S,S,S,S,S,S,S,S,S,S,S,S,S,S,S,S,S,S,S,S,S,S,S,LS,S,S,S,S,S</t>
  </si>
  <si>
    <t>0,0,0,0,1.1,0.1,0.5,0,0,0,0,0,0,0,0.2,0,0,0,0,0,0,1.1,0.5,0,0,0,0,0,0,0,0,0,0,0,0,0,0,0,0,0,0,0,0,0,0,0,0,0,0,0,0,0,0,0,0,0,0,0,0,0,0,0,0,0,0,0,0,0,0,0,0,0,0,0,0,0,0,0,0,0,0,0.1,0,0,0,0,0,0,0,0,0,0,0,0,0,0,0,0,0,0,0,0,0,0,0,0,0,0,0,0,0,0,0,0,0.1,0,0,0,0,0</t>
  </si>
  <si>
    <t>61.9313,62.023951165493,62.1165599202412,62.2091262836579,62.3016502751478,62.3941319141064,62.4865712199204,62.5789682119676,62.671322909617,62.7636353322288,62.8559054991542,62.9481334297356,63.0403191433065,63.1324626591916,63.2245639967068,63.316623175159,63.4086402138464,63.5006151320584,63.5925479490754,63.6844386841692,63.7762873566025,63.8680939856294,63.9598585904951,64.0515811904361,64.3652618046799,64.4567988327271,64.7702939600219,65.0836455860262,65.3968537764269,65.7099185968814,65.8008401130166,65.891720010148,66.0825583073264,66.1733092489463,66.2640186496422,66.3546865284294,66.4453129043142,66.5358977962946,66.6264412233597,66.7169432044899,66.8074037586568,66.8978229048236,66.9882006619446,67.0785370489656,67.1688320848235,67.2590857884466,67.3492981787547,67.4394692746588,67.5295990950612,67.6196876588557,67.8097349849274,67.8996953175047,67.9896144710566,68.1794924644325,68.2692835418255,68.3590335176691,68.4487424107772,68.5384102399553,68.7280370240004,68.8175770070528,69.1290760034933,69.2184324123649,69.529747918655,69.8409209213683,69.9299514857353,70.2409412966749,70.3297887531236,70.418595539962,70.6073616758064,70.6960414046168,70.7846805405935,70.8732791023179,70.9618371083626,71.0503545772919,71.1388315276614,71.2272679780185,71.5376639469018,71.6259178331233,71.7141313214391,71.8023044303412,71.8904371783132,71.9785295838302,72.0865816653588,72.1745842864274,72.2625466246062,72.3504686983343,72.4383505260428,72.5261921261542,72.6139935170823,72.7017547172329,72.7894757450032,72.8771566187819,72.9647973569494,73.0523979778775,73.1399584999299,73.2274789414616,73.3149593208194,73.4023996563416,73.489799966358,73.5771602691903,73.6644805831516,73.7517609265466,73.8390013176718,73.9262017748151,74.0133623162562,74.1004829602664,74.1875637251085,74.2746046290371,74.3616056902985,74.4485669271304,74.5354883577623,74.6223700004155,74.7092118733026,74.7960139946282,74.8827763825884,74.969499055371,75.0561820311556,75.1428253281131,75.2294289644066,75.3159929581905</t>
  </si>
  <si>
    <t>5.3436,5.2016,5.0591,4.9135,4.7861,4.6589,4.5318,4.3901,4.2481,4.0997,3.9526,3.8053,3.6572,3.5125,3.3869,3.2383,3.0915,2.9438,2.7944,2.6465,2.5002,2.3759,2.2518,2.1007,3.1399,2.9823,3.9279,5.0251,5.2017,5.5519,5.3575,5.1758,5.0481,4.8566,4.6676,4.4688,4.2748,4.0712,3.8707,3.6618,3.4566,3.2603,3.0544,2.8517,2.6546,2.4674,2.2678,2.081,1.8872,1.697,1.5738,1.3903,1.2007,1.0781,0.9023,0.7288,0.5648,0.4042,0.2827,0.1338,9.8906,9.6015,11.746,15.3877,15.0566,15.294,14.9681,14.6307,14.4907,14.2112,13.9252,13.6412,13.3475,13.0884,12.8014,12.528,12.4687,12.237,12.0176,11.8027,11.5722,11.4362,11.2344,11.0374,10.8476,10.6564,10.4663,10.2853,10.1083,9.9269,9.7514,9.5838,9.4152,9.2525,9.0867,8.9285,8.7652,8.6057,8.4471,8.2863,8.1279,7.9702,7.8174,7.6664,7.5153,7.3626,7.2065,7.0511,6.9017,6.7493,6.6023,6.4495,6.3007,6.1528,6.0238,5.8779,5.7304,5.5838,5.4403,5.2919</t>
  </si>
  <si>
    <t>0.0071,0.0069,0.0068,0.0066,0.0064,0.0062,0.0061,0.0059,0.0057,0.0055,0.0053,0.0051,0.0049,0.0048,0.0046,0.0044,0.0042,0.004,0.0038,0.0036,0.0034,0.0033,0.0031,0.0029,0.0027,0.0041,0.0039,0.0051,0.0065,0.0068,0.0072,0.007,0.0067,0.0066,0.0063,0.0061,0.0058,0.0056,0.0053,0.005,0.0048,0.0045,0.0042,0.004,0.0037,0.0035,0.0032,0.0029,0.0027,0.0025,0.0022,0.002,0.0018,0.0016,0.0014,0.0012,0.0009,0.0007,0.0005,0.0004,0.0002,0.0129,0.0125,0.0153,0.02,0.0196,0.0199,0.0195,0.019,0.0188,0.0185,0.0181,0.0177,0.0174,0.017,0.0166,0.0163,0.0162,0.0159,0.0156,0.0153,0.015,0.0149,0.0146,0.0143,0.0141,0.0139,0.0136,0.0134,0.0131,0.0129,0.0127,0.0125,0.0122,0.012,0.0118,0.0116,0.0114,0.0112,0.011,0.0108,0.0106,0.0104,0.0102,0.01,0.0098,0.0096,0.0094,0.0092,0.009,0.0088,0.0086,0.0084,0.0082,0.008,0.0078,0.0076,0.0074,0.0073,0.0071</t>
  </si>
  <si>
    <t>0,0,0.3,0,0.1,0,0,0.1,0,0,0,0.1,0,0,0,0,0,0,0,0,0,0,0,0,0,0,0,0.1,0,0,0.5,0,0,0.2,0.2,0.1,0,0.1,0,0,0,2.4,0,0,0,0,0.2,0,0.1,0,0,0.2,0,0,0,0,0,0,0,0,0.1,0,0,0,0.9,0.3,0,0,0,0,0,0,0,0,0,0,0,0,0.1,0,0,0.1,0,0,0,0,0,0,0,0,0,0,0,0,0,0,0,0,0,0,0,0.2,0,0,0,0,0,0.1,1.7,0.1,0,0,0,3.4,0,0,0.1,0,0.1,0</t>
  </si>
  <si>
    <t>0,0,0.3,0.3,0.4,0.4,0.4,0.5,0.5,0.5,0.5,0.6,0.6,0.6,0.6,0.6,0.6,0.6,0.6,0.6,0.6,0.6,0.6,0.6,0,0,0,0,0,0,0,0,0,0,0,0,0,0,0,0,0,0,0,0,0,0,0,0,0,0,0,0,0,0,0,0,0,0,0,0,0,0,0,0,0,0,0,0,0,0,0,0,0,0,0,0,0,0,0,0,0,0,0,0,0,0,0,0,0,0,0,0,0,0,0,0,0,0,0,0,0,0.2,0.2,0.2,0.2,0.2,0.2,0.3,2,2.1,2.1,2.1,2.1,5.5,5.5,5.5,5.6,5.6,5.7,5.7</t>
  </si>
  <si>
    <t>13.1,11.6,2.6,11.3,11.6,3.9,7.7,17.9,14.3,17.8,16.3,13.2,15.9,21,13.2,24.9,24.4,26.9,18.3,23.6,29.7,28.4,30.4,29,35.4,35,35.4,35.7,32.9,32.4,39.4,37.3,35,38.6,46,46,46.1,46.3,51.1,45.5,41.6,52.2,46.1,50.3,49.2,56.4,59.8,50.6,58.2,61.7,51.9,57,62.3,64.6,54.2,63.2,67.5,58.2,61.2,62.4,60.5,66.1,56.1,67.1,66.1,65.6,64.1,63.9,50.6,58,50.5,50.2,46.4,45.5,46.1,48,33.3,44.5,32.4,30.8,35,34.7,31.1,24.8,17.1,16.9,21.8,26.1,17,13.7,17,16.9,17.4,10.4,9.2,8.6,18.4,8.8,7.1,4,6.5,8.9,10.3,12.8,14.6,3.3,9.5,15.1,13.2,10.9,15.8,14.1,10,14,2.9,11,13.9,3.3,12.6,3.8</t>
  </si>
  <si>
    <t>S,S,LS,S,LS,S,C,LS,S,S,S,LS,S,S,S,S,S,S,S,S,S,S,S,S,S,S,S,LR,S,C,LR,S,C,LR,LR,LR,S,LR,S,S,C,R,S,S,S,S,LR,S,LR,S,S,LR,S,S,S,S,S,S,S,S,LR,S,S,S,LR,LR,S,S,S,S,S,S,S,S,S,S,S,S,LR,S,S,LR,S,S,S,S,S,S,S,S,S,S,S,S,S,S,S,S,S,S,S,LS,S,S,S,S,S,LS,LS,LS,S,S,S,SN,S,C,LS,S,LS,S</t>
  </si>
  <si>
    <t>0,0,0.3,0,0.1,0,0,0.1,0,0,0,0.1,0,0,0,0,0,0,0,0,0,0,0,0,0,0,0,0,0,0,0,0,0,0,0,0,0,0,0,0,0,0,0,0,0,0,0,0,0,0,0,0,0,0,0,0,0,0,0,0,0,0,0,0,0,0,0,0,0,0,0,0,0,0,0,0,0,0,0,0,0,0,0,0,0,0,0,0,0,0,0,0,0,0,0,0,0,0,0,0,0,0.2,0,0,0,0,0,0.1,1.7,0.1,0,0,0,3.4,0,0,0.1,0,0.1,0</t>
  </si>
  <si>
    <t>20.2554,20.1773733618677,20.0996472932753,20.0222206363868,19.9450922378264,19.8682609486612,19.7917256243843,19.7154851248974,19.6395383144941,19.5638840618429,19.4885212399704,19.4134487262445,19.3386654023574,19.2641701543094,19.189961872392,19.1160394511715,19.0424017894725,18.9690477903613,18.8959763611299,18.8231864132796,18.7506768625048,18.6784466286764,18.6064946358267,18.5348198121322,18.6984210898987,18.7173921526264,18.7362901361629,18.8551153220197,18.8484827766158,18.7758757807059,18.9385484771149,18.9565945355104,18.9745710779612,19.1364783722523,19.2897619769662,19.3154551117631,19.2410492730057,19.2669300559619,19.1927111425167,19.1187781307226,19.0451299192463,19.206765410997,19.223778260192,19.2407255735088,19.2576076034007,19.2744246013487,19.4351768178649,19.4513097943253,19.5673806243005,19.5830043331796,19.5985678573436,19.7580714286325,19.7729605698218,19.7877923559536,19.8025670079676,19.8172847459525,19.831945789149,19.8465503559535,19.8610986639208,19.797590929768,19.8213278363031,19.7449733049493,19.6689129019458,19.593145494269,19.75266995326,19.911579901689,19.925877706737,19.9401204346371,19.9543082975543,19.9684415068361,19.982520273016,19.9915448058164,19.9145345748524,19.8378209980854,19.7614029327621,19.6852792405308,19.6094487874253,19.5339104438472,19.5586630845499,19.4833203746133,19.4082678953493,19.4335045287485,19.3586439471008,19.2840717388999,19.2097867932909,19.1357880036981,19.0620742678084,18.9886444875549,18.9154975691009,18.8426324228231,18.7700479632955,18.6977431092734,18.6257167836774,18.5539679135769,18.4824954301744,18.4112982687896,18.3403753688437,18.2697256738431,18.1993481313641,18.1292416930371,18.0594053145308,17.9898379555371,17.9205385797551,17.8515061548759,17.7827396525672,17.7142380484581,17.6460003221236,17.5780254570695,17.5103124407173,17.4428602643893,17.375667923293,17.3087344165068,17.2420587469646,17.1756399214413,17.1094769505377,17.0435688486659,16.9779146340349,16.9125133286353,16.8473639582254,16.7824655523163</t>
  </si>
  <si>
    <t>0,0,0,0,0,0,0,0,0,0,0,0,0,0,0,0,0,0,0,0,0,0,0,0,0.365,0.2601,0.1572,0.0662,0,0,0.265,0.161,0.0615,0.0265,0,0,0,0,0,0,0,2.165,2.0218,1.8717,1.7262,1.5666,1.5316,1.3885,1.2975,1.1344,0.9964,0.9614,0.8069,0.6528,0.523,0.3837,0.2445,0.1259,0.0128,0,0,0,0,0,0.665,0.73,0.58,0.4368,0.318,0.1958,0.0862,0,0,0,0,0,0,0,0,0,0,0,0,0,0,0,0,0,0,0,0,0,0,0,0,0,0,0,0,0,0,0,0,0,0,0,0,0,0,0,0,0,0,0,0,0,0,0,0,0</t>
  </si>
  <si>
    <t>0,0,0,0,0,0,0,0,0.1,0,0,3.3,0,0.1,0.3,0,0,0,0.5,0,0,0,0,0,0,0,0,0,0,0,0,0,0,0,0,0,0,0,0.2,0,0.1,0,0,0.1,0.2,0.5,0,0,0,0.1,0,0.3,1.5,0,0.1,0.7,0.4,0.5,0.5,0.1,0,0,0,0,0,1,0.2,0,0,0,0,0,0,0,0,0,0,0,0,0,0,0,0,3,0,0,0.2,0,0,0,0,0,0,0,0,0,0,0,0,0,0,0,0.3,0.1,0.1,0.2,0.1,0,0,0.1,0,0,0,0,0,0,0,0,0,0</t>
  </si>
  <si>
    <t>0,0,0,0,0,0,0,0,0.1,0.1,0.1,3.4,3.4,3.5,3.8,3.8,3.8,3.8,4.3,4.3,4.3,4.3,3.4,3.4,3,2.9,1.2,0.3,0,0,0,0,0,0,0,0,0,0,0,0,0,0,0,0,0,0,0,0,0,0,0,0,0,0,0,0,0,0,0,0,0,0,0,0,0,0,0,0,0,0,0,0,0,0,0,0,0,0,0,0,0,0,0,3,3,3,3.2,3.2,3.2,3.2,3.2,3.2,3.2,3.2,3.2,3.2,3.2,3.2,3.2,3.2,3.2,3.2,3.5,3.6,3.7,3.9,4,4,4,4.1,4.1,4.1,4.1,4.1,4.1,4.1,4.1,4.1,4.1,4.1</t>
  </si>
  <si>
    <t>16.4,18.1,16.1,16.7,21.4,21.3,19.7,19.9,17.5,17,18.2,20.8,22.4,21.3,21.4,28,24.6,29.1,22.9,27.9,30.8,30.2,36.1,32.1,34,32.5,39.9,36.3,35.3,40.9,44.3,39.3,38.1,38.2,45.1,39.6,42.5,44.2,45.7,49.2,51.2,47.5,46.4,52.8,54.7,57.3,57.4,54.9,53.2,53.8,60.5,61.2,56,58,58,58.2,58.6,63.9,66.7,62,64.6,63.5,65.9,64,66.2,58,54.7,62.3,52.8,51.2,54.9,48.5,53.6,52.9,50.5,41.4,41.9,38.4,38.4,35.6,34.4,33.8,35.2,26.7,24.7,25.2,23.3,25.4,29.6,23.9,26.2,21.1,18.1,15.8,16.7,23.5,20.2,17.3,19.8,13.7,17.4,18.5,17.4,17.6,17.4,16.7,15.1,20.4,12.8,19.8,15.1,11.7,12,13.4,14.3,18.6,14,20.7,19.3,14.4</t>
  </si>
  <si>
    <t>S,C,S,S,S,S,S,S,LS,S,C,SN,S,LS,LS,C,S,C,LS,S,S,S,S,S,S,S,S,S,S,S,S,S,S,S,S,S,S,S,LR,S,LR,S,S,LR,LR,LR,S,S,S,LR,S,LR,LR,S,LR,LR,LR,LR,LR,LR,S,C,C,C,S,LR,LR,S,S,S,S,S,S,S,S,S,S,S,S,S,S,C,S,SN,C,S,LS,C,C,S,S,S,S,S,S,S,S,S,S,S,S,S,LS,LS,LS,LS,LS,S,S,LS,S,S,S,S,S,S,S,S,S,S</t>
  </si>
  <si>
    <t>0,0,0,0,0,0,0,0,0.1,0,0,3.3,0,0.1,0.3,0,0,0,0.5,0,0,0,0,0,0,0,0,0,0,0,0,0,0,0,0,0,0,0,0,0,0,0,0,0,0,0,0,0,0,0,0,0,0,0,0,0,0,0,0,0,0,0,0,0,0,0,0,0,0,0,0,0,0,0,0,0,0,0,0,0,0,0,0,3,0,0,0.2,0,0,0,0,0,0,0,0,0,0,0,0,0,0,0,0.3,0.1,0.1,0.2,0.1,0,0,0.1,0,0,0,0,0,0,0,0,0,0</t>
  </si>
  <si>
    <t>27.5436,27.46923228,27.395065352844,27.3210986763913,27.2473317099651,27.1737639143482,27.1003947517794,27.0272236859496,26.9542501819975,26.8814737065061,26.8088937274986,26.7365097144343,26.6643211382054,26.5923274711322,26.5205281869601,26.4489227608554,26.377510669401,26.3062913905937,26.2352644038391,26.1644291899487,26.0937852311358,26.0233320110118,26.201069014582,26.2843261282427,26.4613584476964,26.6129127798876,26.7890579153819,26.9647274590104,27.1399226948711,27.1906449035949,27.2412301623552,27.2916788409168,27.3419913080464,27.3921679315146,27.4422090780995,27.4921151135887,27.541886402782,27.5915233094945,27.7650261965588,27.8140606258281,27.9629626621384,28.0114626629506,28.0598317137606,28.2080701681335,28.3799083786795,28.5512826260571,28.5981941629667,28.6449790387267,28.6916375953222,28.7641701738148,28.6865069143455,28.8570533456768,29.0271393016434,29.072766025529,29.2182695572601,29.3873802294555,29.5560343028359,29.7242330102183,29.8919775810907,30.0352692416217,30.0781740146694,30.1209629448297,30.1636363448787,30.2061945267475,30.2486378015253,30.4149664794612,30.5808460699666,30.6222777855777,30.6635976355567,30.7048059219407,30.7459029459514,30.7868890079973,30.8277644076758,30.868529443775,30.9091844142768,30.9497296163583,30.9901653463941,30.9164918999588,30.833017371829,30.749768224925,30.6667438507177,30.5839436423208,30.5013669944865,30.4190133036014,30.3368819676817,30.2549723863689,30.1732839609257,30.0918160942312,30.0105681907768,29.9295396566617,29.8487298995887,29.7681383288598,29.6877643553719,29.6076073916124,29.527666851655,29.4479421511556,29.3684327073475,29.2891379390376,29.2100572666022,29.1311901119824,29.05253589868,28.9740940517536,28.8958639978139,28.8178451650198,28.7400369830742,28.6624388832199,28.5850502982352,28.50787066243,28.4308994116414,28.35413598323,28.2775798160753,28.2012303505719,28.1250870286253,28.049149293648,27.9734165905552,27.8978883657607,27.8225640671731,27.7474431441917,27.6725250477024,27.5978092300736</t>
  </si>
  <si>
    <t>0,0,0,0,0,0,0,0,0,0,0,0,0,0,0,0,0,0,0,0,0,0,0.6174,0.4773,0.6404,0.4997,1.9157,2.5422,2.5463,2.3766,2.2021,2.0382,1.8775,1.7181,1.5498,1.3919,1.2318,1.0716,1.0236,0.8597,0.7357,0.58,0.429,0.305,0.257,0.509,0.3468,0.1941,0.0499,0,0,0.052,1.304,1.1175,0.9935,1.4455,1.5975,1.8495,2.1015,1.9775,1.7557,1.5522,1.3469,1.1522,0.9492,1.7012,1.6532,1.4468,1.2685,1.0965,0.9213,0.7603,0.5958,0.4368,0.2854,0.1458,0.0104,0,0,0,0,0,0,0,0,0,0,0,0,0,0,0,0,0,0,0,0,0,0,0,0,0,0,0,0,0,0,0,0,0,0,0,0,0,0,0,0,0,0,0</t>
  </si>
  <si>
    <t>0,0,0,0,0,0,0,0,0,0,0,0,0,0,0,0,0,0,0,0,0,0,0,0,0,0,0,0,0,0.1,0,0,3.9,0,0,0,0.3,0,0,0,0,0.1,0.7,0,0.1,0,0,0.1,0,0,0.9,0,0,0.5,0.1,0.4,0,0,0,0,0,0,0,0,0,0,0,0,0,0,0.3,1.5,0,0.2,0.3,1.8,0,0,0,0.9,0,0.5,0,0,0,0.1,0,0.5,0,0,0,0,0,0,0,0,0,0,0,0,0,0.1,0,0,0,0,0,0.1,0,0,0,0,0,0,0,0,0,0,0,0</t>
  </si>
  <si>
    <t>0,0,0,0,0,0,0,0,0,0,0,0,0,0,0,0,0,0,0,0,0,0,0,0,0,0,0,0,0,0,0,0,0,0,0,0,0,0,0,0,0,0,0,0,0,0,0,0,0,0,0,0,0,0,0,0,0,0,0,0,0,0,0,0,0,0,0,0,0,0,0,0,0,0,0,0,0,0,0,0,0,0,0,0,0,0.1,0.1,0.6,0.1,0.1,0.1,0,0,0,0,0,0,0,0,0,0,0.1,0.1,0.1,0.1,0.1,0.1,0.2,0.2,0.2,0.2,0.2,0.2,0.2,0.2,0.2,0.2,0.2,0.2,0.2</t>
  </si>
  <si>
    <t>15.6,22.4,19.7,14.5,22.1,25.3,23.9,16.4,30,25,23.9,21.3,21.2,32.5,28.3,24.5,34.1,28.9,26.7,32.7,40.1,33.7,38,38.5,39.2,43.4,38.9,40.8,42.5,47.5,44.8,45.4,48.4,42.7,43.5,58.1,50.2,55.2,59.2,61.6,62,51.9,54.8,55.7,65.1,59.5,60.4,55.9,61,69.3,63.4,59.5,63.2,67.9,62.3,65.5,63.8,69.4,76.1,68.4,69.8,69.2,72.4,68.9,64.2,72.7,71.9,59.2,56.8,56.9,63.3,54.8,58.8,52.3,57.7,55,53.2,49.2,45.1,42.6,43.7,34.2,36.4,35.5,35.1,31.2,26.7,23.3,34.5,25.9,25,32.8,24.5,22.9,29.7,20,23.2,20.2,19.4,22.3,27.7,18.2,16.3,23.1,25,24,22.6,27.3,16.9,23.1,27.4,14.9,25.3,22,26.1,25.1,14.8,23.1,20.3,20.1</t>
  </si>
  <si>
    <t>S,S,S,S,S,S,S,S,S,S,S,S,S,S,S,S,S,S,S,S,S,S,S,S,S,S,S,S,S,LR,S,S,R,C,S,C,LR,C,C,S,S,LR,LR,S,LR,S,S,LR,S,S,LR,S,C,LR,LR,LR,C,S,S,S,S,S,S,S,S,S,S,S,S,S,LR,LR,C,LR,LR,LR,C,S,C,LR,S,LR,S,S,S,LS,S,LS,S,S,S,S,S,S,S,S,S,S,S,S,S,LS,S,S,S,S,S,LS,S,S,S,S,S,S,S,S,S,S,S,S</t>
  </si>
  <si>
    <t>0,0,0,0,0,0,0,0,0,0,0,0,0,0,0,0,0,0,0,0,0,0,0,0,0,0,0,0,0,0,0,0,0,0,0,0,0,0,0,0,0,0,0,0,0,0,0,0,0,0,0,0,0,0,0,0,0,0,0,0,0,0,0,0,0,0,0,0,0,0,0,0,0,0,0,0,0,0,0,0,0,0,0,0,0,0.1,0,0.5,0,0,0,0,0,0,0,0,0,0,0,0,0,0.1,0,0,0,0,0,0.1,0,0,0,0,0,0,0,0,0,0,0,0</t>
  </si>
  <si>
    <t>24.5655,24.5358820212766,24.5062997521729,24.4767531496348,24.4472421706601,24.4177667722983,24.3883269116509,24.3589225458709,24.3295536321631,24.3002201277839,24.2709219900412,24.2416591762943,24.2124316439541,24.1832393504826,24.1540822533934,24.124960310251,24.0958734786713,24.0668217163211,24.0378049809185,24.0088232302322,23.9798764220823,23.9509645143394,23.9220874649249,23.8932452318112,23.8644377730211,23.8356650466281,23.8069270107562,23.7782236235801,23.7495548433248,23.8209206282654,23.7922003693519,23.7635147377009,23.9938636915633,24.0569349197366,24.1199301045851,24.1828493377924,24.4126927109312,24.4752589679464,24.5377497904673,24.6001652694433,24.6625054957142,24.8247705600101,25.0538399855761,25.1156332281467,25.2773519682262,25.3388757282645,25.4003253107198,25.561700805026,25.6228817331334,25.6839888970013,25.9120223855652,25.9727809401358,26.0334662397115,26.261078372614,26.4214160795406,26.6485604715015,26.7084310014294,26.7682293470305,26.8279555953355,26.8876098332702,26.9471921476557,27.0067026252081,27.0661413525394,27.1255084161569,27.1848039024637,27.2440278977586,27.3031804882365,27.3622617599882,27.421271799001,27.4002106911583,27.6261749761405,27.851866821914,27.9102865569514,28.1356358568473,28.3607134590057,28.5855196910055,28.6430548800305,28.7005207003879,28.7579172357137,28.982244569543,29.0393014377924,29.2632895140731,29.3200075338079,29.3766571701147,29.4332385054415,29.489751622137,29.5461966024508,29.6025735285329,29.8258824824347,29.8819221985906,29.9378943491313,30.0677990155189,30.1235470592591,30.1792278890458,30.2348415859171,30.2903882308135,30.3458679045778,30.4012806879553,30.4566266615939,30.5119059060444,30.5671185017606,30.6222645290989,30.6773440683191,30.7323571995842,30.7873040029606,30.842184558418,30.8969989458299,30.9517472449732,31.0064295355289,31.0610458970818,31.1155964091208,31.1700811510389,31.1595002021334,31.1219320104003,31.0844091136502,31.046931457272,31.0094989867207,30.9721116475168,30.9347693852468,30.8974721455624</t>
  </si>
  <si>
    <t>0,0,0,0,0,0,0,0,0,0,0,0,0,0,0,0,0,0,0,0,0,0,0,0,0,0,0,0,0,0,0,0,3.641,3.4954,3.3438,3.1603,3.2013,3.0286,2.8458,2.648,2.4525,2.3605,2.8015,2.6249,2.5329,2.3485,2.1644,2.0724,1.892,1.6865,2.3275,2.1468,1.9666,2.2076,2.1156,2.2566,2.0721,1.8609,1.6264,1.4325,1.24,1.0565,0.8699,0.702,0.5523,0.3914,0.243,0.1227,0.0123,0,0.041,1.282,1.1319,1.0729,1.1139,2.6549,2.4947,2.34,2.2009,2.8419,2.6958,2.9368,2.8035,2.6726,2.5431,2.4511,2.3337,2.2417,2.4749,2.3582,2.2429,2.1199,2.0063,1.8947,1.7774,1.669,1.5589,1.4515,1.3451,1.2374,1.1266,1.0346,0.932,0.8265,0.7207,0.6163,0.5136,0.4216,0.3226,0.2226,0.1227,0.0273,0,0,0,0,0,0,0,0</t>
  </si>
  <si>
    <t>0,0,0,0,0,0,0,0,0,0,0,0,0,0,0,0,0,0,0,0,0,0,0,0,0,0,0,0,0,0,0,0,0,0,0,0,0,0,0,0,0,0,0,0,0,0,0,0,0,0,0,0.7,0,0,0,0,0.1,0.2,0.1,0.1,0,0,0,0,0,0,0.1,2.2,0,1,0,0,0.1,0,0.1,0,0,0,0,0,0.4,0,0.1,0.1,0.3,0.2,0.5,0,0.1,0,0,0.5,0,0,0,0,0.1,0,0,0,0,0.4,0.1,1.2,1,0.2,0,1.2,0,0.1,0,0.2,0,0,0,0,0,0,0,0</t>
  </si>
  <si>
    <t>0,0,0,0,0,0,0,0,0,0,0,0,0,0,0,0,0,0,0,0,0,0,0,0,0,0,0,0,0,0,0,0,0,0,0,0,0,0,0,0,0,0,0,0,0,0,0,0,0,0,0,0,0,0,0,0,0,0,0,0,0,0,0,0,0,0,0,0,0,0,0,0,0,0,0,0,0,0,0,0,0,0,0.1,0,0,0,0,0,0.1,0.1,0.1,0.6,0.6,0.6,0.6,0.6,0.7,0.7,0.7,0.7,0.7,1.1,1.2,2.4,3.4,3.6,3.6,4.8,4.8,4.9,4.9,5.1,5.1,5.1,5.1,5.1,5.1,5.1,5.1,5.1</t>
  </si>
  <si>
    <t>20.6,25.7,12,19.2,17.5,22.6,14.4,25.3,28.2,14.4,23.9,21,29.7,27.2,34.6,18.5,22.9,22.4,34.7,37.3,26.9,35.9,40.6,26.4,42.6,27.5,40.6,32.1,35.8,36.1,33.7,32.7,46.7,38.2,45.8,37.4,38.4,48.4,56.4,45.3,57.7,50.1,56,52.2,51.3,51.8,52.3,66.4,58.2,58.1,71.2,60.1,59.2,69.6,72.5,63.9,59.7,64.2,72.1,63.6,59,58.9,74.9,71.9,67.9,60.6,65.5,53.3,62.1,56.9,50.2,58,55.9,53.3,42.8,57.9,47,40.8,35.3,38.9,36.4,37.8,29,36.3,38.6,33.5,32.7,37.6,23.4,26.9,23.1,20.3,20.9,24.9,20.2,20.2,18.7,26,25.8,21.8,12.6,20.4,16.8,27.6,16.3,14.2,16.5,15.6,19.8,19.4,25.8,25,14.3,20.2,13.9,16.1,15.1,26.1,15.4,24.9</t>
  </si>
  <si>
    <t>S,S,S,S,S,S,S,S,S,S,S,S,S,S,S,S,S,S,S,S,S,S,S,S,S,S,S,S,S,S,S,S,S,S,S,S,S,S,S,S,S,S,S,S,S,S,S,S,S,S,S,LR,S,S,S,C,LR,LR,LR,LR,S,S,S,S,C,S,LR,R,S,LR,S,S,LR,S,LR,S,S,S,S,S,LR,S,LS,LR,LR,LR,LR,C,LS,S,S,LS,S,S,S,S,LS,S,S,S,S,LS,LS,LS,LS,LS,S,LS,S,LS,S,LS,S,S,S,S,S,S,S,S</t>
  </si>
  <si>
    <t>0,0,0,0,0,0,0,0,0,0,0,0,0,0,0,0,0,0,0,0,0,0,0,0,0,0,0,0,0,0,0,0,0,0,0,0,0,0,0,0,0,0,0,0,0,0,0,0,0,0,0,0,0,0,0,0,0,0,0,0,0,0,0,0,0,0,0,0,0,0,0,0,0,0,0,0,0,0,0,0,0,0,0.1,0,0,0,0,0,0.1,0,0,0.5,0,0,0,0,0.1,0,0,0,0,0.4,0.1,1.2,1,0.2,0,1.2,0,0.1,0,0.2,0,0,0,0,0,0,0,0</t>
  </si>
  <si>
    <t>21.7149,21.7270177175209,21.7391332685845,21.7512466535782,21.7633578728892,21.7754669269048,21.787573816012,21.7996785405979,21.8117811010496,21.8238814977538,21.8359797310974,21.8480758014673,21.8601697092501,21.8722614548325,21.884351038601,21.8964384609422,21.9085237222423,21.9206068228879,21.9326877632653,21.9447665437605,21.9568431647598,21.9689176266493,21.980989929815,21.9930600746428,22.0051280615186,22.0171938908282,22.0292575629574,22.0413190782918,22.053378437217,22.0654356401186,22.077490687382,22.0895435793926,22.0925943165357,22.088644508255,22.0846954061379,22.0807470100582,22.0767993198895,22.0728523355058,22.0689060567807,22.0649604835882,22.0610156158021,22.0570714532963,22.0531279959447,22.0491852436212,22.0452431961998,22.0413018535545,22.0373612155592,22.033421282088,22.0294820530149,22.025543528214,22.0216057075594,22.2836685909252,22.2956846215704,22.3076985039384,22.3197102384133,22.331719825379,22.4437272652195,22.655714679892,22.76766419455,22.879593694396,22.8915031830084,22.9034105423917,22.9153157729264,22.9272188749932,22.9231198489727,22.9190215557935,23.0149239953246,23.2768092890084,23.2886477617219,23.5504841179028,23.5622736618627,23.5740610980375,23.6858464268043,23.6976117701129,23.8093750099633,23.8211182683048,23.8328594271365,23.8445984868336,23.8563354477716,23.8680703103257,24.1298030748709,24.1414890457157,24.1531729272927,24.3648547199756,24.6264986672843,24.8380958367717,25.0996551760142,25.111167752562,25.1226782708422,25.1341867312229,25.1456931340719,25.1571974797571,25.1686997686463,25.1802000011072,25.1916981775075,25.2031942982147,25.2146883635964,25.2261803740201,25.2376703298531,25.2491582314628,25.2606440792164,25.2721278734811,25.2836096146241,25.2950893030125,25.3065669390131,25.318042522993,25.3295160553191,25.340987536358,25.3524569664767,25.3639243460417,25.3753896754196,25.3868529549771,25.3983141850805,25.4097733660962,25.4212304983907,25.4326855823302,25.4441386182809,25.455589606609,25.4670385476806,25.4784854418615</t>
  </si>
  <si>
    <t>0.8163,0.7861,0.7624,0.736,0.7105,0.6829,0.6589,0.6304,0.6006,0.5771,0.55,0.5244,0.495,0.4673,0.4359,0.4123,0.3873,0.3628,0.3331,0.3025,0.2774,0.2488,0.2185,0.1949,0.1652,0.1423,0.1155,0.0926,0.0694,0.0471,0.0264,0.007,0,0,0,0,0,0,0,0,0,0,0,0,0,0,0,0,0,0,0,0.434,0.3799,0.3122,0.2442,0.1969,0.1809,0.1649,0.1489,0.1329,0.0959,0.0622,0.021,0,0,0,0,1.934,1.8286,2.5626,2.4803,2.3769,2.3609,2.2732,2.2572,2.1582,2.0881,2.0302,1.9811,1.9273,2.0613,2.0084,1.9924,1.9764,2.0104,1.9944,2.2284,2.1773,2.1613,2.1211,2.0846,2.0686,2.0341,1.9964,1.9628,1.9294,1.9134,1.8754,1.8378,1.8037,1.7757,1.7597,1.7437,1.7277,1.7117,1.6957,1.6659,1.6499,1.6182,1.6022,1.5662,1.5502,1.5222,1.4908,1.4632,1.4346,1.4066,1.3717,1.3438,1.3102</t>
  </si>
  <si>
    <t>0,0,0,0,0.1,0,0,0,0,0,0.5,0,0,0,0,3.3,0,0.2,0.1,0,0,0,0,0,0,0,0,0.1,0,0,0,0,0,0,0,0.1,0,0,0,0,0,0,0,0,0,0,0,0,0,0,0,0,0,4.1,0.1,0,1,0,0,0.1,0,0,0,0,0,0,0,0,0,0,0,0,0.1,0,0.1,0,0.6,0,0,0,0,0,0,0,0,0,0,0,0,0,0,0,0,0,0.3,0,0,0.1,0,0,0.1,0.3,0,0.3,0.1,0,0,0,0,0,0,0,0,0,0,0,0,0,0,0</t>
  </si>
  <si>
    <t>0,0,0,0,0.1,0.1,0.1,0.1,0.1,0.1,0.6,0.6,0.6,0.6,0.6,3.9,3.9,4.1,4.2,4.2,2.7,2.1,0,0,0,0,0,0,0,0,0,0,0,0,0,0,0,0,0,0,0,0,0,0,0,0,0,0,0,0,0,0,0,0,0,0,0,0,0,0,0,0,0,0,0,0,0,0,0,0,0,0,0,0,0,0,0,0,0,0,0,0,0,0,0,0,0,0,0,0,0,0,0,0,0.3,0.3,0.3,0.4,0.4,0.4,0.5,0.8,0.8,1.1,1.2,1.2,1.2,1.2,1.2,1.2,1.2,1.2,1.2,1.2,1.2,1.2,1.2,1.2,1.2,1.2</t>
  </si>
  <si>
    <t>14,15.2,7.8,22.7,15.2,20.5,14.6,12.8,11.1,12.7,29.6,29,31.9,15.9,24.8,28.1,27.7,27.5,26.2,23.7,39.2,34.5,43.1,28.4,42.7,32.7,40.6,36.8,39.7,50.3,42.8,52.2,46.6,42.3,48.2,51.6,56.2,46.1,55.9,54.9,53.5,53.6,56.6,62.3,52.9,61.5,54.6,66.7,57,58.4,73.5,61,66.2,64.9,70.1,68.1,79.7,68.2,72.3,69.5,78.1,74,65,77.6,79,67.5,74.8,67.5,69.3,72,63.2,68.2,65.8,50.7,52.8,58.1,46.8,49.7,42.9,42.3,46.5,42.4,38.3,31.8,31,33.2,37.8,20.8,22.7,16.6,24.9,29.3,17.1,15.2,19.9,25,25.8,13,12.8,20.2,14.6,15.2,15.6,9.8,13.9,11.1,21.3,9.2,16.8,9,13,17.1,9.5,10.8,20.5,10.2,11.4,22.3,24.5,16.9</t>
  </si>
  <si>
    <t>S,S,S,S,LS,S,S,S,S,S,LS,C,S,S,C,SN,S,LS,LS,S,S,S,S,S,S,S,S,LR,S,S,S,S,S,S,S,LR,S,S,S,S,S,S,S,S,S,S,S,S,S,S,S,S,C,R,LR,S,LR,S,S,LR,S,S,S,S,S,S,S,S,S,S,S,S,LR,S,LR,S,LR,S,S,S,S,S,S,S,S,S,S,S,S,S,S,S,S,S,LS,S,S,LS,S,S,LS,LS,S,LS,LS,S,S,S,S,S,S,S,S,S,S,S,S,S,S,S</t>
  </si>
  <si>
    <t>0,0,0,0,0.1,0,0,0,0,0,0.5,0,0,0,0,3.3,0,0.2,0.1,0,0,0,0,0,0,0,0,0,0,0,0,0,0,0,0,0,0,0,0,0,0,0,0,0,0,0,0,0,0,0,0,0,0,0,0,0,0,0,0,0,0,0,0,0,0,0,0,0,0,0,0,0,0,0,0,0,0,0,0,0,0,0,0,0,0,0,0,0,0,0,0,0,0,0,0.3,0,0,0.1,0,0,0.1,0.3,0,0.3,0.1,0,0,0,0,0,0,0,0,0,0,0,0,0,0,0</t>
  </si>
  <si>
    <t>26.4903,26.3853154009217,26.2807468698397,26.1765927578209,26.0728514224674,25.9695212278899,25.8666005446825,25.7640877498972,25.6619812270174,25.5602793659334,25.4589805629163,25.3580832205932,25.2575857479217,25.157486560165,25.0577840788667,24.958476731826,24.8595629530731,24.7610411828444,24.6629098675575,24.5651674597875,24.7318124182418,24.8977969404552,25.0631236438248,25.0857951353746,25.1083767767736,25.1308689241099,25.1532719320604,25.2755861538965,25.2974156281253,25.3191585892304,25.3408153800749,25.3623863421631,25.3838718156458,25.4052721393257,25.4265876506629,25.5478186857801,25.5685692661038,25.5892376091045,25.6098240406997,25.6303288855154,25.6507524668908,25.6710951068837,25.6913571262758,25.6905388445772,25.5887238058383,25.4873122737046,25.3863026490254,25.2856933389878,25.1854827570913,25.0856693231231,24.9862514631329,24.887227609408,24.7885962004491,24.954355680945,25.0774582344675,25.1000729161189,25.2645979727647,25.2864709946238,25.3082573307741,25.4299573247628,25.4511750054112,25.4723085975556,25.4933584344501,25.5143248480279,25.5352081689067,25.5560087263939,25.5767268484921,25.5973628619036,25.6179170920362,25.6383898630078,25.6587814976521,25.6790923175232,25.7993226429007,25.8190764794312,25.9387520288675,25.9319532881079,26.0931814916666,26.1117707263079,26.1302862893281,26.0817284726976,25.9783630971836,25.8754073724667,25.7728596750459,25.6707183878544,25.5689819002344,25.4676486079109,25.3667169129671,25.2661852238189,25.1660519551899,25.0663155280864,24.9669743697723,24.8680269137447,24.7694715997086,24.6713068735531,24.5735311873261,24.4761429992105,24.3791407734993,24.2825229805721,24.1862880968703,24.0904346048734,23.9949609930753,23.8998657559599,23.8051473939778,23.7108044135224,23.6168353269066,23.5232386523391,23.4300129139013,23.3371566415236,23.2446683709627,23.1525466437783,23.0607900073098,22.9693970146541,22.8783662246421,22.7876962018164,22.6973855164082,22.6074327443156,22.51783646708,22.4285952718649,22.3397077514326,22.2511725041228</t>
  </si>
  <si>
    <t>0,0,0,0,0,0,0,0,0,0,0,0,0,0,0,0,0,0,0,0,1.2755,1.5173,3.3438,3.1897,3.0122,2.8538,2.6834,2.5614,2.3951,2.2086,2.0402,1.8543,1.683,1.5213,1.3519,1.2299,1.0505,0.8922,0.7218,0.5578,0.4008,0.249,0.1008,0,0,0,0,0,0,0,0,0,0,3.836,3.714,3.4388,4.1748,3.8898,3.586,3.464,3.1326,2.8379,2.5957,2.2955,1.9977,1.7655,1.5102,1.2924,1.0759,0.8594,0.6755,0.4879,0.3659,0.2183,0.0963,0,0.336,0.1904,0.0547,0,0,0,0,0,0,0,0,0,0,0,0,0,0,0,0,0,0,0,0,0,0,0,0,0,0,0,0,0,0,0,0,0,0,0,0,0,0,0,0,0</t>
  </si>
  <si>
    <t>0,0,0,0,0,0,0,0,0,0,1.2,0.1,0.2,0.2,0.9,11.4,0,0.1,0.5,1,0.1,0.1,0,0,0,0.1,0,0,0,0,0,0,0,0,0,0,0,0,0,0,0,0.1,0,0,0,0,0,0.3,0,0,0,0,0,0,0,0,0,0,0,0,0,0,0,0,0,0,0,0,0,0,0,0,0,0,0,0,0,0,0,0,0,0,0,0.1,0,0,0,0,0,0,0,0,0,0,0,0,0,0,0,0,0,0,0,0,0,0,0,0,0,0,0,0.1,0,0,0,0,0,0,0.2,0</t>
  </si>
  <si>
    <t>0,0,0,0,0,0,0,0,0,0,1.2,1.3,1.5,1.7,2.6,14,14,14.1,14.6,14.3,14.4,14.5,14.5,14.5,14.2,13.6,13.1,11,9,6.5,6.4,4.4,2.9,1.4,0,0,0,0,0,0,0,0,0,0,0,0,0,0,0,0,0,0,0,0,0,0,0,0,0,0,0,0,0,0,0,0,0,0,0,0,0,0,0,0,0,0,0,0,0,0,0,0,0,0,0,0,0,0,0,0,0,0,0,0,0,0,0,0,0,0,0,0,0,0,0,0,0,0,0,0,0,0.1,0.1,0.1,0.1,0.1,0.1,0.1,0.3,0.3</t>
  </si>
  <si>
    <t>19.8,9.9,10.1,11.8,18.1,19.1,11.5,13.9,14.2,22.5,14.7,15.1,14.1,20.8,26.4,20.8,19.5,18.4,31.9,33.3,26.9,25.8,27.9,32.4,33.3,34.8,34.4,41.7,41.3,43.8,32.4,41.8,39,38.7,41.8,49.9,50.5,42,51.3,42.6,48.3,48.5,57,57,51.7,57.9,53.1,60,54.5,64.9,63.6,55.4,61,61.3,60.5,61.3,68.3,69.2,58.5,66.6,62.1,57.9,63.4,59.9,68.1,64.4,62.4,68.3,53.5,66,59.9,50.1,58.6,58.1,50.1,53.1,56.2,50,48.2,51.1,48.9,44.3,34.2,46.3,31.2,32.5,32.1,30.1,36.4,24.6,29.2,29.7,27.2,26,23.9,23.7,22.8,20.9,16.1,26.5,23.5,15.2,22.2,22.6,19.7,21.1,25.8,15.2,13.2,21,18.5,12.7,14.9,16.8,23,14.1,13.9,12.7,10.3,10.8</t>
  </si>
  <si>
    <t>S,S,S,S,S,S,S,S,S,S,LS,LS,LS,LS,LS,B,C,LS,LS,LR,LS,LS,S,S,S,LR,S,S,S,S,S,S,S,S,S,S,S,S,S,S,S,LR,S,S,S,S,S,LR,S,S,S,S,S,S,S,S,S,S,S,S,S,S,S,S,S,S,S,S,S,S,S,S,S,S,S,S,S,S,S,S,S,S,S,LR,S,S,S,S,S,S,S,S,S,S,S,S,S,S,S,S,S,S,S,S,S,S,S,S,S,S,S,LS,S,S,S,S,S,S,LS,S</t>
  </si>
  <si>
    <t>0,0,0,0,0,0,0,0,0,0,1.2,0.1,0.2,0.2,0.9,11.4,0,0.1,0.5,0,0.1,0.1,0,0,0,0,0,0,0,0,0,0,0,0,0,0,0,0,0,0,0,0,0,0,0,0,0,0,0,0,0,0,0,0,0,0,0,0,0,0,0,0,0,0,0,0,0,0,0,0,0,0,0,0,0,0,0,0,0,0,0,0,0,0,0,0,0,0,0,0,0,0,0,0,0,0,0,0,0,0,0,0,0,0,0,0,0,0,0,0,0,0.1,0,0,0,0,0,0,0.2,0</t>
  </si>
  <si>
    <t>37.1687,37.1135693923445,37.0585205573606,37.0035533737588,36.9486677204293,36.8938634764421,36.8391405210464,36.7844987336707,36.7299379939222,36.6754581815867,36.6210591766284,36.5667408591893,36.5125031095896,36.4583458083266,36.404268836075,36.3502720736865,36.2963554021897,36.2425187027893,36.1887618568665,36.3790847459783,36.4421253379819,36.5050724248011,36.567926145128,36.7056866374486,36.8952427960247,37.0845177947483,37.2735120506508,37.462225980145,37.6506599990262,37.8388145224726,37.9766899650469,38.1643609033763,38.3517534781129,38.5388681021406,38.7257051877307,38.7852651465431,38.844736762833,38.9041201676345,38.9634154917878,39.0226228659387,39.0817424205394,39.2407742858487,39.299570266573,39.358279037948,39.4169007293271,39.4754354698721,39.5338833885531,39.7192446141491,39.777330902042,39.8353310332399,39.8932451355351,39.9510733365302,40.0088157636387,40.066472544085,40.1240438049048,40.1815296729453,40.2389302748658,40.2962457371376,40.3534761860442,40.4106217476821,40.4676825479607,40.5246587126024,40.5815503671436,40.6383576369339,40.6950806471375,40.7517195227327,40.8082743885123,40.8647453690844,40.9211325888719,40.9774361721133,41.0336562428628,41.0897929249906,41.1458463421832,41.2018166179436,41.2577038755916,41.3135082382641,41.3692298289155,41.4248687703176,41.4804251850602,41.5358991955512,41.5912909240172,41.6466004925031,41.701828022873,41.8529736368104,41.7908950634735,41.7289085684033,41.6670140150243,41.6052112669638,41.543500188051,41.4818806423176,41.4203524939964,41.3589156075221,41.2975698475301,41.2363150788567,41.1751511665388,41.1140779758133,41.0530953721171,40.9922032210867,40.9314013885578,40.8706897405652,40.8100681433423,40.7495364633211,40.6890945671315,40.6287423216013,40.5684795937559,40.5083062508178,40.4482221602065,40.3882271895382,40.3283212066255,40.268504079477,40.2087756762969,40.1491358654851,40.0895845156368,40.0301214955418,39.9707466741848,39.9114599207446,39.8522611045943,39.7931500953004,39.7341267626231,39.6751909765159</t>
  </si>
  <si>
    <t>0,0,0,0,0,0,0,0,0,0,0,0,0,0,0,0,0,0,0,1.0291,0.9089,0.7891,0.6547,0.5192,0.5302,0.9854,1.2255,3.0039,4.6759,6.8611,6.67,8.4176,9.5589,10.6265,11.7005,11.4094,11.1178,10.8669,10.5765,10.3277,10.0569,9.9087,9.596,9.2865,9.0094,8.7017,8.4238,8.4537,8.1714,7.8293,7.5015,7.2257,6.9229,6.623,6.3324,6.0413,5.7121,5.3833,5.1208,4.8201,4.5494,4.3028,4.0354,3.7888,3.5081,3.2516,3.0094,2.7467,2.5448,2.3042,2.0915,1.9092,1.7096,1.5159,1.3442,1.1704,0.9947,0.8343,0.6801,0.5262,0.3795,0.2413,0.1128,0,0,0,0,0,0,0,0,0,0,0,0,0,0,0,0,0,0,0,0,0,0,0,0,0,0,0,0,0,0,0,0,0,0,0,0,0</t>
  </si>
  <si>
    <t>0,0,0,0,0,0,0,0,0,0,0,0,0,0,0,0,0,0,0,0,0.0032,0.0028,0.0024,0.002,0.0016,0.0016,0.0031,0.0038,0.0093,0.0145,0.0213,0.0207,0.0261,0.0296,0.0329,0.0363,0.0354,0.0345,0.0337,0.0328,0.032,0.0312,0.0307,0.0297,0.0288,0.0279,0.027,0.0261,0.0262,0.0253,0.0243,0.0233,0.0224,0.0215,0.0205,0.0196,0.0187,0.0177,0.0167,0.0159,0.0149,0.0141,0.0133,0.0125,0.0117,0.0109,0.0101,0.0093,0.0085,0.0079,0.0071,0.0065,0.0059,0.0053,0.0047,0.0042,0.0036,0.0031,0.0026,0.0021,0.0016,0.0012,0.0007,0.0003,0,0,0,0,0,0,0,0,0,0,0,0,0,0,0,0,0,0,0,0,0,0,0,0,0,0,0,0,0,0,0,0,0,0,0,0</t>
  </si>
  <si>
    <t>0.7,0.2,0,0.1,0,0.1,0.1,1.8,0,0,0,0,0.2,0,0,0,0,0,0,0,0,0,0,0,0,0,0,0.4,0,0,0,0,0,0.1,0.5,0.1,0,0,0,2.2,0,0,0,0,0,0,0,0,0,0,1.6,0,0.1,2.7,0,0.3,0,0,0.3,0.4,0.1,0,0,0,0,0,0,0,0,0,0,0,0,0,0,0,0,0,0,0,0,0,0,0,0,0,0,0,0,0,0,0,0,0,0,0,0,0,0,0.1,0,0,0,0,0,0,0,0,0,0,0,0.1,0,0.2,0.6,0,0,0.4,0.3,0</t>
  </si>
  <si>
    <t>0.7,0.9,0.9,1,1,1.1,1.2,3,3,3,3,3,3.2,3.2,3.2,3.2,2.6,2.6,2.6,2.2,2.2,1.8,1.8,0,0,0,0,0,0,0,0,0,0,0,0,0,0,0,0,0,0,0,0,0,0,0,0,0,0,0,0,0,0,0,0,0,0,0,0,0,0,0,0,0,0,0,0,0,0,0,0,0,0,0,0,0,0,0,0,0,0,0,0,0,0,0,0,0,0,0,0,0,0,0,0,0,0,0,0,0.1,0.1,0.1,0.1,0.1,0.1,0.1,0.1,0.1,0.1,0.1,0.1,0.2,0.2,0.4,1,1,1,1.4,1.7,1.7</t>
  </si>
  <si>
    <t>14.7,23.6,17.8,16.3,13.7,24.3,25,12.1,26,23.2,26.2,32.1,22,23.1,26.7,29.3,34.8,20.4,28.4,33.8,27.6,33.9,30.8,41.2,42.8,43.2,35.8,39,45.1,44.1,45.8,43.8,46.1,36.2,46.6,51.1,50.6,57.3,53.1,56.2,53.7,52.2,61.7,57.2,48.7,64,56.1,61.6,63.4,60.3,60.8,71.4,70,67.7,59.2,64.2,60.2,58.1,67.5,69.7,63,69.3,71,60.9,74.1,65.5,67.1,56,66.2,52.8,49.5,57.1,52.7,53.2,48.1,48.4,43.5,45.7,48.3,36,33.7,35.5,38,25.3,23.9,35.4,22.5,21.6,24.4,19.6,18.7,23.1,28.8,20.6,30.4,30,29.4,26.5,17.7,26,11.5,26.1,13.9,24.8,11.7,26.4,13.5,12.7,26,22.2,20.5,23.1,18.9,20.2,26.6,23.4,26.1,13.8,26.7,10.9</t>
  </si>
  <si>
    <t>LS,LS,S,LS,S,LS,LS,LS,S,S,S,S,LS,S,S,S,S,S,S,S,S,S,S,S,S,S,S,LR,S,S,S,S,S,LR,LR,LR,S,S,S,R,S,S,S,S,S,S,S,S,S,S,LR,C,LR,R,C,LR,C,S,LR,LR,LR,S,S,S,S,S,S,S,S,S,S,S,S,S,S,S,S,S,S,S,S,S,S,S,S,S,S,S,S,S,S,S,S,S,S,S,S,S,S,LS,S,S,S,S,S,S,S,S,S,S,S,LS,S,LS,LS,S,S,LS,LS,S</t>
  </si>
  <si>
    <t>0.7,0.2,0,0.1,0,0.1,0.1,1.8,0,0,0,0,0.2,0,0,0,0,0,0,0,0,0,0,0,0,0,0,0,0,0,0,0,0,0,0,0,0,0,0,0,0,0,0,0,0,0,0,0,0,0,0,0,0,0,0,0,0,0,0,0,0,0,0,0,0,0,0,0,0,0,0,0,0,0,0,0,0,0,0,0,0,0,0,0,0,0,0,0,0,0,0,0,0,0,0,0,0,0,0,0.1,0,0,0,0,0,0,0,0,0,0,0,0.1,0,0.2,0.6,0,0,0.4,0.3,0</t>
  </si>
  <si>
    <t>32.0992,32.0708045538462,32.0424342267408,32.0140889964633,31.9857688408126,31.9574737376073,31.9292036646855,31.9009585999053,31.8727385211438,31.8445434062982,31.8163732332849,31.8032279800401,31.7750943552885,31.7469856179742,31.7189017460814,31.6908427176137,31.8918085105943,31.9515965261426,32.0113316522925,32.2120139358309,32.2715186927338,32.4719708108133,32.5312456058653,32.7314679655217,32.7905132053983,32.8495062129474,32.9084470343744,33.108335715844,33.1670475727107,33.2257074921656,33.2843155201533,33.3428717025778,33.4013760853025,33.5598287141501,33.7591411733645,33.9172773177111,33.9752735723916,34.033218522693,34.0911122139998,34.2899546916567,34.3476212701987,34.4052368359981,34.4628014341817,34.520315109836,34.5777779080081,34.6351898737049,34.6925510518935,34.7498614875014,34.8071212254164,34.8643303104862,35.0624887875192,35.1194719705149,35.2764047453102,35.4741986949586,35.5308176730361,35.7283865650946,35.7847806846716,35.8411249171429,36.0384193066392,36.2355391664834,36.3914846510669,36.4472921838755,36.5030503484821,36.5587591885584,36.6144187477378,36.6700290696148,36.7255901977455,36.7811021756475,36.8365650467998,36.8919788546431,36.9473436425793,37.0026594539724,37.0579263321478,37.1131443203924,37.1683134619551,37.2234338000465,37.2785053778388,37.3335282384661,37.3885024250243,37.4434279805714,37.4983049481271,37.553133370673,37.6079132911528,37.6626447524721,37.7173277974988,37.7719624690625,37.8265488099553,37.8810868629311,37.8895766707062,37.8560589682667,37.8225709161025,37.7891124879844,37.7556836577066,37.7222843990863,37.688914685964,37.6555744922034,37.622263791691,37.5889825583369,37.5557307660737,37.5225083888576,37.4893154006674,37.4561517755053,37.4230174873962,37.3899125103881,37.356836818552,37.3237903859817,37.2907731867941,37.2577851951289,37.2248263851486,37.1918967310387,37.1589962070074,37.1261247872858,37.0932824461278,37.0604691578101,37.027684896632,36.9949296369157,36.9622033530062,36.9295060192708,36.8968376100999,36.8641980999064</t>
  </si>
  <si>
    <t>0,0,0,0,0,0,0,0,0,0,0,0.0004,0.0004,0.0001,0,0,0.3703,0.2747,0.1775,0.3219,0.2243,0.3994,0.2992,1.8426,1.7125,1.5833,1.4656,1.6366,1.5052,1.3772,1.2483,1.1243,0.9989,0.9109,1.1819,1.0939,0.9621,0.8216,0.6919,2.6629,2.4983,2.3402,2.156,1.9897,1.8469,1.6663,1.5121,1.3472,1.1817,1.0288,2.3998,2.1874,2.0994,4.5704,4.3713,4.4423,4.2406,4.0389,4.1099,4.2809,4.1929,3.9362,3.6746,3.4695,3.2002,2.9832,2.7634,2.5906,2.3839,2.2258,2.078,1.9133,1.7629,1.6137,1.4773,1.3425,1.2176,1.0913,0.9633,0.852,0.744,0.6359,0.5274,0.4282,0.3307,0.2294,0.1349,0.0421,0,0,0,0,0,0,0,0,0,0,0,0,0,0,0,0,0,0,0,0,0,0,0,0,0,0,0,0,0,0,0,0</t>
  </si>
  <si>
    <t>6.8,0,1.2,0.2,0,0,0,0.2,0.2,0,0,0,0,0,0,0,0,0,0,0,0,0,0,0,0,0.1,0,0,0,0,0,0,0,0.1,0,0,0,0,0,0,0,1.2,0,0,0,0,0,0.1,0,0,0,0,0.1,0.1,0.2,0,0,0.4,0,0,0.1,7.6,0.1,0.1,0,0.3,1.1,0,2.6,0,0,0,0,0,0,0,0,0,0,0,0,0,0,0,0,0,0,0,0,0,0,0,0,0,0,0.1,0,0,0,0,0,0,0.1,0,0,0.1,0,0,0,0,0,0.1,0,0,1.2,0,0,0,0,0.1</t>
  </si>
  <si>
    <t>6.8,6.8,8,8.2,8.2,8.2,8.2,8.4,8.6,8.6,8.6,8.6,8.6,8.6,8.6,8.3,8.3,8.3,7.7,7.7,7,6.9,5,4.2,3,1.2,0,0,0,0,0,0,0,0,0,0,0,0,0,0,0,0,0,0,0,0,0,0,0,0,0,0,0,0,0,0,0,0,0,0,0,0,0,0,0,0,0,0,0,0,0,0,0,0,0,0,0,0,0,0,0,0,0,0,0,0,0,0,0,0,0,0,0,0,0,0.1,0.1,0.1,0.1,0.1,0.1,0.1,0.2,0.2,0.2,0.3,0.3,0.3,0.3,0.3,0.3,0.4,0.4,0.4,1.6,1.6,1.6,1.6,1.6,1.7</t>
  </si>
  <si>
    <t>16.1,16.2,19.8,25.2,15.9,24,26.5,17.7,17.9,17.1,23.3,24.2,21.3,32.2,22.2,33.1,25.8,28,34.9,28.1,35.6,32.3,40.9,36,37.7,40.2,43.6,47.3,41.4,41.8,47.1,46.8,42.2,47.7,52.9,45.6,50.6,57,49.4,57,52.1,50.3,53.7,51.9,59.8,55.8,61.9,61.3,62.6,60.3,62.3,67.8,69.8,68.3,61.4,61.3,70.7,66.1,65.9,73,69.3,66.4,67.6,60.7,70.4,62.4,65.5,63.5,67.7,59.4,60.5,59.8,61.8,51,52,55.4,56.7,50.5,48.9,43.3,40.9,38.3,35.9,42.7,33.2,34.6,34.9,28.7,28,33.1,34.1,30.7,33.4,27.2,30.6,25.4,27.3,27.3,19.6,24.9,28,21.6,19.6,17.4,19.5,26.2,18.4,20.2,19.7,25.4,25.2,23,20.6,15.8,22.6,25.3,23.4,24.7,20.3,23.4</t>
  </si>
  <si>
    <t>B,S,LS,LS,C,C,C,LS,LS,S,S,S,S,S,S,S,S,S,S,S,S,S,S,S,S,LR,S,S,S,S,S,S,S,LR,S,S,S,S,S,S,S,LR,S,S,S,S,C,LR,S,S,S,S,LR,LR,LR,C,S,LR,S,S,LR,ST,LR,LR,C,LR,LR,C,R,C,S,S,S,S,S,S,S,S,S,S,S,S,S,S,S,S,S,S,S,S,S,S,S,S,S,LS,S,S,S,S,S,S,LS,S,S,LS,S,S,S,S,S,LS,S,S,LS,C,S,S,S,LS</t>
  </si>
  <si>
    <t>6.8,0,1.2,0.2,0,0,0,0.2,0.2,0,0,0,0,0,0,0,0,0,0,0,0,0,0,0,0,0,0,0,0,0,0,0,0,0,0,0,0,0,0,0,0,0,0,0,0,0,0,0,0,0,0,0,0,0,0,0,0,0,0,0,0,0,0,0,0,0,0,0,0,0,0,0,0,0,0,0,0,0,0,0,0,0,0,0,0,0,0,0,0,0,0,0,0,0,0,0.1,0,0,0,0,0,0,0.1,0,0,0.1,0,0,0,0,0,0.1,0,0,1.2,0,0,0,0,0.1</t>
  </si>
  <si>
    <t>22.0807,22.0809498177083,22.08119957036,22.0804492579719,22.0806991409776,22.0809489589096,22.0811987117849,22.0804483996204,22.0806982828497,22.0809481010052,22.0811978541039,22.0804475421627,22.0806974256152,22.080947243994,22.0811969973159,22.0804466855978,22.0806965692734,22.0809463878752,22.08119614142,22.0804458299249,22.0806957138233,22.0809455326478,22.0811952864154,22.0804449751429,22.0806948592639,22.080944678311,22.081194432301,22.080444121251,22.0806940055944,22.0809438248638,22.081193579076,22.0804432682481,22.0806931528137,22.0809429723052,22.0811927267395,22.0804424161335,22.080692300921,22.0809421206343,22.0811918752904,22.0804415649062,22.0806914499153,22.0809412698503,22.0811910247279,22.0804407145652,22.0806905997958,22.0809404199521,22.0811901750511,22.0804398651096,22.0806897505614,22.0809395709389,22.081189326259,22.0804390165386,22.0806889022114,22.0809387228097,22.0811884783507,22.0804381688511,22.0806880547446,22.0809378755637,22.0811876313253,22.0804373220463,22.0806872081603,22.0809370291999,22.0811867851819,22.0804364761232,22.0806863624576,22.0809361837174,22.0811859399195,22.080435631081,22.0806855176354,22.0809353391152,22.0811850955373,22.0804347869187,22.0806846736929,22.0809344953925,22.0811842520343,22.0804339436353,22.0806838306292,22.0809336525483,22.0811834094096,22.08043310123,22.0806829884433,22.0809328105817,22.0811825676623,22.0804322597019,22.0806821471343,22.0809319694918,22.0811817267914,22.0804314190501,22.0806813067014,22.0809311292778,22.0811808867962,22.0804305792736,22.0806804671436,22.0809302899386,22.0811800476756,22.0804297403715,22.0806796284599,22.0809294514733,22.0811792094287,22.0804289023429,22.0806787906496,22.0809286138812,22.0811783720547,22.0804280651869,22.0806779537116,22.0809277771612,22.0811775355525,22.0804272289027,22.0806771176451,22.0809269413124,22.0811766999215,22.0804263934892,22.0806762824492,22.080926106334,22.0811758651605,22.0804255589456,22.0806754481229,22.080925272225,22.0811750312687,22.080424725271</t>
  </si>
  <si>
    <t>12.2417,12.1578,12.1092,12.0618,11.9854,11.8977,11.806,11.7597,11.7125,11.6298,11.5369,11.4436,11.3554,11.2898,11.2008,11.3125,11.2162,11.1156,11.6094,11.5074,12.1458,12.0892,13.8341,14.5436,15.6016,17.378,18.3972,18.1754,17.9853,17.7944,17.5776,17.365,17.1764,17.2103,16.9623,16.761,16.5317,16.2605,16.0428,15.7771,15.5469,16.6865,16.4376,16.2037,15.9132,15.6565,15.3967,15.4378,15.1317,14.8487,14.5519,14.2087,14.253,14.2971,14.4411,14.1985,13.8283,14.1739,13.8529,13.4634,13.5103,21.057,21.0773,21.0985,20.7061,20.9276,21.9484,21.6168,24.1351,23.8186,23.4458,23.0846,22.7062,22.4261,22.141,21.8321,21.5141,21.2468,20.9922,20.7744,20.5693,20.3776,20.1975,19.988,19.8208,19.6492,19.4776,19.3293,19.1829,19.0206,18.8556,18.7047,18.5443,18.4047,18.2556,18.1867,18.0486,17.9113,17.7935,17.6649,17.5278,17.4077,17.3408,17.2313,17.1172,17.0513,16.9402,16.8269,16.7142,16.5891,16.4651,16.4025,16.2901,16.1874,16.1247,16.0145,15.8979,15.7789,15.6702,15.6104</t>
  </si>
  <si>
    <t>0.043,0.0428,0.0426,0.0424,0.0422,0.0419,0.0416,0.0413,0.0412,0.041,0.0407,0.0404,0.0401,0.0397,0.0395,0.0392,0.0396,0.0393,0.0389,0.0406,0.0403,0.0425,0.0423,0.0484,0.0509,0.0546,0.0608,0.0644,0.0636,0.0629,0.0623,0.0615,0.0608,0.0601,0.0602,0.0594,0.0587,0.0579,0.0569,0.0561,0.0552,0.0544,0.0584,0.0575,0.0567,0.0557,0.0548,0.0539,0.054,0.053,0.052,0.0509,0.0497,0.0499,0.05,0.0505,0.0497,0.0484,0.0496,0.0485,0.0471,0.0473,0.0737,0.0738,0.0738,0.0725,0.0732,0.0768,0.0757,0.0845,0.0834,0.0821,0.0808,0.0795,0.0785,0.0775,0.0764,0.0753,0.0744,0.0735,0.0727,0.072,0.0713,0.0707,0.07,0.0694,0.0688,0.0682,0.0677,0.0671,0.0666,0.066,0.0655,0.0649,0.0644,0.0639,0.0637,0.0632,0.0627,0.0623,0.0618,0.0613,0.0609,0.0607,0.0603,0.0599,0.0597,0.0593,0.0589,0.0585,0.0581,0.0576,0.0574,0.057,0.0567,0.0564,0.0561,0.0556,0.0552,0.0548</t>
  </si>
  <si>
    <t>0,0,0,0,0.1,0.1,0,0.3,0,0,0,0,0,0.2,0,0,0.9,0,0,0,0,0,0,0,0,0,0,0,0,0,0,0,0,0,0,0.1,0.1,0,0,0,0,0,0.8,1.9,0.1,0,0,0,0,0,1.6,0,0.4,0,0,0.1,0,0.1,0.6,0.1,0,0.3,0,0.5,0,0,0,0,0.5,0.1,1.7,0.3,0.2,0.2,0.7,0,0,0.1,0.3,1.2,0,0,0,4,0,0,0,0.1,0,0,0.4,0,0,2.9,0,0.2,0.1,0,0,0.2,0,0,0,0,0,0,0,0,0,0,0,0,0,0,0.2,0.2,0.1,0,0,0</t>
  </si>
  <si>
    <t>0,0,0,0,0.1,0.2,0.2,0.5,0.5,0.5,0.5,0.5,0.5,0.7,0.7,0.7,0.2,0.2,0,0,0,0,0,0,0,0,0,0,0,0,0,0,0,0,0,0,0,0,0,0,0,0,0,0,0,0,0,0,0,0,0,0,0,0,0,0,0,0,0,0,0,0,0,0,0,0,0,0,0,0,0,0,0,0,0,0,0,0,0,0,0,0,0,0,0,0,0,0,0,0,0,0,0,0,0,0.2,0.3,0.3,0,0.2,0.2,0.2,0.2,0.2,0.2,0.2,0.2,0.2,0.2,0.2,0.2,0.2,0.2,0.2,0.4,0.6,0.7,0.7,0.7,0.7</t>
  </si>
  <si>
    <t>22.7,19.8,17.8,23.1,15.8,28.7,16.8,17.9,23.8,21.3,27.5,23.4,19.9,26.6,24.7,29.7,34.6,26.7,33,25,31.5,34.9,33.4,34.7,40.7,42,38,43,46.3,36.5,45.5,49.4,39.2,48.9,42.9,47.7,55.8,49.2,50.6,54.2,55.8,61.9,59.2,64,62.7,69.5,69.8,61,62.3,62.7,70.1,75.1,70.2,74.2,71.8,76.7,67.8,72.3,76.7,76.3,75.6,68.4,73.1,76.9,73.6,72.9,72.3,66.1,66.3,71,65.5,58.9,58.8,65.7,61.1,60,56,47.8,46.8,46.7,45.3,52.5,46,40.3,48.2,39.4,38.3,44.8,42.7,37.5,39.9,38.1,30.2,32.2,31,23.6,25.3,23.2,33.4,25,27.2,23.6,24.4,27.3,22.9,18.5,21.5,18.9,21,27.8,28.3,25,15,28.8,22.5,26.5,27.1,23.3,25.7,22.3</t>
  </si>
  <si>
    <t>S,C,S,S,LS,LS,S,LS,S,S,S,S,S,LS,S,S,LR,S,S,S,S,S,S,S,S,S,S,S,S,S,S,S,S,S,S,LR,LR,S,S,S,S,S,LR,LR,LR,S,S,S,S,S,LR,C,LR,S,S,LR,S,LR,LR,LR,S,LR,S,LR,S,S,S,S,LR,LR,LR,LR,LR,LR,LR,S,S,LR,LR,LR,S,C,S,R,S,C,S,LR,S,C,LR,S,C,R,S,LS,LS,S,C,LS,S,S,S,S,S,S,S,S,S,S,S,S,S,S,LS,LS,LS,S,S,S</t>
  </si>
  <si>
    <t>0,0,0,0,0.1,0.1,0,0.3,0,0,0,0,0,0.2,0,0,0,0,0,0,0,0,0,0,0,0,0,0,0,0,0,0,0,0,0,0,0,0,0,0,0,0,0,0,0,0,0,0,0,0,0,0,0,0,0,0,0,0,0,0,0,0,0,0,0,0,0,0,0,0,0,0,0,0,0,0,0,0,0,0,0,0,0,0,0,0,0,0,0,0,0,0,0,0,0,0.2,0.1,0,0,0.2,0,0,0,0,0,0,0,0,0,0,0,0,0,0,0.2,0.2,0.1,0,0,0</t>
  </si>
  <si>
    <t>58.2703,58.3317917256098,58.3932122108057,58.4545615381224,58.515839789999,58.5770470487789,58.6381833967102,58.6992489159457,58.7602436885431,58.8211677964649,58.8820213215787,58.9428043456574,59.0035169503789,59.0641592173266,59.1247312279895,59.1852330637619,59.5406648059442,59.6006847674495,59.8146351936335,59.8743377504214,59.933971139613,59.9935354413415,60.0530307356472,60.1124571024779,60.1718146216884,60.2311033730414,60.2903234362067,60.3494748907624,60.4085578161938,60.4675722918945,60.5265183971661,60.5853962112182,60.6442058131686,60.7029472820436,60.7616206967778,60.9202261362145,61.0786478254469,61.1368859773565,61.1950566582364,61.2531599462543,61.3111959194873,61.240164655922,61.5932156846743,61.9458576908933,62.1030911484465,62.1601424452867,62.2171276461123,62.2740468274979,62.3309000659295,62.3876874378043,62.7394090194313,62.795723118738,63.1469719761005,63.2028138988111,63.2585911266112,63.4143037344524,63.4698359435405,63.6253038165327,63.9755915743063,64.130473510897,64.1851760110978,64.5348151364508,64.5890491920854,64.9382204155824,64.9919871114424,64.9946915166182,64.9193927886416,64.8441812969962,65.1930569406156,65.293528399038,65.6418834576001,65.9898349340822,66.2423832960488,66.4946390714985,66.8416025994035,66.8931641573676,66.9446659793804,67.0961081346482,67.4423748386385,67.788240379984,67.8387052234463,67.889111601541,67.9394595820027,68.284749232487,68.3346388522786,68.3844706731205,68.4342447619748,68.5839611857262,68.6335041575232,68.6829897319749,69.0274179755781,69.07644718646,69.1254195952074,69.4693352676276,69.5178525011591,69.5663135257004,69.6147184063719,69.6630672082182,70.0063599962086,70.0542550669447,70.1020946494891,70.1498788081269,70.1976076070688,70.2452811104508,70.2928993823351,70.3404624867092,70.3879704874868,70.4354234485074,70.4828214335366,70.530164506266,70.5774527303137,70.6246861692237,70.6718648864667,70.7189889454397,70.7660584094663,70.8130733417968,70.8600338056081,70.9069398640041,70.9537915800153,71.0005890165994</t>
  </si>
  <si>
    <t>5.0823,4.9309,4.7779,4.6193,4.4903,4.3613,4.2106,4.0816,3.9243,3.7704,3.6097,3.4546,3.3036,3.1746,3.0197,2.8596,3.8816,3.7215,3.5531,3.3964,3.232,3.0633,2.8979,2.7317,2.5568,2.3811,2.2136,2.0394,1.8612,1.7001,1.5276,1.3507,1.1912,1.0206,0.8611,0.7321,0.6031,0.4442,0.2881,0.1342,0,0,0.376,1.852,1.723,1.4881,1.2598,1.064,0.8706,0.6825,1.8585,1.6167,1.5927,1.3438,1.1135,0.9845,0.7801,0.6511,0.8271,0.6981,0.4858,0.3618,0.1779,0.2539,0.0781,0,0,0,0.076,0,1.276,1.152,1.023,0.894,1.17,0.979,0.8008,0.6718,0.5478,1.3238,1.1567,0.9882,0.8253,4.4013,4.1946,4.02,3.8404,3.7114,3.5245,3.3568,3.3328,3.1581,3.0018,5.4778,5.3047,5.1757,5.0467,4.8871,4.7199,4.5909,4.4274,4.2692,4.1106,3.9488,3.7931,3.6424,3.4892,3.339,3.1873,3.0288,2.8704,2.7165,2.5717,2.4151,2.2861,2.1571,2.0281,1.8796,1.7298,1.5835</t>
  </si>
  <si>
    <t>0,0,0,0,0,0.1,0,0,0,0,0.1,0,0,0,0,0.1,0,0,0,0.1,0,0.4,0,0,0,0,0,9.5,0.1,2.1,0,0,0,0,0,0,0,0,0,0,0,0,0,0,0,0,0,0,0,0,0,0,0,0.1,0,0,0,0,0,0,0,0,0,0,0,0,0,0,0,0,0,0,0,0,0,0,0,0,0,0,0,0,0,0,0,0,0,0,0,0,0,0,0,0,0,0,0,0,0,0,0,0,0,0,0,0,0,0,0,0,0,0,0,0,0,0,0,0,0,0</t>
  </si>
  <si>
    <t>0,0,0,0,0,0.1,0.1,0.1,0.1,0.1,0.2,0.2,0.2,0.2,0.2,0.3,0.3,0.3,0.3,0.4,0.4,0.8,0.1,0.1,0,0,0,0,0,0,0,0,0,0,0,0,0,0,0,0,0,0,0,0,0,0,0,0,0,0,0,0,0,0,0,0,0,0,0,0,0,0,0,0,0,0,0,0,0,0,0,0,0,0,0,0,0,0,0,0,0,0,0,0,0,0,0,0,0,0,0,0,0,0,0,0,0,0,0,0,0,0,0,0,0,0,0,0,0,0,0,0,0,0,0,0,0,0,0,0</t>
  </si>
  <si>
    <t>24.9,11.5,14.2,12.9,12.1,23.1,17.7,25.7,14.3,17.3,27.7,16,25.9,28.2,29.8,20.6,18.5,28.1,23.8,31.7,21.1,29.5,35.1,24.1,38.4,33.6,27.4,38.6,36.5,32,40.1,34.8,47.5,47.4,45.3,53.6,55.9,57.2,50.1,52.2,59.4,57.7,66.1,54.8,59.6,60.5,63.2,73.1,74.5,66.6,67.1,69.1,68.5,76.1,68.1,78.1,73.6,72.5,80.3,82.9,78.2,81.2,77.5,76.3,78.7,77.6,78.4,72.4,77.7,75.3,69,72.5,66,69.9,67.8,64.2,56.1,53.4,52.1,53.7,47.8,58.3,47.6,55.1,42.2,40.5,48.3,47.6,38.3,40.9,41.6,32.6,41.8,36.3,29.8,31.7,24.7,35.2,24.5,30.6,23.9,32.5,30,23.7,23,23.5,18.9,24.3,25.5,21.5,21.1,19.7,14.8,12.4,14.7,12.9,12.2,22.5,23.1,12</t>
  </si>
  <si>
    <t>S,S,S,S,S,LS,S,S,S,S,LS,S,S,S,S,LS,S,S,S,LS,C,LS,C,S,C,S,S,ST,LR,R,S,S,S,S,S,S,S,S,S,S,S,S,S,S,S,S,S,S,S,S,S,S,S,LR,S,S,S,S,S,S,S,S,S,S,S,S,S,S,S,S,S,S,S,S,S,S,S,S,S,S,S,S,S,S,S,S,S,S,S,S,S,S,S,S,S,S,S,S,S,S,S,S,S,S,S,S,S,S,S,S,S,S,S,S,S,S,S,S,S,S</t>
  </si>
  <si>
    <t>0,0,0,0,0,0.1,0,0,0,0,0.1,0,0,0,0,0.1,0,0,0,0.1,0,0.4,0,0,0,0,0,0,0,0,0,0,0,0,0,0,0,0,0,0,0,0,0,0,0,0,0,0,0,0,0,0,0,0,0,0,0,0,0,0,0,0,0,0,0,0,0,0,0,0,0,0,0,0,0,0,0,0,0,0,0,0,0,0,0,0,0,0,0,0,0,0,0,0,0,0,0,0,0,0,0,0,0,0,0,0,0,0,0,0,0,0,0,0,0,0,0,0,0,0</t>
  </si>
  <si>
    <t>32.2746,32.1949751644737,32.1155467717982,32.0363143373283,31.9572773776145,31.8784354104,31.7997879546177,31.7213345303876,31.6430746590133,31.5650078629795,31.4871336659492,31.4094515927601,31.3319611694227,31.2546619231166,31.1775533821879,31.1006350761463,31.0239065356624,30.9473672925645,30.8710168798361,30.7948548316129,30.7188806831796,30.6430939709678,30.9584942325526,31.010116368492,31.2016111471882,31.124633488108,31.0478457410156,31.3622474373782,31.512873471661,31.8261278956618,31.8756094880245,31.9249690040903,31.9742067450341,32.0233230112881,32.0723181025432,32.1211923177507,32.1699459551247,32.2185793121433,32.2670926855509,32.3154863713595,32.3637606648512,32.4119158605794,32.4599522523707,32.5078701333271,32.5556697958271,32.6033515315282,32.6509156313682,32.6983623855671,32.745692083629,32.7929050143437,32.8400014657886,32.8869817253303,32.9338460796263,33.0805948146272,33.1269815050517,33.173253754628,33.2194118456939,33.2654560598904,33.3113866781637,33.3572039807669,33.4029082472617,33.4484997565201,33.4939787867261,33.5393456153773,33.5846005192867,33.6297437745845,33.6747756567196,33.7196964404612,33.7645063999009,33.7032058084538,33.6200564520184,33.537112233798,33.4543726476949,33.3718371888601,33.2895053536902,33.2073766398242,33.1254505461404,33.0437265727536,32.9622042210116,32.8808829934926,32.7997623940021,32.7188419275696,32.6381211004456,32.5575994200991,32.477276395214,32.3971515356864,32.3172243526213,32.2374943583303,32.1579610663279,32.0786239913287,31.9994826492448,31.9205365571826,31.8417852334395,31.7632281975018,31.6848649700408,31.6066950729108,31.5287180291454,31.450933362955,31.3733405997241,31.2959392660077,31.218728889529,31.1417089991766,31.064879125001,30.9882387982123,30.9117875511772,30.8355249174161,30.7594504316001,30.6835636295485,30.6078640482256,30.5323512257382,30.4570247013326,30.3818840153918,30.3069287094328,30.2321583261036,30.1575724091806,30.0831705035659,30.008952155284,29.9349169114799,29.8610643204154,29.787393931467</t>
  </si>
  <si>
    <t>0,0,0,0,0,0,0,0,0,0,0,0,0,0,0,0,0,0,0,0,0,0,0.2695,0.1339,0,0,0,9.109,8.981,10.69,10.4702,10.2687,10.0212,9.7754,9.5401,9.267,8.9836,8.6947,8.4452,8.1877,7.8935,7.6122,7.2807,7.0203,6.7373,6.4527,6.1557,5.7935,5.4273,5.1239,4.8225,4.5141,4.2153,4.0873,3.7991,3.4526,3.1462,2.8541,2.5218,2.1844,1.89,1.5906,1.3241,1.0747,0.828,0.5997,0.3841,0.199,0.0217,0,0,0,0,0,0,0,0,0,0,0,0,0,0,0,0,0,0,0,0,0,0,0,0,0,0,0,0,0,0,0,0,0,0,0,0,0,0,0,0,0,0,0,0,0,0,0,0,0,0,0</t>
  </si>
  <si>
    <t>4.2,0,6.3,9.6,0,4.3,0.1,0,0.3,0.1,0,0,0,0,0,0,0,0,0,0.3,0,0,0,0,0,0,0,0,0,0,0.1,0,0.1,0,0.4,0,0.3,0.1,0.3,0,0.3,0.2,0,0.1,0.3,0,0.1,0,0,0,0,0,0,0,0,0,0,0,0,0,0.1,0,0,0,0,0.1,0,0,0,0,0.3,0,0,0,0,0.1,0,0,0,0,0,0,0,0,0,0,0,0,0,0,0,0,0,0,0,0,0,0,0,0,0,0,0,0,0,0,0,0,0,0,0,0,0,0,0,0,0.1,0,0,0</t>
  </si>
  <si>
    <t>4.2,4.2,10.5,20.1,20.1,24.4,24.5,24.5,24.8,24.9,24.9,24.9,24.9,24.9,24.7,24.7,24.7,24.7,24.7,25,24.6,23.4,21.9,21.4,20.3,19.5,17.3,15.9,13.3,11.3,8,5.2,2.8,0,0,0,0,0,0,0,0,0,0,0,0,0,0,0,0,0,0,0,0,0,0,0,0,0,0,0,0,0,0,0,0,0,0,0,0,0,0,0,0,0,0,0,0,0,0,0,0,0,0,0,0,0,0,0,0,0,0,0,0,0,0,0,0,0,0,0,0,0,0,0,0,0,0,0,0,0,0,0,0,0,0,0,0.1,0.1,0.1,0.1</t>
  </si>
  <si>
    <t>23,17.3,20.3,25.8,20.6,27,25.2,23.9,21.2,25.7,20.9,27.7,26.7,29.8,33.1,28.9,28.6,30.7,25.1,28.5,33.9,37.6,39.1,34.1,37.1,36.2,42.2,38.4,44.6,41.1,47.5,45.4,43.1,50.8,53.2,52.6,51.8,49.3,56.9,53.3,61.9,57.4,64.1,65.3,64,61.2,62.1,70.4,70.8,72.5,73.5,75.9,72.8,75.5,79.1,79,72,76.2,73.9,79.4,70.9,75.2,78.4,77.2,71.4,78.4,65.6,71.9,66.5,69.7,64.7,70.7,62.1,65.8,55.5,53.1,52.4,57.2,58.8,56.5,52.6,49.8,45.7,44.4,47.2,42.2,44,45.9,41.7,33.1,33.7,35,36.1,27.8,34.9,29,28.1,32.1,24.5,28.8,29.5,27.9,28.5,22.1,22.3,26.5,20.9,25.7,24.5,28.2,27.7,20.1,21.3,29.8,22.3,25.1,19,21.2,22.7,27.1</t>
  </si>
  <si>
    <t>SN,C,B,B,C,SN,LS,C,LS,LS,S,S,S,S,S,S,S,S,S,LS,S,S,S,S,S,S,S,S,S,S,LR,S,LR,C,LR,S,LR,LR,LR,S,LR,LR,S,LR,LR,S,LR,S,S,S,S,S,S,S,S,S,S,S,S,S,LR,S,S,S,C,LR,S,S,S,S,LR,S,S,S,S,LR,S,S,C,S,S,S,S,S,S,S,S,S,S,S,S,S,S,S,S,S,S,S,S,S,S,S,S,S,S,S,S,S,S,S,S,S,S,S,S,S,LS,S,S,S</t>
  </si>
  <si>
    <t>4.2,0,6.3,9.6,0,4.3,0.1,0,0.3,0.1,0,0,0,0,0,0,0,0,0,0.3,0,0,0,0,0,0,0,0,0,0,0,0,0,0,0,0,0,0,0,0,0,0,0,0,0,0,0,0,0,0,0,0,0,0,0,0,0,0,0,0,0,0,0,0,0,0,0,0,0,0,0,0,0,0,0,0,0,0,0,0,0,0,0,0,0,0,0,0,0,0,0,0,0,0,0,0,0,0,0,0,0,0,0,0,0,0,0,0,0,0,0,0,0,0,0,0,0.1,0,0,0</t>
  </si>
  <si>
    <t>6.4578,6.4369,6.4369,6.4369,6.4129,6.4129,6.4129,6.3854,6.3854,6.3854,6.3549,6.3144,6.2756,6.2317,6.4082,6.3654,6.3232,6.2774,6.2412,6.2412,6.5995,7.7365,9.1718,9.5483,10.5577,11.3667,13.4286,14.698,17.2523,19.0748,22.4661,25.159,27.6282,30.2754,30.6754,30.4382,30.7382,30.8382,31.1382,30.8927,31.1927,31.3927,31.0281,31.1281,31.4281,31.0989,31.1989,30.7451,30.2868,29.8055,29.3104,28.7778,28.3026,27.786,27.2061,26.6357,26.1923,25.6828,25.2165,24.659,24.759,24.2805,23.7511,23.2488,22.9256,23.0256,22.6954,22.2869,21.9517,21.5802,21.8802,21.4949,21.2137,20.8945,20.6766,20.7766,20.5833,20.3535,20.1608,19.939,19.7479,19.5769,19.4312,19.2929,19.1395,19.0137,18.8792,18.7351,18.6129,18.5263,18.4379,18.3448,18.2477,18.1787,18.0866,18.0143,17.9449,17.8633,17.8037,17.7328,17.6598,17.5917,17.5219,17.4687,17.4152,17.3514,17.301,17.2395,17.1811,17.1131,17.0466,16.9983,16.9477,16.8754,16.8227,16.7634,16.7634,16.7132,16.6598,16.5957</t>
  </si>
  <si>
    <t>0,0,0,0,0,0,0,0,0,0,0,0,0,0,0,0,0,0,0,0,0,0,0,0,0,0,0,0,0,0,0,0,0,0,0,0,0,0,0,0,0,0,0,0,0,0.1,0,0,0,0,0,0,0,0,0,0,0,0,0,0,0,0,0.3,0,0.4,0,0,0,1.3,0,0,0.1,0,0,0.1,0,3.4,0,0.3,1.6,0,0,0,0,0,0,0,0,0,0,0,0,0,0,0,0,0,0,0,0,0.4,0.1,1.6,0,0.1,0.1,0.2,0.3,0,0,0.1,0,0.7,0,10.2,0.7,0.1,0.1,3.8,0</t>
  </si>
  <si>
    <t>0,0,0,0,0,0,0,0,0,0,0,0,0,0,0,0,0,0,0,0,0,0,0,0,0,0,0,0,0,0,0,0,0,0,0,0,0,0,0,0,0,0,0,0,0,0,0,0,0,0,0,0,0,0,0,0,0,0,0,0,0,0,0,0,0,0,0,0,0,0,0,0,0,0,0,0,0,0,0,0,0,0,0,0,0,0,0,0,0,0,0,0,0,0,0,0,0,0,0,0,0,0.1,0,0,0.1,0.2,0.4,0.7,0.7,0.7,0.8,0.8,1.5,1.5,11.7,12.4,12.5,12.6,16.4,16.4</t>
  </si>
  <si>
    <t>27.4,27.5,27,21.7,24.6,24.8,23.4,26.9,25.2,27.1,27,24.4,28.9,30.9,29.5,30.2,33.6,33.2,34.1,35.1,31.7,34,35.9,35.1,36,32.7,39.1,38.5,39.4,43.8,42.8,44.9,42.6,46,46.9,49.4,50.7,54.9,56.2,51,56.7,58.4,62.4,63.1,61.8,66,66.2,64.7,70.8,67.6,74.3,70.1,72,74.5,78.6,73.9,77.2,78.2,75.7,80.3,79.8,78.7,79.6,79.1,76.9,70.7,75.9,74.9,68.5,70.1,73,67.2,68.1,65.7,64.4,63.3,60.8,58.9,58.3,55.2,55.9,53.3,56.1,55.9,53.6,45.8,50.8,47,46.3,43.7,39.6,42.5,41.1,41.3,40.5,41.6,36.2,34.8,35.1,38.3,36.6,30.3,32.4,32.3,28.6,29.4,26.9,25.1,25.1,26,23.9,26.6,24.8,25.5,28.2,24.9,27.2,22.3,28.9,24.7</t>
  </si>
  <si>
    <t>S,S,S,S,S,S,S,S,S,S,S,S,S,S,S,S,S,S,S,S,S,S,S,S,S,S,S,S,S,S,S,S,S,S,S,S,S,S,S,S,S,S,S,S,S,LR,S,S,S,S,S,S,S,S,S,S,S,S,S,S,S,S,LR,S,LR,S,S,S,LR,S,C,LR,S,C,LR,S,R,S,LR,LR,S,S,S,S,S,S,S,S,S,S,S,S,S,S,S,S,S,S,S,S,LR,LS,LR,S,LS,LS,LS,LS,S,S,LS,C,LS,C,B,LS,LS,LS,SN,S</t>
  </si>
  <si>
    <t>0,0,0,0,0,0,0,0,0,0,0,0,0,0,0,0,0,0,0,0,0,0,0,0,0,0,0,0,0,0,0,0,0,0,0,0,0,0,0,0,0,0,0,0,0,0,0,0,0,0,0,0,0,0,0,0,0,0,0,0,0,0,0,0,0,0,0,0,0,0,0,0,0,0,0,0,0,0,0,0,0,0,0,0,0,0,0,0,0,0,0,0,0,0,0,0,0,0,0,0,0,0.1,0,0,0.1,0.1,0.2,0.3,0,0,0.1,0,0.7,0,10.2,0.7,0.1,0.1,3.8,0</t>
  </si>
  <si>
    <t>6.6197,6.5783,6.538,6.5057,6.4693,6.4328,6.3984,6.3588,6.3219,6.2821,6.2427,6.2074,6.165,6.1192,6.0761,6.0318,5.9811,5.9314,5.8802,5.8272,5.7811,5.7307,5.6765,5.6243,5.5705,5.5236,5.4631,5.4045,5.3441,5.2726,5.2045,5.1311,5.0643,4.9887,4.9111,4.8264,4.738,4.6356,4.5297,4.4432,4.3375,4.2261,4.0992,3.9709,3.8503,3.9503,3.8096,3.6788,3.5195,3.3802,3.2077,3.0625,2.9109,2.7494,2.569,2.4206,2.2593,2.0978,1.9549,1.7937,1.6417,1.5016,1.8016,1.6528,2.0528,1.9342,1.7963,1.6679,2.9679,2.828,2.7053,2.8053,2.6786,2.5862,2.6862,2.5818,5.9818,5.8489,6.1489,7.7489,7.6131,7.4909,7.3563,7.2243,7.1039,7.015,6.9081,6.8165,6.7276,6.648,6.5805,6.5053,6.4345,6.3633,6.2948,6.2236,6.1665,6.1128,6.0586,5.9974,6.3974,6.3974,8.0906,8.0417,8.0417,8.0417,8.0417,8.0417,8.0004,7.9577,7.9577,7.9223,7.9223,7.8886,7.8886,7.8886,7.8886,7.8886,7.8886,7.8484</t>
  </si>
  <si>
    <t>0,0.2,0,0,0,0.1,0.1,0,0,0.1,0,1.5,0.1,0,0,0,0,0,0,0.2,0.7,0.3,0,0.2,0.3,0,0.6,0,0.1,1.4,0,0,1.7,0.7,0,0,0,1.1,0,0,0,0,0,0,0,0,0.4,0,0,0,0.1,0,0,0.1,0.1,0.1,0.6,0.7,0.2,0.1,0.7,0,0.1,0.2,0,0,0.1,0,0.1,0,0,1.1,0,0.1,0,0,0,0,0,0,0.1,0.5,0,3.4,0.3,0,0,0,0,0.3,0,0,0,0,0,0,0,0,0,0,0,0.4,5.1,0,0,0.1,0,0.1,0.3,0,0,0,0.6,0,0,0,0,0.1,0,0.2</t>
  </si>
  <si>
    <t>0,0.2,0.2,0.2,0.2,0.3,0.4,0.4,0.4,0.5,0.5,2,2.1,1.3,1.3,0.8,0.5,0,0,0,0,0,0,0,0,0,0,0,0,0,0,0,0,0,0,0,0,0,0,0,0,0,0,0,0,0,0,0,0,0,0,0,0,0,0,0,0,0,0,0,0,0,0,0,0,0,0,0,0,0,0,0,0,0,0,0,0,0,0,0,0,0,0,0,0,0,0,0,0,0,0,0,0,0,0,0,0,0,0,0,0,0.4,5.5,5.5,5.5,5.6,5.6,5.7,6,6,6,6,6.6,6.6,6.6,6.6,6.6,6.7,6.7,6.9</t>
  </si>
  <si>
    <t>22.7,22,18.5,21.3,26.5,24.2,26.4,28,25.7,23.8,30.5,27.1,28.2,35.5,32.1,34.3,33.5,38,39.1,36.1,40.7,39.8,45.2,46.1,47.8,44.8,48.6,51.5,47.3,50.9,53.3,51.2,54.2,56.6,58.2,62.8,56.4,57.2,59.1,64.5,63,63.1,66.9,68,69.4,65.8,67,73.2,72.8,75.9,76.7,71.5,75.2,74.1,80.2,79.5,79.5,74,79.8,76.1,81.7,79.9,77.3,75.9,79.3,72.2,72.1,70.5,73.1,69.5,68.4,67.4,69.9,63.2,59.3,59.9,59.2,55.6,55.5,49.7,48.1,48.2,48.1,45.5,45,41.3,36.5,36.6,37.8,33.4,34.7,31.9,31.4,28.2,31.5,28.8,31.3,25.2,25.4,23.6,22.8,22.9,27.6,23.3,22.5,22.1,22.1,20,19.6,21.5,19.6,19.6,20.1,20.7,26,19.2,19.3,21.4,21.4,18.4</t>
  </si>
  <si>
    <t>S,LS,S,S,S,LS,LS,S,S,LS,C,LS,LS,S,S,S,S,S,S,LR,LR,LR,S,LR,LR,C,LR,C,LR,LR,S,C,LR,LR,S,S,C,LR,S,S,S,S,S,S,S,S,LR,S,S,S,LR,S,S,LR,LR,LR,LR,LR,LR,LR,LR,S,LR,LR,S,S,LR,S,LR,S,S,LR,S,LR,S,S,S,S,S,S,LR,LR,S,R,LR,C,S,S,S,LR,S,S,S,S,S,S,S,S,S,S,C,LS,SN,S,C,LS,C,LS,LS,C,S,S,LS,S,S,S,S,LS,S,LS</t>
  </si>
  <si>
    <t>0,0.2,0,0,0,0.1,0.1,0,0,0.1,0,1.5,0.1,0,0,0,0,0,0,0,0,0,0,0,0,0,0,0,0,0,0,0,0,0,0,0,0,0,0,0,0,0,0,0,0,0,0,0,0,0,0,0,0,0,0,0,0,0,0,0,0,0,0,0,0,0,0,0,0,0,0,0,0,0,0,0,0,0,0,0,0,0,0,0,0,0,0,0,0,0,0,0,0,0,0,0,0,0,0,0,0,0.4,5.1,0,0,0.1,0,0.1,0.3,0,0,0,0.6,0,0,0,0,0.1,0,0.2</t>
  </si>
  <si>
    <t>51.5349,51.3824425875,51.2304361948453,51.0788794877689,50.9277711359509,50.7771098130071,50.6268941964769,50.4771229678123,50.3277948123659,50.1789084193793,50.030462481972,49.8824556971295,49.7348867656922,50.0027543923436,50.0518295772663,50.3187595814336,50.5848999176718,50.850252922082,50.8728209238542,50.9423221619545,51.2066177922254,51.4701315479234,51.4878657420941,51.5355474726071,51.6830881446673,51.5301923422393,51.7927488565602,51.8125286411929,51.7592499106293,52.0211287963104,52.0402329569547,52.0592806011237,52.320271896012,52.580491091653,52.5979404721735,52.61533823161,52.6326845226748,52.8919794976286,52.9085073916148,52.9249863905812,52.9414166391758,52.9577982816182,52.9741314617018,52.9904163227942,53.0066530078393,53.0228416593578,53.2809824194489,53.2433595131247,53.0858479078983,52.9288022745041,52.8722212344421,52.7158075799568,52.5598566491995,52.5043670732789,52.4490416540205,52.393879905794,52.653881344406,52.9131136120955,53.1295789843264,53.2454039798311,53.5028863263908,53.5176069543419,53.6222840337686,53.663651443502,53.5048964746483,53.3466111559109,53.288794097908,53.131148082035,53.0739684356256,52.9169579456702,52.760411945081,53.0193290597434,53.035480211275,53.1515835823167,53.1673434808857,53.0800567564214,52.9230282551836,52.7664642965954,52.6103635063846,52.4547245143449,52.3995459543233,52.6595306308751,52.5887461860921,52.8481711452916,53.1068286389868,53.1227209375964,53.1385662214894,53.1543646297508,53.1701163010545,53.4278213736639,53.4427640687668,53.4576625583967,53.4725169733281,53.4873274439487,53.5020941002603,53.5168170718804,53.5314964880427,53.546132477599,53.5607251690194,53.5752746903944,53.4247811694353,53.2667328584757,53.1091521071027,52.9520375321192,52.79538775442,52.6392013989799,52.4834770948412,52.3282134751023,52.1734091769052,52.0190628414235,51.8651731138509,51.7117386433891,51.5587580832358,51.4062300905729,51.2541533265549,51.1025264562972,50.951348148864,50.8006170772569,50.6503319184034,50.5004913531448</t>
  </si>
  <si>
    <t>0,0,0,0,0,0,0,0,0,0,0,0,0,0.3386,0.1541,0.2221,0.1234,0.2049,0.0202,0.0002,0.2852,0.1702,0,0,0,0,0.185,0,0,0.985,0.768,0.5658,1.8508,2.1358,1.8852,1.626,1.4014,2.0864,1.834,1.5707,1.3187,1.0729,0.8246,0.583,0.3496,0.1353,0.1203,0,0,0,0,0,0,0,0,0,0.185,0.47,0.297,0.124,0.409,0.1631,0.0001,0.0001,0,0,0,0,0,0,0,0.685,0.4452,0.2722,0.0704,0,0,0,0,0,0,0.085,0,2.985,2.87,2.6584,2.4476,2.2381,2.0285,1.9135,1.7106,1.5123,1.3161,1.1241,0.931,0.7416,0.5524,0.3685,0.1866,0.0077,0,0,0,0,0,0,0,0,0,0,0,0,0,0,0,0,0,0,0,0</t>
  </si>
  <si>
    <t>0,0,0,0,0,0,0,0,0,0,1.3,0,0,0,0,0,0,0,0,0.1,0,0,0,0.2,0.8,0,0,0,0,0,0.3,0,0,0,1.2,3,0,4,0,2,0.5,0,0.1,0,0,0,6.6,0.6,0,7.4,0,0,0,0,0,0,0,0,0,0,0,0,0.9,0,0.2,0,0,0,0.1,0,0,0,0,0,0,0,0.1,0,0,0,0,0,0,0,0,0,0,0,0,0,0,0,0,0,0,0.2,0,0.3,0.8,0,0,0.8,1.3,0,0,0,0,0,0.1,0,0,0,0,0,0,0,0,0,0,0</t>
  </si>
  <si>
    <t>0,0,0,0,0,0,0,0,0,0,1.3,1.3,1.3,0.9,0,0,0,0,0,0,0,0,0,0,0,0,0,0,0,0,0,0,0,0,0,0,0,0,0,0,0,0,0,0,0,0,0,0,0,0,0,0,0,0,0,0,0,0,0,0,0,0,0,0,0,0,0,0,0,0,0,0,0,0,0,0,0,0,0,0,0,0,0,0,0,0,0,0,0,0,0,0,0,0,0,0.2,0.2,0.5,1.3,1.3,1.3,2.1,3.4,3.4,3.4,3.4,3.4,3.4,3.5,3.5,3.5,3.5,3.5,3.5,3.5,3.5,3.5,3.5,3.5,3.5</t>
  </si>
  <si>
    <t>17.3,17.2,15.7,16.7,18.7,21,22.7,23.4,24.1,23.3,29.1,26,29.1,34,36.6,37.1,35,39.6,43.8,44.1,46.9,44.3,50.6,47.7,51.2,50.3,55.9,55.1,55.7,58.8,60.8,60,61.1,64.6,63.1,64.5,62.7,62.7,63.6,66.6,65.4,68.5,68.4,67.8,70.1,72.7,70,73,69.1,74.7,72.9,70.8,73.6,73.3,76,75.7,73.7,73.1,73.3,76,74.6,77.4,77.9,74.1,77,74.8,71.2,73.9,70,69.7,70.5,69.8,65.2,61.1,62,59.6,55,52.4,55,53.3,46,46.4,43.6,44.3,41,35.4,36,32.9,31.2,33.3,28.8,26.5,25.3,28.2,26.6,25.3,22.5,22.7,21.9,24.1,20.4,18.8,18.8,18.4,22.3,18.5,17.3,18,18.5,22.1,17,16.2,20.3,18.7,19.4,19.7,16.1,15.1,20.3,19.9</t>
  </si>
  <si>
    <t>S,S,S,S,S,S,S,S,S,S,LS,C,S,S,S,S,S,S,S,LR,S,S,S,LR,LR,S,C,S,S,S,LR,C,C,C,LR,R,C,R,S,LR,LR,C,LR,C,C,C,ST,LR,C,ST,S,S,S,S,S,S,S,S,S,S,S,S,LR,S,LR,S,S,S,LR,S,S,S,S,S,S,S,LR,S,S,S,S,S,S,S,S,S,S,S,S,S,S,C,S,S,S,LS,S,LS,LS,C,S,LS,LS,C,S,S,S,S,LS,S,S,S,S,S,S,S,S,S,S,S</t>
  </si>
  <si>
    <t>0,0,0,0,0,0,0,0,0,0,1.3,0,0,0,0,0,0,0,0,0,0,0,0,0,0,0,0,0,0,0,0,0,0,0,0,0,0,0,0,0,0,0,0,0,0,0,0,0,0,0,0,0,0,0,0,0,0,0,0,0,0,0,0,0,0,0,0,0,0,0,0,0,0,0,0,0,0,0,0,0,0,0,0,0,0,0,0,0,0,0,0,0,0,0,0,0.2,0,0.3,0.8,0,0,0.8,1.3,0,0,0,0,0,0.1,0,0,0,0,0,0,0,0,0,0,0</t>
  </si>
  <si>
    <t>15.4257,15.3859,15.3487,15.3098,15.2674,15.2207,15.1707,15.1192,15.0662,15.0151,15.0151,14.972,14.9072,15.2615,16.0393,15.9467,15.8617,15.7599,15.6405,15.7405,15.606,15.4848,15.331,15.531,16.331,16.175,16.0307,15.8458,15.6579,15.4485,15.7485,15.5828,15.4109,15.217,16.417,19.417,19.2142,23.2142,22.9109,24.9109,25.4109,25.1255,25.2255,24.9473,24.6481,24.3222,30.9222,31.5222,31.1969,38.5969,38.0548,37.5545,37.0071,36.4687,35.8822,35.3056,34.7722,34.2535,33.7363,33.1719,32.6395,32.0572,32.9572,32.4343,32.6343,32.101,31.6343,31.1264,31.2264,30.7897,30.3436,29.912,29.5473,29.2354,28.9148,28.6224,28.7224,28.499,28.2537,28.0244,27.8512,27.6759,27.5188,27.358,27.2167,27.1037,26.9882,26.8864,26.7919,26.6891,26.6035,26.545,26.4713,26.3883,26.3107,26.3107,26.2454,26.2454,26.2454,26.1928,26.1332,26.1332,26.1332,26.092,26.0277,25.9729,25.9211,25.8677,25.8677,25.8041,25.7531,25.7038,25.645,25.5903,25.534,25.4769,25.4281,25.3814,25.323,25.2657</t>
  </si>
  <si>
    <t>0,0,0,0,0,0,0,0,0,0,0.1,0.1,0.6,1.9,0.3,0.8,1.2,0,0,0.2,0,0,0,0,0,0,0,0,0.2,0.1,0,0,0,0,0,0,0,0,0,0,0,0,0,0,0,0,0,0,0,0,3.6,0,1.1,1.1,0.1,0.8,0.7,0.2,0,11.9,0,0,0,0,0.1,0,0,0,0,0,0,0,0.2,0,0.7,0,0,0,0.1,0.1,1.8,0.3,3.6,0.3,0,0,0.1,0,0.3,0,0,0,0,0,0,0,0,1.1,0,0,0.1,0,0.3,0,0,0,0.3,0.2,0,0,0,0,0,0,0,0,0,0,0,0</t>
  </si>
  <si>
    <t>0,0,0,0,0,0,0,0,0,0,0.1,0.2,0.8,2.7,3,3.8,3.1,3.1,3.1,1.3,0,0,0,0,0,0,0,0,0,0,0,0,0,0,0,0,0,0,0,0,0,0,0,0,0,0,0,0,0,0,0,0,0,0,0,0,0,0,0,0,0,0,0,0,0,0,0,0,0,0,0,0,0,0,0,0,0,0,0,0,0,0,0,0,0,0,0,0,0,0,0,0,0,0,0,0,0,1.1,0.9,0.1,0.2,0.2,0.5,0.5,0.5,0.5,0.8,1,1,1,1,1,1,1,1,1,1,1,1,1</t>
  </si>
  <si>
    <t>14.3,16.1,13.4,14.4,21.8,20.3,24.6,19.8,25.1,17.5,21.8,23.1,22,22.2,22.2,27.8,35.5,28.9,30,40.1,41.2,38.1,39.9,49.8,49.7,46.9,50.8,48.4,49.4,60.5,56.5,62.8,60.5,64.5,62.7,59.2,61.9,64.8,60.9,62.3,67.3,66.6,72.4,75.7,68,79.6,67.4,68.1,81.7,71.7,72.2,77.4,84.3,82.1,73.3,72.7,73.6,76.6,73.2,81.6,74.5,85.8,85.4,78.5,73.7,81.3,74.6,82.8,82,72.4,68.7,75.8,72.8,65.9,67.2,62.1,65.5,58.8,64.3,68.2,60.1,56.5,59.7,61.8,54.2,46.3,52.6,46,42.9,39.4,42.5,35,40.8,32.5,30.8,38.1,34.7,29.7,33.1,35.6,24.9,20.2,27,25.2,23.9,28.4,23.9,24.8,20.9,22.4,23.8,21.9,13,17.5,13.9,24.3,18.7,20.6,22.8,17.6</t>
  </si>
  <si>
    <t>S,S,S,S,S,S,S,S,S,S,LS,LS,LS,LS,LS,LS,LR,S,S,LR,S,S,S,S,S,S,S,S,LR,LR,S,S,S,S,S,S,S,S,S,S,S,S,S,S,S,S,S,S,S,S,R,C,LR,LR,LR,LR,LR,LR,C,ST,S,S,S,S,LR,S,S,S,S,S,S,S,LR,S,LR,S,S,S,LR,LR,LR,LR,R,LR,S,S,LR,C,LR,C,S,S,S,S,C,S,S,LS,S,S,LS,S,LS,S,S,S,LS,LS,S,S,S,S,S,S,S,S,S,S,S,S</t>
  </si>
  <si>
    <t>0,0,0,0,0,0,0,0,0,0,0.1,0.1,0.6,1.9,0.3,0.8,0,0,0,0,0,0,0,0,0,0,0,0,0,0,0,0,0,0,0,0,0,0,0,0,0,0,0,0,0,0,0,0,0,0,0,0,0,0,0,0,0,0,0,0,0,0,0,0,0,0,0,0,0,0,0,0,0,0,0,0,0,0,0,0,0,0,0,0,0,0,0,0,0,0,0,0,0,0,0,0,0,1.1,0,0,0.1,0,0.3,0,0,0,0.3,0.2,0,0,0,0,0,0,0,0,0,0,0,0</t>
  </si>
  <si>
    <t>22.2189,22.1737,22.1335,22.0916,22.034,21.98,21.9152,21.8626,21.7966,21.749,21.749,21.749,21.749,21.749,21.749,21.749,23.6921,23.6116,23.5277,25.4489,26.6483,26.5247,26.3924,26.1992,26.0076,25.8356,25.6367,25.4564,25.6564,25.7564,25.5116,25.2045,24.9243,24.6026,24.3023,24.0392,23.7509,23.4326,23.1578,22.871,22.5301,22.2003,21.7986,21.3526,21.0146,20.5134,20.1896,19.8602,19.3367,18.9714,22.5714,22.213,23.313,24.413,24.513,25.313,26.013,26.213,25.8796,37.7796,37.2168,36.3947,35.5931,34.9654,35.0654,34.3802,33.8405,33.132,32.4494,31.963,31.5401,31.0017,31.2017,30.8231,31.5231,31.1903,30.8162,30.5247,30.6247,30.7247,32.5247,32.8247,36.4247,36.7247,36.4555,36.2565,36.3565,36.211,36.511,36.398,36.2263,36.0988,35.939,35.8244,35.7452,35.6023,35.4774,35.4774,35.5909,36.2169,36.2169,36.148,36.148,36.063,35.9826,35.8855,35.8855,35.8855,35.8147,35.7394,35.6594,35.5857,35.5358,35.4751,35.4232,35.3421,35.2781,35.209,35.1329,35.0722</t>
  </si>
  <si>
    <t>0.8,0.1,2.8,0,0,0,1.7,0.1,0,0,0,0,0,0.1,0,0,0,0,0,0.2,0,0,0,0,0,0,0,0,0,0,0,0,0,0,0,0,0,0,0,0,11.5,0,0.4,0,3.4,0,0,0,0.1,0.4,0,0,0,0,0,0,0,0,0,0.1,0,0,0,0,0,0,0,0.1,0,0,0,0,0,0,0,0,0,0,0.1,0.1,0.1,0,0,0.1,0,0,0,0.2,0.1,0,0.2,0.1,0,0,0.1,0,0,0,0,0,0,0,0,0,0,0,0,0,0,0,0,1.7,6.3,0,0,0,0,0.8,0.1,0.1</t>
  </si>
  <si>
    <t>0.8,0.9,3.7,3.7,3.7,3.7,5.4,5.5,5.5,5.5,5.5,5.5,5.5,5.6,5.6,5.6,5.6,5.6,4.8,3.5,2.8,1.9,0.7,0,0,0,0,0,0,0,0,0,0,0,0,0,0,0,0,0,0,0,0,0,0,0,0,0,0,0,0,0,0,0,0,0,0,0,0,0,0,0,0,0,0,0,0,0,0,0,0,0,0,0,0,0,0,0,0,0,0,0,0,0,0,0,0,0,0,0,0,0,0,0,0,0,0,0,0,0,0,0,0,0,0,0,0,0,0,0,0,1.7,8,8,8,8,8,8.8,8.9,9</t>
  </si>
  <si>
    <t>17.4,15.8,15.2,21.7,21.7,21.3,18.5,17.7,24.7,18,28.3,28,24.8,24.1,28.4,27.2,26.8,30.2,35.9,37.8,35.6,36,37.5,39.3,45.1,42.7,45.2,48.6,47.5,51.2,46.4,57.9,58,51.8,52.7,58.9,65.8,61,61.1,60.5,70.5,68.9,69.5,76,73.6,72.5,76.5,79.4,71.2,73,82.1,77.5,76.5,82.8,75.7,78.8,85.9,81.3,86,86.1,81.4,80.9,79.4,86,75.3,74.9,77.5,83.1,72,74,79.7,72.4,68.6,78.4,70.8,76.1,64.7,68.1,63.8,63.4,68.9,67.7,62.3,54.2,60.2,61,57.6,57,56.5,55.3,45.1,49.3,48.1,41.3,37,40.7,33.6,32.8,36.2,38.4,38.1,29.4,33,28.5,26.6,20.8,31,18.3,18.6,24.8,19.9,22.9,23.9,21.2,19.1,24.5,19.9,15.2,22.3,17.2</t>
  </si>
  <si>
    <t>LS,LS,SN,S,S,C,LS,LS,C,C,S,S,C,LS,S,S,S,S,S,LR,S,S,S,S,S,S,S,S,S,S,S,S,S,S,S,S,S,S,S,S,ST,C,LR,C,R,S,C,C,LR,LR,S,S,S,S,S,S,S,S,S,LR,S,S,S,S,S,S,S,LR,S,S,S,S,S,S,S,S,S,C,LR,LR,LR,S,S,LR,S,S,S,LR,LR,S,LR,LR,S,S,LR,S,S,S,S,S,S,S,S,S,S,S,S,S,S,S,S,LS,B,C,S,C,S,LS,LS,LS</t>
  </si>
  <si>
    <t>0.8,0.1,2.8,0,0,0,1.7,0.1,0,0,0,0,0,0.1,0,0,0,0,0,0,0,0,0,0,0,0,0,0,0,0,0,0,0,0,0,0,0,0,0,0,0,0,0,0,0,0,0,0,0,0,0,0,0,0,0,0,0,0,0,0,0,0,0,0,0,0,0,0,0,0,0,0,0,0,0,0,0,0,0,0,0,0,0,0,0,0,0,0,0,0,0,0,0,0,0,0,0,0,0,0,0,0,0,0,0,0,0,0,0,0,0,1.7,6.3,0,0,0,0,0.8,0.1,0.1</t>
  </si>
  <si>
    <t>15.9924,15.9924,15.9924,15.9431,15.8939,15.8569,15.8569,15.8569,15.8145,15.7825,15.7178,15.6542,15.6118,15.6118,15.5473,15.486,15.426,15.357,16.1076,17.531,18.2074,18.9649,20.04,20.6669,20.5225,20.3913,20.2471,20.0839,19.9277,19.7491,19.6006,19.3736,19.1468,18.9674,18.7828,18.5521,18.2576,18.0124,17.7672,17.5294,29.0294,28.7146,29.1146,28.7113,32.1113,31.6218,31.1946,30.7242,30.8242,31.2242,30.5533,29.9856,29.4417,28.7753,28.2568,27.6859,26.9678,26.3604,25.6588,25.7588,25.1646,24.5858,24.0423,23.3708,22.9099,22.4608,21.9737,22.0737,21.6747,21.2506,20.7409,20.3481,20.0086,19.5351,19.1756,18.7474,18.4628,18.2188,18.3188,18.4188,18.5188,18.205,17.9476,18.0476,17.8103,17.5676,17.3548,17.5548,17.6548,17.459,17.659,17.759,17.6087,17.4936,17.5936,17.4812,17.3966,17.315,17.2217,17.1204,17.0202,16.9501,16.8691,16.8018,16.7397,16.691,16.6169,16.5735,16.5295,16.4722,16.4259,16.4259,16.4259,16.3885,16.3439,16.3011,16.255,16.255,16.255,16.255</t>
  </si>
  <si>
    <t>0,0,0,0,0.1,0,0,0,0,0,0.1,0,8.9,0.1,0.2,0.7,0,0.1,3,0,0,0,0,0,0,0,0,0,0,0,0,0,0,0,0,0,0,0,0,0,1.8,0,4.4,0,0,0,0.9,9.3,0.4,0,0,0,0,0,0,0,0,0,0,0,0,0,0,0,0,0,0,0,0,0,0,0,0,0,0,0,0,0,0,0,0.1,0.2,0,4.9,2,0.3,0.1,0,0.1,0,0,0,0,0,0,0,0,0,0,0,0,0,0,0,0,0,0,0,0,0,0,0,0,0,0,0,0,0,0,0</t>
  </si>
  <si>
    <t>0,0,0,0,0.1,0.1,0.1,0.1,0.1,0.1,0.2,0.2,9.1,8,7.7,8.4,6.5,6.6,6.2,5.3,3,2,0,0,0,0,0,0,0,0,0,0,0,0,0,0,0,0,0,0,0,0,0,0,0,0,0,0,0,0,0,0,0,0,0,0,0,0,0,0,0,0,0,0,0,0,0,0,0,0,0,0,0,0,0,0,0,0,0,0,0,0,0,0,0,0,0,0,0,0,0,0,0,0,0,0,0,0,0,0,0,0,0,0,0,0,0,0,0,0,0,0,0,0,0,0,0,0,0,0</t>
  </si>
  <si>
    <t>22.9,24.1,28.4,25.7,21,20.2,27.1,21.2,26.9,24.1,23.8,23.9,31.7,37,33.6,31.9,41.1,31.2,33.7,36.4,42.6,37,45,40.6,45.9,44.6,54.8,55.2,51,49.8,54.2,54.2,64.3,60.5,64.3,59.9,63.6,66.5,71.1,64.3,70.6,69.8,68.4,75.4,70.2,75.8,81.7,78.4,78.3,75.6,80.5,76,74.9,80.1,84.3,79.2,85.9,85.5,83.9,77.2,84.6,86.2,85.2,79,83.8,80.2,75.1,74.4,85,74.2,81.4,80,69.5,72.5,72,76.7,67,69.7,60.9,59.6,65.2,65.6,59,59.2,54.9,49.4,58.6,49.7,50.8,43.5,48.3,43.4,39.4,41.1,40.1,33.8,40.8,30.8,33.9,28.4,31.5,26.7,30.9,25.3,23.7,32.9,24.8,28.3,29.7,26.5,27,22.4,26.3,26.5,26.9,23.4,21.4,26.9,19.6,19.2</t>
  </si>
  <si>
    <t>S,S,S,S,LS,S,S,S,S,S,LS,S,B,LR,LR,LS,S,LS,R,S,S,S,S,S,S,S,S,S,S,S,S,S,S,S,S,S,S,S,S,S,LR,C,R,C,S,S,LR,ST,LR,C,S,S,S,S,S,S,S,S,S,S,S,S,S,S,S,S,S,S,S,S,S,S,S,S,S,S,S,S,S,S,LR,LR,S,R,LR,LR,LR,S,LR,S,S,S,S,S,S,S,S,S,S,S,S,S,S,S,S,S,S,S,S,S,S,S,S,S,S,S,S,S,S,S</t>
  </si>
  <si>
    <t>0,0,0,0,0.1,0,0,0,0,0,0.1,0,8.9,0,0,0.7,0,0.1,0,0,0,0,0,0,0,0,0,0,0,0,0,0,0,0,0,0,0,0,0,0,0,0,0,0,0,0,0,0,0,0,0,0,0,0,0,0,0,0,0,0,0,0,0,0,0,0,0,0,0,0,0,0,0,0,0,0,0,0,0,0,0,0,0,0,0,0,0,0,0,0,0,0,0,0,0,0,0,0,0,0,0,0,0,0,0,0,0,0,0,0,0,0,0,0,0,0,0,0,0,0</t>
  </si>
  <si>
    <t>23.1634,23.1638954444444,23.1633898514197,23.1638853171155,23.1633797452976,23.1638752321557,23.1633696814559,23.1638651893879,23.1633596597178,23.1638551886355,23.1633496799072,23.1638452297227,23.1633397418485,23.1638353124746,23.1633298453673,23.1638254367167,23.1633199902894,23.1638156022755,23.1633101764417,23.1638058089782,23.1633004036517,23.1637960566526,23.1632906717477,23.1637863451273,23.1632809805585,23.1637766742317,23.1632713299138,23.1637670437956,23.1632617196441,23.16375745365,23.1632521495803,23.1637479036261,23.1632426195544,23.1637383935562,23.1632331293987,23.1637289232731,23.1632236789466,23.1637194926103,23.1632142680317,23.1637101014021,23.1632048964889,23.1637007494834,23.1631955641533,23.1636914366899,23.163186270861,23.1636821628579,23.1631770164485,23.1636729278243,23.1631678007532,23.1636637314268,23.1631586236132,23.1636545735039,23.163149484867,23.1636454538945,23.1631403843543,23.1636363724383,23.1631313219148,23.1636273289758,23.1631222973894,23.1636183233479,23.1631133106195,23.1636093553964,23.1631043614471,23.1636004249637,23.1630954497148,23.1635915318928,23.1630865752662,23.1635826760274,23.1630777379451,23.1635738572118,23.1630689375962,23.163565075291,23.163060174065,23.1635563301107,23.1630514471973,23.1635476215172,23.1630427568397,23.1635389493574,23.1630341028395,23.1635303134789,23.1630254850447,23.1635217137298,23.1630169033036,23.1635131499591,23.1630083574656,23.1635046220162,23.1629998473804,23.1634961297512,23.1629913728983,23.1634876730149,23.1629829338706,23.1634792516586,23.1629745301487,23.1634708655343,23.1629661615851,23.1634625144946,23.1629578280326,23.1634541983927,23.1629495293448,23.1634459170825,23.1629412653758,23.1634376704184,23.1629330359803,23.1634294582554,23.1629248410138,23.1634212804492,23.1629166803321,23.1634131368561,23.1629085537918,23.163405027333,23.1629004612501,23.1633969517372,23.1638924025648,23.1633868159098,23.163882287962,23.1633767224872,23.1638722156752,23.1633666712919,23.1638621855272,23.1633566621473</t>
  </si>
  <si>
    <t>12.7683,12.6716,12.5667,12.467,12.419,12.33,12.2289,12.1387,12.0385,11.9431,11.8951,11.8003,11.7523,12.8716,13.3554,13.3064,15.0927,15.0437,18.3506,19.1439,21.2195,22.1393,23.9016,23.7248,23.5204,23.3238,23.0596,22.7925,22.5584,22.3326,22.0775,21.8222,21.4787,21.1739,20.8348,20.5389,20.2113,19.8546,19.4483,19.12,20.872,20.5709,24.9229,24.5383,24.1037,23.589,24.441,33.692,34.044,33.6011,32.9077,32.3114,31.7411,31.0726,30.319,29.6837,28.9082,28.1503,27.4407,26.8706,26.1608,25.4216,24.7164,24.1407,23.481,22.8985,22.407,21.9302,21.2757,20.8134,20.2426,19.7019,19.3162,18.8954,18.4865,18.0176,17.6737,17.3027,17.0217,16.7523,16.8043,16.9553,16.6923,21.5433,23.4953,23.7463,23.7983,23.5689,23.6209,23.43,23.212,23.0225,22.8549,22.6788,22.509,22.3654,22.1929,22.0609,21.9189,21.7951,21.6623,21.5439,21.4138,21.2998,21.1911,21.0538,20.9426,20.8209,20.6959,20.5796,20.4631,20.3578,20.2427,20.1282,20.0119,19.906,19.8038,19.6891,19.591,19.495</t>
  </si>
  <si>
    <t>11.4,0.3,0,0,0,0,0,0,3.2,0.1,0,0,0,0,0,0,0,0,0,0,0,0,0,0,0,0,0,0,0,0,0.2,10.4,0.1,0.5,0,1.8,0.2,2.2,0.1,0,0,0,0,0,0,0,0,0,0,0,0,0,0.3,0,0,0,0.9,1.3,0,0.2,0.1,0,0,0,1.1,0.2,0.1,0.2,0.4,0.2,0,0,0,0,0,0,0,0,0,0,0,0,0,0,0,0,0,0,0,0,0,0,0,0,0,0,0,0,0,0,0,0,0,0,0,0,0,0,0,0,0,0,0,0,0,0,0,0,0,0</t>
  </si>
  <si>
    <t>11.4,11.7,11.7,11.7,11.7,11.7,11.7,11.7,14.9,15,15,15,15,15,15,15,14.3,13.1,11.4,11.3,10.6,9,6.4,4,1.7,0,0,0,0,0,0,0,0,0,0,0,0,0,0,0,0,0,0,0,0,0,0,0,0,0,0,0,0,0,0,0,0,0,0,0,0,0,0,0,0,0,0,0,0,0,0,0,0,0,0,0,0,0,0,0,0,0,0,0,0,0,0,0,0,0,0,0,0,0,0,0,0,0,0,0,0,0,0,0,0,0,0,0,0,0,0,0,0,0,0,0,0,0,0,0</t>
  </si>
  <si>
    <t>14,12.7,13.6,21.5,14.4,18.7,24.4,20.9,20,27.3,28.6,27.4,28,30.6,24.8,26.1,35.3,37.7,39.7,32.6,35.3,39.7,44,43.5,42.7,45.1,49.9,51.9,48.9,57,50.9,55.4,58.2,52.8,60.2,55.4,56.2,63.6,59.2,64.1,60.3,64.8,67.7,66.5,63.4,69.7,68.7,70.1,68.5,72.9,75.5,67.4,70.7,71,72.5,73.2,70.4,70,73.7,73.8,69.7,76.9,74.3,72.7,72.8,75.9,72.6,67.5,69.9,70.3,65.2,64.3,70.6,67.9,60,65.2,61.7,58.6,56.3,56.1,59.8,56.2,54.6,50.4,45.9,42.8,48.8,43.3,36.8,39.6,36.7,37.5,35.4,29.3,29.8,30.8,25.1,33.2,28.3,26.2,28.4,27,19.4,26.4,20.2,21.8,19.7,19,17.2,23.9,15.4,14.7,15.2,14.3,17.4,20.4,21.4,16.1,21.9,20.6</t>
  </si>
  <si>
    <t>B,LS,S,S,S,S,S,S,SN,LS,S,S,S,S,S,S,S,S,S,S,S,S,S,S,S,S,S,S,S,S,LR,ST,LR,LR,C,LR,LR,R,LR,S,S,S,S,S,S,S,S,S,S,S,S,S,LR,S,S,C,LR,LR,S,LR,LR,S,S,S,LR,LR,LR,LR,LR,LR,S,S,S,S,S,S,S,S,S,S,S,S,S,S,S,S,S,S,S,S,S,S,S,S,S,S,S,S,S,S,S,S,S,S,S,S,S,S,S,S,S,S,S,S,S,S,S,S,S,S</t>
  </si>
  <si>
    <t>11.4,0.3,0,0,0,0,0,0,3.2,0.1,0,0,0,0,0,0,0,0,0,0,0,0,0,0,0,0,0,0,0,0,0,0,0,0,0,0,0,0,0,0,0,0,0,0,0,0,0,0,0,0,0,0,0,0,0,0,0,0,0,0,0,0,0,0,0,0,0,0,0,0,0,0,0,0,0,0,0,0,0,0,0,0,0,0,0,0,0,0,0,0,0,0,0,0,0,0,0,0,0,0,0,0,0,0,0,0,0,0,0,0,0,0,0,0,0,0,0,0,0,0</t>
  </si>
  <si>
    <t>9.4223,9.4220240821256,9.42174823089804,9.4224724463012,9.42219648677311,9.42192059390191,9.4226447676715,9.42236876651989,9.42209283203522,9.4218169642014,9.42254116300231,9.42226518687599,9.42198927741056,9.42271343458993,9.42243741685211,9.42216146578523,9.42188558137321,9.42260976359993,9.42233377090341,9.42205784487179,9.42178198548897,9.42250619273885,9.42223022505945,9.4219543240389,9.42267848966111,9.4224024803641,9.42212653773599,9.42185066176069,9.4225748524221,9.42229886815823,9.42202295055723,9.42174709960299,9.42247131527941,9.42219535602451,9.42191946342644,9.42264363746909,9.42236763659047,9.42209170237874,9.42181583481778,9.42254003389149,9.4222640580379,9.42198814884513,9.4227123062971,9.42243628883181,9.42216033803741,9.42188445389779,9.42260863639685,9.4223326439726,9.42205671821318,9.4217808591025,9.42250506662446,9.42222909921706,9.42195319846846,9.42267736436255,9.42240135533734,9.42212541298098,9.42184953727736,9.42257372821038,9.42229774421806,9.42202182688854,9.42174597620572,9.4224701921535,9.42219423316989,9.42191834084303,9.42264251515684,9.42236651454931,9.4220905806086,9.4218147133186,9.42253891266321,9.42226293708044,9.42198702815844,9.42271118588111,9.42243516868645,9.42215921816261,9.42188333429349,9.42260751706299,9.42233152490911,9.42205559942,9.42177974057956,9.42250394837169,9.4222279812344,9.42195208075584,9.42267624691991,9.42240023816462,9.42212429607811,9.42184842064427,9.42257261184701,9.42229662812435,9.42202071106441,9.42174486065111,9.42246907686835,9.42219311815413,9.4219172260966,9.42264140067967,9.42236540034134,9.42208946666976,9.42181359964883,9.42253779926244,9.42226182394861,9.42198591529548,9.42271007328696,9.42243405636104,9.42215810610588,9.42188222250537,9.42260640554342,9.42233041365802,9.42205448843733,9.42177862986524,9.42250283792566,9.4222268710566,9.4219509708462,9.42267513727836,9.4223991287911,9.42212318697255,9.42184731180661,9.42257150327719,9.42229551982229,9.42201960303007,9.42174375288441,9.42246796936922</t>
  </si>
  <si>
    <t>22.7002,22.6982,22.6553,22.5949,22.5508,22.498,22.4303,22.3726,22.3706,22.3686,22.2888,22.2139,22.1373,22.0512,21.9839,21.9132,22.5168,23.6238,25.1325,25.1682,25.7535,27.2559,29.6456,31.9198,34.0302,35.5621,35.3359,35.0928,34.8754,34.5839,34.7819,45.1799,45.2769,45.7749,45.499,47.296,47.494,49.692,49.79,49.3397,48.9496,48.4922,47.9882,47.5071,47.079,46.5462,46.0339,45.499,44.9977,44.415,43.7822,43.309,43.607,43.0694,42.5086,42.0864,42.9844,44.2814,43.6886,43.8866,43.9846,43.3222,42.7218,42.1592,43.2562,43.4542,43.5522,43.7502,44.1472,44.3452,43.904,43.4782,42.9509,42.4725,42.1134,41.6828,41.3048,40.9684,40.6611,40.3553,40.0087,39.7058,39.4205,39.1774,38.9731,38.7923,38.5641,38.3802,38.238,38.0792,37.9372,37.7916,37.6577,37.552,37.4455,37.3348,37.2468,37.1242,37.0244,36.933,36.832,36.7376,36.6687,36.5767,36.5046,36.4288,36.3594,36.292,36.2286,36.1461,36.0883,36.0313,35.974,35.9189,35.8561,35.7841,35.7102,35.651,35.5756,35.5033</t>
  </si>
  <si>
    <t>0,0,0,0,0,0,0,0,0,0,0,0,0,0,0,0,0,0,0,0,0,0,1.5,0,0.1,0,0.1,0,1.3,0,0,0,0,0,0,0,0,0,0,0,0,0,0,0,0,0,0,0,0,0,0,0,0,0,0,0,0,0,0,0,0,0,0,0,0,0,0,0,0,0,0,0.1,0,0,0,0.2,6.8,0,0,0,0,0,0,0,0,0.1,0,0,0,0,0,0.1,0,0,0,0,0,0,0,0,0,0,0,0,0,0,0,0,0,0,0,0,0,0,0,0,0,0,0,0</t>
  </si>
  <si>
    <t>0,0,0,0,0,0,0,0,0,0,0,0,0,0,0,0,0,0,0,0,0,0,0,0,0,0,0,0,0,0,0,0,0,0,0,0,0,0,0,0,0,0,0,0,0,0,0,0,0,0,0,0,0,0,0,0,0,0,0,0,0,0,0,0,0,0,0,0,0,0,0,0,0,0,0,0,0,0,0,0,0,0,0,0,0,0.1,0.1,0.1,0.1,0.1,0.1,0.2,0.2,0.2,0.2,0.2,0.2,0.2,0.2,0.2,0.2,0.2,0.2,0.2,0.2,0.2,0.2,0.2,0.2,0.2,0.2,0.2,0.2,0.2,0.2,0.2,0.2,0.2,0.2,0.2</t>
  </si>
  <si>
    <t>11.8,9,9.2,10.8,11.5,13.6,12.7,14.2,17.3,17.8,18.9,19.7,23.7,24.3,24.6,27.1,27.7,32.3,32.9,35.2,34.6,38.3,39.1,40.2,43.1,42.3,45.6,43.6,43.6,46.9,47.5,46.2,47,48.5,47.9,50.8,48.9,51.3,53.7,52,51.5,54.9,52.2,52.7,54.7,53.5,54.3,56.6,57.2,54.9,56.6,58.4,58.2,59.8,61,57.6,59.9,59.1,58.3,60.2,59.2,61.2,61.2,58.3,58.4,56.4,55.4,56.1,54.8,54.1,50.3,48.5,48.3,44.4,45.5,43.1,39.3,39.1,33.4,32.8,32.8,27,25.7,26.7,23.9,20.3,17.9,18,17.6,15.7,13.2,14.5,15.5,12.1,12.3,12.7,10,11.2,10.7,11.3,12.2,10.4,9.7,10.5,9.2,8.8,9.2,8.7,8.5,8.3,10.8,10,12.1,12.3,10.8,8.6,8.6,9.7,8.1,11.5</t>
  </si>
  <si>
    <t>S,S,S,S,S,S,S,S,S,S,S,S,S,S,S,S,S,S,S,S,S,S,LR,S,LR,S,LR,S,LR,C,S,S,S,S,S,S,S,S,S,S,S,S,S,S,S,S,S,S,S,S,S,S,S,S,S,S,S,S,S,S,S,S,S,S,S,S,S,S,S,S,C,LR,C,S,C,LR,ST,S,S,S,S,S,S,S,S,LS,S,S,S,S,S,LS,S,S,S,S,S,S,S,S,S,S,S,S,S,S,S,S,S,S,S,S,S,S,S,S,S,S,S,S</t>
  </si>
  <si>
    <t>0,0,0,0,0,0,0,0,0,0,0,0,0,0,0,0,0,0,0,0,0,0,0,0,0,0,0,0,0,0,0,0,0,0,0,0,0,0,0,0,0,0,0,0,0,0,0,0,0,0,0,0,0,0,0,0,0,0,0,0,0,0,0,0,0,0,0,0,0,0,0,0,0,0,0,0,0,0,0,0,0,0,0,0,0,0.1,0,0,0,0,0,0.1,0,0,0,0,0,0,0,0,0,0,0,0,0,0,0,0,0,0,0,0,0,0,0,0,0,0,0,0</t>
  </si>
  <si>
    <t>32.3039,32.4007284953271,32.4974755461254,32.5941412208997,32.6907255880971,32.7872287161071,32.8836506732618,32.9799915278357,33.0382513480459,33.010462164669,32.9826963553717,32.9549539004933,32.9272347803901,32.8995389754346,32.871866466016,32.8442172325399,32.8165912554284,32.7889885151201,32.76140899207,32.7338526667496,32.7063195196467,32.6788095312657,32.9163226821273,33.0126360555722,33.2088684177685,33.3049357247068,33.5009222273683,33.5967438815695,33.8334849381177,33.9290268666745,34.0244884328614,34.119869704273,34.215170748447,34.3103916328642,34.4055324249487,34.5005931920679,34.5955740015325,34.6904749205966,34.7852960164578,34.7560373562571,34.7268033061443,34.6975938454195,34.6684089534,34.6392486094205,34.6101127928331,34.5810014830074,34.5519146593301,34.5228523012054,34.4938143880549,34.4648008993173,34.4358118144487,34.4068471129225,34.3779067742294,34.3489907778772,34.3200991033912,34.2912317303136,34.2623886382039,34.2335698066391,34.2047752152129,34.1760048435366,34.1472586712383,34.1185366779634,34.0898388433745,34.0611651471511,34.0325155689899,34.0038900886048,33.9752886857265,33.946711340103,33.9181580314992,33.889628739697,33.8611234444954,33.9326421257103,33.9041006510251,33.8755831831878,33.8470897020057,34.0186201873031,34.2550063946222,34.3501937724211,34.4453010860704,34.5403284029139,34.6352757902386,34.7301433152748,34.8249310451966,34.9196390471212,35.0142673881096,35.1088161351663,35.2032853552395,35.2976751152211,35.3919854819466,35.4862165221955,35.5803683026908,35.6744408900998,35.7684343510333,35.8623487520465,35.9561841596382,36.0499406402516,36.1436182602738,36.2372170860362,36.3307371838143,36.4241786198279,36.5175414602412,36.6108257711625,36.7040316186447,36.7971590686851,36.8902081872254,36.983179040152,37.0760716932958,37.1688862124323,37.2616226632817,37.3542811115088,37.4468616227235,37.53936426248,37.631789096278,37.7241361895615,37.8164056077198,37.9085974160871,38.0007116799427,38.092748464511,38.1847078349614,38.2765898564087</t>
  </si>
  <si>
    <t>0.9986,0.867,0.7358,0.6047,0.4741,0.3436,0.2143,0.0858,0,0,0,0,0,0,0,0,0,0,0,0,0,0,1.235,1.0795,0.9555,0.8013,0.6773,0.5267,1.5617,1.3951,1.2267,1.063,0.901,0.74,0.5832,0.4267,0.2768,0.13,0,0,0,0,0,0,0,0,0,0,0,0,0,0,0,0,0,0,0,0,0,0,0,0,0,0,0,0,0,0,0,0,0,0,0,0,0,0,6.535,6.3416,6.163,5.9865,5.8109,5.6468,5.4853,5.3228,5.1651,5.0411,4.8916,4.7424,4.594,4.4479,4.3044,4.1804,4.0355,3.8939,3.7524,3.6109,3.4717,3.332,3.1929,3.0537,2.9143,2.7764,2.6393,2.502,2.3658,2.2302,2.0947,1.9598,1.8253,1.6913,1.5565,1.4225,1.288,1.1539,1.021,0.8894,0.7583,0.6274,0.4976,0.3676</t>
  </si>
  <si>
    <t>0,0,0,0,0.6,0,0,1.8,0,0,0,0,0,0.4,0,0,0,0,0.3,0.2,0,0.1,0,0,0.1,0,0,0,0,0,0,0,0,0,0.3,2.3,1.2,0,1.3,0,0,0.3,0,0.1,0,0,0.1,0,0,0.8,0,0.1,0.1,0.2,2,0.1,0.2,0.2,0,0.1,0,0,0,0,0,0,0,0,0,0,0.2,0,0.1,0,0.7,0.2,0,0,0,0.1,0,0,0,0,0,0,0,0,0,0,0,0.2,0,0,0,0,0,0,0,0,0.1,0,0,2,0.1,1.5,0,0,0,0,0,0,0,0.1,0,0,0,0,0,0</t>
  </si>
  <si>
    <t>0,0,0,0,0.6,0.6,0.6,2.4,2.4,2.4,2.4,2.4,2.4,2.8,2.8,2.8,2.8,2.8,3.1,2.7,2.3,1.5,0.6,0,0,0,0,0,0,0,0,0,0,0,0,0,0,0,0,0,0,0,0,0,0,0,0,0,0,0,0,0,0,0,0,0,0,0,0,0,0,0,0,0,0,0,0,0,0,0,0,0,0,0,0,0,0,0,0,0,0,0,0,0,0,0,0,0,0,0,0,0.2,0.2,0.2,0.2,0.2,0.2,0.2,0.2,0.2,0.3,0.3,0.3,2.3,2.4,3.9,3.9,3.9,3.9,3.9,3.9,3.9,3.9,4,4,4,4,4,4,4</t>
  </si>
  <si>
    <t>14.3,9.8,13.6,11.4,16.8,13.6,13.3,18.7,18.9,18,19.3,24.1,20.2,23.4,26.2,23.3,28.3,27.8,27.5,33.8,34,35.8,35.9,41,35,38.4,41.5,42.5,45.8,43.6,44.7,43.1,43.6,42.4,45.8,51.2,50.6,50.2,47,50.3,53.8,48.9,48.1,54.6,56.4,53,57.1,52.8,57,53.1,59.3,53.1,57.6,59.5,57.6,62.2,55.9,62.3,60.4,60.5,62.6,62.7,58.5,56.6,56.9,55.3,58.1,55.7,53.2,53.4,49.9,49.3,51.5,47.8,47.2,43.5,42.3,39.8,37.2,32.4,38,30.5,27.8,31.1,23.8,21.6,23.7,22.3,19.2,16.2,17.2,18.9,15.1,13.4,15.3,18.8,17.2,10.6,16.9,15,15.6,12.4,17.2,11.5,15.5,15,13.4,8.8,15,16.5,10.3,11.1,11.7,10.1,8.6,8.2,15.2,15.7,8,12.3</t>
  </si>
  <si>
    <t>S,S,S,S,LS,S,S,LS,C,C,S,S,S,LS,S,S,S,S,LS,LR,S,LR,S,S,LR,S,S,S,S,S,S,S,C,S,LR,R,LR,S,LR,S,S,LR,S,LR,S,C,LR,S,S,LR,C,LR,LR,LR,LR,LR,LR,LR,C,LR,S,S,S,S,S,S,S,S,S,S,LR,S,LR,S,LR,LR,S,S,S,LR,S,S,S,S,S,S,S,S,S,S,C,LS,S,S,S,S,S,S,S,S,LS,S,S,LS,LS,LS,S,S,S,C,S,S,S,LS,S,S,S,S,S,S</t>
  </si>
  <si>
    <t>0,0,0,0,0.6,0,0,1.8,0,0,0,0,0,0.4,0,0,0,0,0.3,0,0,0,0,0,0,0,0,0,0,0,0,0,0,0,0,0,0,0,0,0,0,0,0,0,0,0,0,0,0,0,0,0,0,0,0,0,0,0,0,0,0,0,0,0,0,0,0,0,0,0,0,0,0,0,0,0,0,0,0,0,0,0,0,0,0,0,0,0,0,0,0,0.2,0,0,0,0,0,0,0,0,0.1,0,0,2,0.1,1.5,0,0,0,0,0,0,0,0.1,0,0,0,0,0,0</t>
  </si>
  <si>
    <t>39.561,39.5420830977131,39.5231752409304,39.5042764253266,39.4853866465786,39.466505900365,39.4476341823669,39.4287714882673,39.409917813751,39.3910731545054,39.3722375062194,39.3534108645845,39.3345932252937,39.3157845840425,39.2969849365283,39.2781942784506,39.2594126055108,39.2406399134125,39.2218761978614,39.4331214545651,39.6442657000234,39.8553089825369,40.0662513503831,40.2770928518164,40.4058335350681,40.4345126583258,40.4631780680734,40.4918297708683,40.5204677732647,40.5490920818139,40.5777027030638,40.6062996435592,40.6348829098419,40.6634525084505,40.8740084459205,41.0844637017572,41.2948183241035,41.3230723610795,41.5333128878091,41.5614528837256,41.5895794239267,41.7996925148466,41.8277051358894,41.9557043621238,41.983642382907,42.0115670445535,42.1394783534511,42.167328498937,42.1951653273055,42.4049888449244,42.4327120311316,42.5604219609296,42.6880708236094,42.8976586483715,43.1071462544232,43.2345336896862,43.4438602120383,43.6530866406272,43.6802130233146,43.8073264349667,43.8343790647379,43.8614187587402,43.8884455231591,43.9154593641771,43.9424602879739,43.969448300726,43.9964234086072,44.0233856177881,44.0503349344365,44.0772713647174,44.2861949147924,44.3130185637937,44.4398293865179,44.4665795720503,44.6753169664337,44.8839545487575,44.9104923667487,44.9370174951388,44.9635299399956,45.090029707384,45.1164689863181,45.1428956227696,45.1693096227836,45.1957109924027,45.2220997376662,45.2484758646107,45.2748393792701,45.301190287675,45.3275285958535,45.3538543098305,45.3801674356283,45.4064679792662,45.4327559467605,45.4590313441248,45.4852941773698,45.5115444525033,45.5377821755302,45.5640073524525,45.5902199892694,45.6164200919773,45.6426076665695,45.6687827190366,45.6949452553664,45.7210952815436,45.7472328035504,45.7733578273657,45.799470358966,45.8255704043245,45.8516579694118,45.8777330601957,45.9037956826409,45.9298458427095,45.9558835463606,45.9819087995505,46.0079216082326,46.0339219783576,46.0599099158731,46.0858854267242,46.1118485168528,46.1377991921981</t>
  </si>
  <si>
    <t>0,0,0,0,0,0,0,0,0,0,0,0,0,0,0,0,0,0,0,0.3598,0.5437,1.2283,1.8018,2.173,2.125,2.0396,1.9501,1.86,1.7652,1.6754,1.5848,1.4979,1.4163,1.3326,1.4026,3.4726,4.4426,4.3092,5.3792,5.2369,5.0829,5.1529,5.0199,4.9719,4.8099,4.6758,4.6278,4.4837,4.3251,4.8951,4.7377,4.6897,4.6417,4.6117,6.3817,6.3337,6.3037,6.2737,6.0968,6.0488,5.8438,5.6407,5.4616,5.2932,5.1255,4.9666,4.7975,4.6406,4.4948,4.3498,4.3198,4.1905,4.1425,4.0193,4.4893,4.4593,4.348,4.2433,4.1448,4.0968,3.9976,3.9122,3.8311,3.7456,3.6702,3.5975,3.5227,3.4498,3.3802,3.3133,3.2483,3.2003,3.1348,3.0708,3.0056,2.9377,2.8714,2.8098,2.7441,2.68,2.632,2.57,2.5049,2.4569,2.4089,2.3609,2.299,2.2398,2.1773,2.116,2.0566,1.9969,1.9371,1.8891,1.8311,1.7734,1.7124,1.6513,1.5942,1.5353</t>
  </si>
  <si>
    <t>0,0,0,0,0,0,0,0,0,0,0,0,0,0,0,0,0,0,0,0,0,0,0,0,0,0,0,0,0,0,0,0,0,0,0,0,0,0,0,0,0.4,0.2,0,0,0,0,0,0,0,0,0,0,0,0,0,0,0,0,0,0,1.6,0.7,0,0.3,0,0,0.1,0,0,0,0,0,0,0,0,0,0.1,0,0,0.1,0.2,0,0,0,0,0,0,0,0,0,0,0,0,0,0,0,0,0,0,0,0,0,0,0,0,0,0,0,0,0,0,2.2,0.6,0.2,5.9,0.3,0,0.2,0.8,0.5</t>
  </si>
  <si>
    <t>0,0,0,0,0,0,0,0,0,0,0,0,0,0,0,0,0,0,0,0,0,0,0,0,0,0,0,0,0,0,0,0,0,0,0,0,0,0,0,0,0,0,0,0,0,0,0,0,0,0,0,0,0,0,0,0,0,0,0,0,0,0,0,0,0,0,0,0,0,0,0,0,0,0,0,0,0,0,0,0,0,0,0,0,0,0,0,0,0,0,0,0,0,0,0,0,0,0,0,0,0,0,0,0,0,0,0,0,0,0,0,2.2,2.8,3,8.9,9.2,9.2,9.4,10.2,10.7</t>
  </si>
  <si>
    <t>9.3,5.4,9.1,9.6,10.4,12.2,10.4,10.2,11.4,14.4,10.2,14.3,17.9,13.8,17.3,20.1,19.5,22.3,23.2,21.2,21.2,27.5,28.1,26.3,25.6,31.7,32.5,31.5,32.7,32.4,32.1,37.9,33.9,36.3,41.4,41.7,40.9,43.3,40.6,43.1,47.9,45.8,46.8,47.3,49,53,51.4,52.1,55.9,54.4,55.6,57.3,55.7,58.4,56.2,56.7,57.6,56.8,58.3,57.3,58.9,61.5,56.9,54.9,58.2,55.5,55.9,52.3,51.8,49.1,48.9,49.7,47.6,43.1,42.2,44.4,37.5,36.4,34,32.2,33,31.1,29.9,27.8,24.7,26.7,20.9,23.9,18.5,18.3,19.6,13.6,14.7,15.4,15.8,11.1,12.2,14.4,14.4,11.6,13.4,9.5,8.9,11.4,7.4,11.1,10.3,10.8,8.7,10.7,7.6,11.6,11.7,8.7,6.9,11.3,7.1,5.2,6.4,6.9</t>
  </si>
  <si>
    <t>S,S,S,S,S,S,S,S,S,S,S,S,S,S,S,S,S,S,S,S,S,S,S,S,S,S,S,S,S,S,S,S,S,S,S,S,S,S,S,S,LR,LR,S,S,S,S,S,S,S,S,S,S,S,S,S,S,S,S,S,S,LR,LR,S,LR,C,S,LR,S,S,S,S,S,S,S,S,C,LR,S,S,LR,LR,S,S,S,S,C,S,S,S,S,S,S,S,S,S,S,S,S,S,S,S,S,S,S,S,S,S,S,S,S,S,SN,LS,LS,SN,LS,S,LS,LS,LS</t>
  </si>
  <si>
    <t>0,0,0,0,0,0,0,0,0,0,0,0,0,0,0,0,0,0,0,0,0,0,0,0,0,0,0,0,0,0,0,0,0,0,0,0,0,0,0,0,0,0,0,0,0,0,0,0,0,0,0,0,0,0,0,0,0,0,0,0,0,0,0,0,0,0,0,0,0,0,0,0,0,0,0,0,0,0,0,0,0,0,0,0,0,0,0,0,0,0,0,0,0,0,0,0,0,0,0,0,0,0,0,0,0,0,0,0,0,0,0,2.2,0.6,0.2,5.9,0.3,0,0.2,0.8,0.5</t>
  </si>
  <si>
    <t>40.0852,40.0874561533101,40.0897109702228,40.0799644515296,40.0562237060357,40.0324970230042,40.0087843941056,39.985085811015,39.9614012654127,39.9377307489837,39.9140742534181,39.8904317704108,39.8668032916618,39.8431888088758,39.8195883137625,39.7960017980366,39.7724292534176,39.7488706716298,39.7253260444027,39.7017953634705,39.6782786205723,39.6547758074521,39.6312869158588,39.6078119375463,39.5843508642732,39.5609036878031,39.5374703999044,39.5140509923504,39.4906454569194,39.4672537853944,39.4438759695633,39.420512001219,39.397161872159,39.373825574186,39.3505030991072,39.3271944387349,39.3038995848862,39.2806185293829,39.257351264052,39.2340977807248,39.431858071238,39.6295012215094,39.6320273009252,39.6345518840571,39.6370749717913,39.6395965650135,39.6231166646092,39.5996465258183,39.5761902892002,39.5527479465202,39.5293194895484,39.5059049100598,39.4825041998343,39.4591173506567,39.4357443543166,39.4123852026085,39.3890398873317,39.3657084002904,39.3423907332937,39.3190868781556,39.5167968266946,39.7143896648112,39.7168654618739,39.9143397924365,39.9166971521414,39.9190531155007,40.0214076833417,40.0237016230415,40.0259942039616,40.028285426907,40.030575292682,40.0328638020906,40.035150955936,40.0374367550214,40.0397212001491,40.0420042921211,40.144286031739,40.1465071863543,40.1487270253032,40.2509455493649,40.4481035258687,40.4501447189022,40.4521847028666,40.4542234784782,40.4562610464526,40.4582974075052,40.4603325623509,40.4623665117043,40.4643992562792,40.4664307967894,40.4684611339481,40.4704902684681,40.4725182010617,40.4745449324409,40.4765704633171,40.4785947944016,40.4806179264049,40.4826398600374,40.4846605960088,40.4866801350286,40.4886984778057,40.4907156250488,40.4927315774661,40.4947463357651,40.4967599006534,40.4987722728377,40.4777834530245,40.4538070656133,40.4298448802434,40.4058968885025,40.3819630819832,40.3580434522831,40.3341379910047,40.3102466897557,40.2863695401485,40.2625065338007,40.2386576623347,40.2148229173779,40.1910022905627,40.1671957735265</t>
  </si>
  <si>
    <t>0.0689,0.0412,0.0137,0,0,0,0,0,0,0,0,0,0,0,0,0,0,0,0,0,0,0,0,0,0,0,0,0,0,0,0,0,0,0,0,0,0,0,0,0,0.179,0.158,0.1177,0.0791,0.0421,0.0067,0,0,0,0,0,0,0,0,0,0,0,0,0,0,1.379,1.858,1.7602,1.8392,1.7457,1.6535,1.6275,1.5449,1.4648,1.391,1.3189,1.2467,1.1791,1.1191,1.0611,1.0046,0.9786,0.9288,0.8817,0.8557,0.8347,0.7909,0.7484,0.7077,0.6692,0.6313,0.5952,0.5581,0.5235,0.4893,0.4549,0.4227,0.3904,0.3581,0.326,0.2953,0.2646,0.2337,0.2031,0.1733,0.1435,0.1146,0.0861,0.0576,0.0299,0.0025,0,0,0,0,0,0,0,0,0,0,0,0,0,0</t>
  </si>
  <si>
    <t>0.4,0.2,0,0,0,0,0,0,0,0.2,0.1,0,0,0.1,0,0,0,0,0,0,0,0,0,0,0,0,0,0,0.1,0,0,0,0,0,0,0,0,0,0,0,0,0.1,0,11.3,0,0,0,0,0,0,0.1,0,0,0,0,0.1,0,0,0.3,0,0,0,0.2,0,0,0.1,0.1,0.1,0,0,0,0,0,0,0,0,0,0.1,0,0,0,0,0,0.1,0,0.3,0,0,0.1,0,0,0,0,0,0,0,0,0,0.1,0,0,0,0,0,0,0,0,0,0,0,0,0,5.3,0.1,2,0,0,1.6,0,1.2</t>
  </si>
  <si>
    <t>0.4,0.6,0.6,0.6,0.6,0.6,0.6,0.6,0.6,0.8,0.9,0.9,0.9,1,1,1,1,1,1,1,1,1,0.6,0.5,0.5,0.4,0,0,0,0,0,0,0,0,0,0,0,0,0,0,0,0,0,0,0,0,0,0,0,0,0,0,0,0,0,0,0,0,0,0,0,0,0,0,0,0,0,0,0,0,0,0,0,0,0,0,0,0,0,0,0,0,0,0.1,0.1,0.4,0.4,0.4,0.5,0.5,0.5,0.5,0.5,0.5,0.5,0.5,0.5,0.5,0.6,0.6,0.6,0.6,0.6,0.6,0.6,0.6,0.6,0.6,0.6,0.6,0.6,0.6,5.9,6,8,8,8,9.6,9.6,10.8</t>
  </si>
  <si>
    <t>12.2,12.7,14.6,15.1,12.6,13.3,16.5,18.9,16.2,15.8,19.9,16.8,22.4,24.6,21.4,19.6,23.2,21.8,26.6,25.1,25.4,26.6,33.7,32.8,29.8,32.5,35.7,31.3,37.9,33.8,37.6,40.2,35.6,38.8,43,38.9,42.6,41.3,41.9,48.1,48.6,46.3,45.8,49.3,50.9,48.3,51.2,52.4,52.7,57.9,57.8,59.5,54.8,56.9,55.4,61.1,57.2,59.1,56.5,57.1,59.4,55.1,56.7,58.8,56.6,58.9,59.4,58,50,52.9,53.2,51,45.8,47.1,44.7,38.6,42.5,35,35.2,36,29.8,32.2,27.5,29.2,28.2,26.4,23.1,23.4,23.7,18.9,23.9,21.9,18,19.9,15.4,13.3,14.5,19.3,12.9,12.7,13.6,15.3,18.5,12.5,18.9,15,11.6,17.9,12.6,17.1,14.5,12.3,15,12.3,14.8,15,15.9,16.6,16.1,15</t>
  </si>
  <si>
    <t>LS,LS,S,S,S,S,C,S,S,LS,LS,S,S,LS,S,S,S,S,S,C,S,S,S,S,S,S,S,S,LR,S,S,S,S,S,S,S,S,S,S,S,S,LR,C,ST,S,S,S,C,S,C,LR,S,S,S,S,LR,S,S,LR,S,S,S,LR,S,S,LR,LR,LR,S,S,S,S,S,S,S,S,S,LR,S,C,S,S,S,LS,S,LS,S,S,LS,S,S,S,S,S,S,S,S,S,LS,S,S,S,S,S,S,S,S,S,S,S,S,S,SN,LS,LS,S,S,LS,S,LS</t>
  </si>
  <si>
    <t>0.4,0.2,0,0,0,0,0,0,0,0.2,0.1,0,0,0.1,0,0,0,0,0,0,0,0,0,0,0,0,0,0,0,0,0,0,0,0,0,0,0,0,0,0,0,0,0,0,0,0,0,0,0,0,0,0,0,0,0,0,0,0,0,0,0,0,0,0,0,0,0,0,0,0,0,0,0,0,0,0,0,0,0,0,0,0,0,0.1,0,0.3,0,0,0.1,0,0,0,0,0,0,0,0,0,0.1,0,0,0,0,0,0,0,0,0,0,0,0,0,5.3,0.1,2,0,0,1.6,0,1.2</t>
  </si>
  <si>
    <t>21.4281,21.4286132498195,21.4281263921715,21.4276396364649,21.4281529826782,21.4276662214038,21.4281795620506,21.4276927952109,21.4282061302935,21.4277193578908,21.4282326874115,21.4277459094481,21.4282592334093,21.4277724498875,21.4282857682915,21.4277989792136,21.4283122920627,21.4278254974312,21.4283388047278,21.4278520045448,21.4283653062912,21.4278785005592,21.4283917967576,21.4279049854789,21.4284182761317,21.4279314593086,21.4284447444182,21.4279579220529,21.4284712016216,21.4279843737166,21.4284976477466,21.4280108143041,21.4285240827979,21.4280372438203,21.42855050678,21.4280636622696,21.4285769196977,21.4280900696568,21.4286033215555,21.4281164659864,21.4276297123581,21.4281430606494,21.4276563014526,21.4281696441765,21.4276828794135,21.4281962165723,21.4277094462453,21.4282227778414,21.4277360019529,21.4282493279886,21.4277625465409,21.4282758670185,21.4277890800139,21.4283023949357,21.4278156023765,21.428328911745,21.4278421136335,21.4283554174509,21.4278686137894,21.428381912058,21.427895102849,21.4284083955712,21.4279215808169,21.4284348679949,21.4279480476976,21.4284613293338,21.4279745034959,21.4284877795927,21.4280009482164,21.428514218776,21.4280273818638,21.4285406468885,21.4280538044426,21.4285670639348,21.4280802159575,21.4285934699195,21.4281066164132,21.4276198648473,21.4281332152005,21.4276464580652,21.4281598028502,21.4276730401478,21.4281863793668,21.4276996110996,21.4282129447551,21.4277261709255,21.4282394990197,21.42775271963,21.4282660421652,21.4277792572178,21.4282925741964,21.4278057836935,21.4283190951179,21.4278322990618,21.4283456049342,21.4278588033274,21.4283721036502,21.4278852964949,21.4283985912704,21.427911778569,21.4284250677994,21.4279382495542,21.428451533242,21.4279647094553,21.4284779876028,21.4279911582768,21.4285044308863,21.4280175960235,21.4285308630973,21.4280440227,21.4285572842403,21.4280704383108,21.4285836943201,21.4280968428606,21.4286100933412,21.4281232363541,21.4276364813082,21.4281498281822,21.4276630675684,21.4281764088755</t>
  </si>
  <si>
    <t>3.8387,3.8337,3.8114,3.7888,3.7671,3.746,3.7249,3.6992,3.6749,3.6709,3.6659,3.6422,3.6123,3.6083,3.5795,3.5536,3.5231,3.4952,3.461,3.4345,3.402,3.3693,3.6821,3.8176,3.7779,3.8478,4.1518,4.1093,4.2043,4.1574,4.1028,4.0442,3.9939,3.9388,3.8741,3.8197,3.7569,3.6982,3.6377,3.5638,3.4893,3.5843,3.528,14.823,14.6624,14.5163,14.3552,14.2156,14.0472,13.8793,13.9753,13.7615,13.5826,13.3904,13.2102,13.3052,13.1138,12.9095,13.2055,13.0143,12.809,12.6334,12.8294,12.6289,12.446,12.541,12.637,12.732,12.5875,12.4268,12.2665,12.1186,11.998,11.8711,11.7563,11.6643,11.5594,11.6554,11.5749,11.5069,11.4415,11.3711,11.3116,11.3076,11.2466,11.2426,11.1924,11.1429,11.1379,11.0964,11.045,10.9984,10.9575,10.9146,10.8777,10.8446,10.809,10.7673,10.7623,10.7301,10.6959,10.6604,10.6194,10.5876,10.546,10.5111,10.4797,10.4408,10.4082,10.3707,10.3358,10.3048,10.2998,10.2958,10.2908,10.2564,10.2208,10.2158,10.1799,10.1749</t>
  </si>
  <si>
    <t>0,0,0,0,0,0,0,0.1,0,0,0,0.1,0,0,0,0,0,0,0,0,0,0,0,0,0,0,0,0,0.2,0.1,0,0,0,0,0,0,0,0,0,0,0,0,0,0,0,0,0,0,0,0,4.8,0,0,0,0,0.2,0,0.2,0,0.1,0,0,0,0,0.1,0,0,0,0,0,0,0,0,0,0,0,0,0,0.1,0,0,0,0,0,0,0,0,0,0,0,0,0,0,0,0.1,0,0,0,0,0,0,0,0,0.8,0.1,9.4,0.1,0.9,3.9,0.3,0,0,0,0,0,0,0,0,0,0</t>
  </si>
  <si>
    <t>0,0,0,0,0,0,0,0.1,0.1,0.1,0.1,0.2,0.2,0.2,0.2,0,0,0,0,0,0,0,0,0,0,0,0,0,0,0,0,0,0,0,0,0,0,0,0,0,0,0,0,0,0,0,0,0,0,0,0,0,0,0,0,0,0,0,0,0,0,0,0,0,0,0,0,0,0,0,0,0,0,0,0,0,0,0,0,0,0,0,0,0,0,0,0,0,0,0,0,0,0,0,0.1,0.1,0.1,0.1,0.1,0.1,0.1,0.1,0.1,0.9,1,10.4,10.5,11.4,15.3,15.6,15.6,15.6,15.6,15.6,15.6,15.6,15.6,15.6,15.6,15.6</t>
  </si>
  <si>
    <t>21.9,17.1,18.1,13.6,15.3,19,26.7,21.2,23.2,21.8,23,19.1,20.9,23.1,23.2,34.3,29.2,27.5,37.6,39.7,33.3,38.7,32.1,35.3,36.3,46.1,40.4,41.9,44.7,48,43.2,47.2,49.7,48.2,49.3,48.6,49.5,52.5,57.1,54.8,52.9,54.7,55.5,57.7,59.9,54.6,64.5,65.9,57.3,56.9,57.6,65.9,64.8,63.5,67.5,70.7,65.6,69.5,70.2,62.2,70,72,69,61.2,62.1,63.1,64,68.6,57.6,63.8,61.5,64.1,58.5,61,48.3,56.3,50.7,50,51.7,42.1,45.1,44.9,37.4,39.8,33.3,37.7,37.5,28.1,28.2,28.7,27.7,32.8,25.5,29,30.5,19.8,20,21.3,17,20.1,19.7,25.8,21.6,22.9,15.9,25.5,25,17.9,21.7,23.7,25.4,15.3,14.6,19,15.6,17.3,20.9,14.7,19.9,18.7</t>
  </si>
  <si>
    <t>S,S,S,S,S,S,S,LS,S,S,S,LS,S,S,S,S,S,S,S,S,S,S,S,S,S,S,S,S,LR,LR,S,S,S,S,S,S,S,S,S,S,S,S,S,S,S,S,S,S,S,S,R,S,S,S,S,LR,S,LR,S,LR,S,S,S,S,LR,S,S,S,S,S,S,S,S,S,S,S,S,S,LR,S,S,S,S,S,S,S,S,S,S,S,S,S,S,S,LS,S,S,S,S,S,S,C,S,LS,LS,B,LS,LS,SN,LS,S,S,S,S,S,S,S,S,S,S</t>
  </si>
  <si>
    <t>0,0,0,0,0,0,0,0.1,0,0,0,0.1,0,0,0,0,0,0,0,0,0,0,0,0,0,0,0,0,0,0,0,0,0,0,0,0,0,0,0,0,0,0,0,0,0,0,0,0,0,0,0,0,0,0,0,0,0,0,0,0,0,0,0,0,0,0,0,0,0,0,0,0,0,0,0,0,0,0,0,0,0,0,0,0,0,0,0,0,0,0,0,0,0,0,0.1,0,0,0,0,0,0,0,0,0.8,0.1,9.4,0.1,0.9,3.9,0.3,0,0,0,0,0,0,0,0,0,0</t>
  </si>
  <si>
    <t>37.7355,37.6805453883495,37.6256708076869,37.5708761414621,37.5161612732949,37.4615260869746,37.4069704664596,37.3524942958773,37.2980974595241,37.2437798418646,37.1895413275318,37.1353818013267,37.081301148218,37.0272992533419,36.9733760020021,37.1195312796691,37.0654737098443,37.0114948646358,36.9575946293961,36.9037728896445,36.8500295310674,36.7963644395173,36.7427775010131,36.6892686017398,36.6358376280479,36.5824844664537,36.5292090036385,36.4760111264487,36.6228907218956,36.6695564150191,36.6161541483953,36.5628296520627,36.5095828127636,36.4564135174052,36.4033216530594,36.3503071069627,36.2973697665157,36.2445095192829,36.1917262529927,36.1390198555369,36.0863902149706,36.0338372195119,35.9813607575417,35.9289607176036,35.8766369884032,35.8243894588084,35.772218017849,35.7201225547162,35.6681029587627,35.6161591195024,35.7862909266099,35.7881749689498,35.7900562675387,35.7919348263724,35.7938106494408,35.9636837407281,35.9653094440183,36.1349327797794,36.1363090912652,36.2376833984138,36.2389100730763,36.2401349613194,36.2413580657447,36.2425793889499,36.3437989335291,36.3448710710046,36.3459416471147,36.3470106641335,36.3480781243314,36.3491440299756,36.35020838333,36.3512711866552,36.3523324422086,36.3533921522443,36.3544503190128,36.3555069447619,36.3565620317355,36.3576155821747,36.4586675983172,36.4595724513294,36.4604759865944,36.4613782060314,36.4622791115566,36.4631787050835,36.4640769885227,36.4649739637821,36.4658696327669,36.4667639973794,36.4676570595191,36.468548821083,36.4194392839649,36.3664012655902,36.313440487048,36.2605568358533,36.2077501996846,36.1550204663841,36.1023675239573,36.0497912605729,35.9972915645624,35.9448683244198,35.8925214288017,35.8402507665268,35.7880562265755,35.7359376980902,35.6838950703746,35.6319282328934,35.5800370752727,35.528221487299,35.4764813589195,35.4248165802414,35.3732270415323,35.3217126332194,35.2702732458895,35.2189087702887,35.1676190973222,35.1164041180543,35.0652637237076,35.0141978056634,34.963206255461,34.9122889647977</t>
  </si>
  <si>
    <t>0,0,0,0,0,0,0,0,0,0,0,0,0,0,0,0,0,0,0,0,0,0,0,0,0,0,0,0,0,0,0,0,0,0,0,0,0,0,0,0,0,0,0,0,0,0,0,0,0,0,4.578,4.3716,4.1749,3.9875,3.7833,3.7613,3.5707,3.5487,3.3386,3.2846,3.0815,2.873,2.6846,2.5322,2.4782,2.323,2.1678,1.9987,1.8701,1.7259,1.5921,1.4541,1.3344,1.2116,1.1165,1.0095,0.9146,0.8226,0.7686,0.6889,0.6075,0.528,0.4562,0.3841,0.3172,0.2493,0.1831,0.1219,0.062,0.0037,0,0,0,0,0,0,0,0,0,0,0,0,0,0,0,0,0,0,0,0,0,0,0,0,0,0,0,0,0,0</t>
  </si>
  <si>
    <t>0,0,0,0,0,0,0,0,0,0,0,0,0,0,0,0,0,0,0,0,0.4,0,0,0,0,0,0,0.1,0,0,0,0,0,0.1,0,0,0.1,0,0,0,0,0,4.1,0,0,0,0,0,0,0,0,0,0,0,0,0,0,0,0,0,0,0,0,0,0,0,0,0,0,0,0,0,0,0,0.1,0,0,0,0,0,0,0,0,0,0,0,0,0,0.1,0,0,1.8,5.8,0,0,0.1,0,0,0,0.1,0.1,0,0.1,0,0,0,0.3,1.4,0,0,0,0,0,0,0,0,0,0,0,0</t>
  </si>
  <si>
    <t>0,0,0,0,0,0,0,0,0,0,0,0,0,0,0,0,0,0,0,0,0.4,0.4,0.4,0.4,0.4,0.4,0,0.1,0,0,0,0,0,0,0,0,0,0,0,0,0,0,0,0,0,0,0,0,0,0,0,0,0,0,0,0,0,0,0,0,0,0,0,0,0,0,0,0,0,0,0,0,0,0,0,0,0,0,0,0,0,0,0,0,0,0,0,0,0.1,0.1,0.1,1.9,7.7,7.7,7.7,7.8,7.8,7.8,7.8,7.9,8,8,8.1,8.1,8.1,8.1,8.4,9.8,9.8,9.8,9.8,9.8,9.8,9.8,9.8,9.8,9.8,9.8,9.8,9.8</t>
  </si>
  <si>
    <t>18.6,10.9,14.4,21.6,15.7,11.8,18.6,11.9,18,13.5,16,25.8,16.7,23,16.8,26.1,30.1,29.6,31.4,29.2,31.2,29.8,26.9,31.4,31.1,31.7,37.5,31.9,32.3,38.5,39.3,41.6,40.6,47.4,39.6,45.5,40.1,43.9,53.5,51.2,44.2,49.1,56.6,60.5,59.8,60,64.6,54,60.8,61.2,66.1,58.8,69.1,60.8,62.4,62.5,61.8,63.3,68,64.2,69.6,65.2,63,59.9,70.9,59.2,58.4,66.9,63.6,62.5,63.6,61.9,57.2,47.2,55.1,48.8,54.3,42.6,39.5,36,36.6,37.2,31.9,39.9,34.4,27.4,29.1,29.1,24.2,24,19.5,23.4,16.9,22.7,16.1,14.8,24.1,20.8,21.6,18,14.1,16.7,21.5,21.8,20,15.1,21.5,17.2,18.5,23.1,11.7,12.4,22.4,15.7,19.1,11.8,20.1,20.2,9.3,9.3</t>
  </si>
  <si>
    <t>S,S,S,S,S,S,S,S,S,S,S,S,S,S,S,S,S,S,S,S,LS,S,S,S,S,S,S,LS,S,S,S,S,S,LR,S,S,LR,S,S,S,S,S,R,S,S,S,S,S,C,S,S,S,S,S,S,S,S,S,S,S,S,S,S,S,S,S,S,S,S,S,S,S,S,S,LR,S,S,S,S,S,S,S,S,S,S,S,S,S,LS,S,C,LS,SN,S,S,LS,S,S,C,LS,LS,C,LS,S,S,S,LS,LS,S,S,S,S,S,S,S,S,S,S,S,S</t>
  </si>
  <si>
    <t>0,0,0,0,0,0,0,0,0,0,0,0,0,0,0,0,0,0,0,0,0.4,0,0,0,0,0,0,0.1,0,0,0,0,0,0,0,0,0,0,0,0,0,0,0,0,0,0,0,0,0,0,0,0,0,0,0,0,0,0,0,0,0,0,0,0,0,0,0,0,0,0,0,0,0,0,0,0,0,0,0,0,0,0,0,0,0,0,0,0,0.1,0,0,1.8,5.8,0,0,0.1,0,0,0,0.1,0.1,0,0.1,0,0,0,0.3,1.4,0,0,0,0,0,0,0,0,0,0,0,0</t>
  </si>
  <si>
    <t>14.9749,14.9098221635514,14.8450271419995,14.780513706289,14.7162806327056,14.6523267028531,14.5886507036305,14.5252514272081,14.4621276710058,14.3992782376692,14.3367019350475,14.2743975761709,14.2123639792277,14.1505999675423,14.0891043695525,14.0278760187877,13.9669137538462,13.9062164183739,13.8457828610417,13.7856119355241,13.7257025004772,13.6660534195172,13.6066635611987,13.5475317989935,13.4886570112689,13.4300380812666,13.6216738970817,13.679476903043,13.7180287090251,13.6934129767849,13.6339042194559,13.5746540749508,13.5156614193914,13.5569251337838,13.4980095245575,13.4393499504555,13.4809452988016,13.4223598823162,13.3640290660052,13.3059517434286,13.2481268129548,13.1905531777397,13.3832297457056,13.4420689809228,13.5006525129216,13.5589814529356,13.6170569073691,13.6748799778184,13.7324517610923,13.7897733492334,13.8468458295381,13.903670284578,13.9602477922198,14.0165794256461,14.0726662533758,14.128509339284,14.1841097426226,14.2394685180402,14.294586715602,14.3494653808099,14.4041055546222,14.4585082734737,14.4386745692945,14.3759270583158,14.3134522351185,14.2512489146574,14.1893159170377,14.1276520674917,14.0662561963572,14.0051271390553,13.9442637360678,13.8836648329158,13.8233292801372,13.7632559332656,13.8034436528079,13.743456724784,13.6837304876156,13.6242638083937,13.5650555591329,13.5061046167498,13.4474098630415,13.3889701846647,13.3307844731145,13.2728516247033,13.2151705405399,13.1577401265086,13.1005592932485,13.043626956133,12.9869420352489,12.9305034553761,12.8743101459672,12.8183610411272,12.7626550795934,12.7071912047148,12.6519683644326,12.5969855112601,12.5422416022625,12.4877355990377,12.4334664676961,12.3794331788412,12.32563470755,12.2720700333536,12.218738140218,12.1656380165245,12.1127686550508,12.0601290529518,12.0077182117404,11.9555351372688,11.9035788397096,11.8518483335371,11.8003426375081,11.7490607746442,11.6980017722123,11.6471646617069,11.5965484788313,11.5461522634794,11.4959750597175,11.4460159157664,11.3962738839829,11.3467480208422</t>
  </si>
  <si>
    <t>0,0,0,0,0,0,0,0,0,0,0,0,0,0,0,0,0,0,0,0,0,0,0,0,0,0,0.15,0.033,0,0,0,0,0,0,0,0,0,0,0,0,0,0,3.85,3.6153,3.3869,3.1616,2.9211,2.7232,2.5163,2.3018,2.0735,1.8754,1.6469,1.4522,1.2578,1.0685,0.8866,0.7071,0.5241,0.3575,0.1908,0.0428,0,0,0,0,0,0,0,0,0,0,0,0,0,0,0,0,0,0,0,0,0,0,0,0,0,0,0,0,0,0,0,0,0,0,0,0,0,0,0,0,0,0,0,0,0,0,0,0,0,0,0,0,0,0,0,0,0,0</t>
  </si>
  <si>
    <t>0,0,0,0.1,0,0.7,0,0,0,0.1,0,0,0.7,0,0,0,0,0,0.1,0.3,0,0,0,0,0,0,0,0,0,0,0,0,0,0,0,0,0,0,0,0,0.3,0,0,1,0.1,0,0,0,0,0.5,0,0,0,0,0,0,0,0,0.1,0,0,0,0.1,0.2,0,0.1,0,0,0,0,0,0,0,0,0.2,0,0,0,0,0,0,0,0,0,0.1,0,0,0,0,0,0,0,0,1.1,0,0.1,0,0.3,0,0,0,0,0,0.1,0.2,0,0,1.7,0.3,0.3,0,0,0,0.8,0,0.1,0.1,0.2,0.1,0</t>
  </si>
  <si>
    <t>0,0,0,0.1,0.1,0.8,0.8,0.8,0.8,0.9,0.9,0.9,1.6,1.6,1.6,1.6,1.6,1.6,1.5,1.3,1,1,0.5,0.1,0.1,0,0,0,0,0,0,0,0,0,0,0,0,0,0,0,0,0,0,0,0,0,0,0,0,0,0,0,0,0,0,0,0,0,0,0,0,0,0,0,0,0,0,0,0,0,0,0,0,0,0,0,0,0,0,0,0,0,0,0,0.1,0.1,0.1,0.1,0.1,0.1,0.1,0.1,0.1,1.2,1.2,1.3,1.3,1.6,1.6,1.6,1.6,1.6,1.6,1.7,1.9,1.9,1.9,3.6,3.9,4.2,4.2,4.2,4.2,5,5,5.1,5.2,5.4,5.5,5.5</t>
  </si>
  <si>
    <t>17.1,14,24,11,18.8,21.3,17.2,21,13.5,18.2,22.9,27.7,18,19.2,28,23.4,25.2,24.3,32.6,33,33.2,30.4,34.5,33.7,28.2,33.2,41.4,35.2,39.9,42.9,47.4,48.9,40.4,39.3,39.9,51.4,46.9,42.7,51.6,46.7,53.2,45.5,56,47.2,58.7,50.3,62.3,55,55.2,55.8,66.1,65.9,65.7,69,58.5,67.9,65,61.3,69.9,59.1,58.8,63,61.2,65.4,60.6,58,56.4,59.8,60,54.8,51.3,59.2,57.9,45.2,43,50.3,52.2,47.7,46.8,38.2,31.6,39.1,37.4,35.8,25.1,26.2,23.9,30.1,28.1,24.3,26.5,20.5,18.4,25.6,26,21.1,20,17.5,21.1,21.2,24.1,25.7,13.3,16.6,20,11.3,23.9,14.2,21,12,20.3,17.7,20.4,10.5,16.6,23,22.9,10.1,22.8,19.2</t>
  </si>
  <si>
    <t>S,S,C,LS,S,LS,S,S,S,LS,S,S,LS,S,S,C,S,S,LR,LR,S,S,S,S,S,S,S,S,S,S,S,S,S,S,S,S,S,S,S,S,LR,S,S,LR,LR,S,S,S,C,LR,S,S,S,S,S,S,S,C,LR,S,S,S,LR,LR,S,LR,S,S,S,S,S,S,S,S,LR,S,S,S,S,S,S,S,S,S,LS,S,S,S,S,S,S,S,S,LS,S,LS,C,LS,C,S,S,S,S,LS,LS,S,S,LS,LS,LS,S,S,S,LS,S,LS,LS,LS,LS,S</t>
  </si>
  <si>
    <t>0,0,0,0.1,0,0.7,0,0,0,0.1,0,0,0.7,0,0,0,0,0,0,0,0,0,0,0,0,0,0,0,0,0,0,0,0,0,0,0,0,0,0,0,0,0,0,0,0,0,0,0,0,0,0,0,0,0,0,0,0,0,0,0,0,0,0,0,0,0,0,0,0,0,0,0,0,0,0,0,0,0,0,0,0,0,0,0,0.1,0,0,0,0,0,0,0,0,1.1,0,0.1,0,0.3,0,0,0,0,0,0.1,0.2,0,0,1.7,0.3,0.3,0,0,0,0.8,0,0.1,0.1,0.2,0.1,0</t>
  </si>
  <si>
    <t>23.827,23.81627785,23.8055605249675,23.7948480227313,23.784140341121,23.7734374779675,23.7627394311025,23.7520461983585,23.7413577775692,23.7306741665693,23.7199953631943,23.7093213652809,23.6986521706665,23.6879877771897,23.67732818269,23.6666733850078,23.6560233819845,23.6453781714626,23.8557377512855,24.1050026692974,24.3541554180962,24.3621960481581,24.6112330599364,24.8601580050594,24.8679709339572,24.9997803470369,25.0075304458807,25.0152770571801,25.0230201825043,25.0307598234222,25.0384959815017,25.04622865831,25.0539578554138,25.0616835743788,25.0694058167703,25.0771245841528,25.0848398780899,25.0925517001448,25.1002600518797,25.1079649348564,25.3566663506357,25.3642558507779,25.3718419356451,25.620424606774,25.727895415701,25.7353178627639,25.7427369697257,25.7501527380893,25.7575651693571,26.0059742650309,26.0132715766117,26.0205656044022,26.0278563498802,26.0351438145228,26.0424279998062,26.0497089072063,26.0569865381981,26.0642608942559,26.1715319768535,26.1787547874639,26.1859743478095,26.193190659353,26.3004037235563,26.5075685418807,26.5036401360369,26.5917134979756,26.5797472269016,26.5677863406494,26.5558308367962,26.5438807129196,26.5319359665988,26.5199965954138,26.5080625969459,26.4961339687773,26.6842107084913,26.6722028136725,26.6602003224063,26.6482032322613,26.6362115408067,26.6242252456134,26.6122443442529,26.600268834298,26.5882987133225,26.5763339789015,26.564374628611,26.5524206600281,26.5404720707311,26.5285288582993,26.5165910203131,26.5046585543539,26.4927314580045,26.4808097288484,26.4688933644704,26.4569823624564,26.4450767203933,26.4331764358691,26.421281506473,26.4093919297951,26.3975077034266,26.3856288249601,26.3737552919889,26.3618871021075,26.3500242529115,26.3381667419977,26.3263145669638,26.3144677254087,26.3026262149323,26.2907900331355,26.2789591776206,26.2671336459907,26.25531343585,26.2434985448039,26.2316889704587,26.219884710422,26.2080857623023,26.1962921237093,26.1845037922536,26.1727207655471,26.1609430412026,26.1491706168341</t>
  </si>
  <si>
    <t>0,0,0,0,0,0,0,0,0,0,0,0,0,0,0,0,0,0,0,0.2476,0.2294,0.2012,0.4634,0.5512,0.5192,0.485,0.4453,0.4108,0.3738,0.3355,0.2948,0.2543,0.2208,0.1889,0.1577,0.1214,0.0896,0.0612,0.0313,0.0058,0.0458,0.0193,0,0.74,0.721,0.6664,0.5943,0.5369,0.4836,0.7236,0.6413,0.5631,0.4889,0.4122,0.3568,0.2903,0.2327,0.1855,0.1665,0.1239,0.0847,0.0463,0.0273,0.0083,0,0,0,0,0,0,0,0,0,0,0,0,0,0,0,0,0,0,0,0,0,0,0,0,0,0,0,0,0,0,0,0,0,0,0,0,0,0,0,0,0,0,0,0,0,0,0,0,0,0,0,0,0,0,0,0</t>
  </si>
  <si>
    <t>0,0,0,0,0,0,0,0,0,0,0,0,0,0,0,0,0,0,0,0,0,0,0,0,0,0,0,0,0,0,0.5,0,0,0.1,0.2,0.7,0,0,0.2,0,0,0,0,0,0,0,0,0,0,0,0,0.1,0,0,0,0,0,0,0,0,0,0,0,0,0,0.3,0,3.3,0,0,0,0,0,0,0,0,0,0,0,0,0,0,0,0,0,0.1,0.1,0,0,0.1,3,0.1,0.1,1.3,0.1,0.1,0.1,0,0,0.1,0.2,0.2,0,0.5,5.9,0.2,0.3,0.6,0,0,0,0,0,0,0,0,0,0,0,0</t>
  </si>
  <si>
    <t>0,0,0,0,0,0,0,0,0,0,0,0,0,0,0,0,0,0,0,0,0,0,0,0,0,0,0,0,0,0,0,0,0,0,0,0,0,0,0,0,0,0,0,0,0,0,0,0,0,0,0,0,0,0,0,0,0,0,0,0,0,0,0,0,0,0,0,0,0,0,0,0,0,0,0,0,0,0,0,0,0,0,0,0,0,0,0,0,0,0.1,3.1,3.2,3.3,4.6,4.7,4.8,4.9,4.9,4.9,5,5.2,5.4,5.4,5.9,11.8,12,12.3,12.9,12.9,12.9,12.9,12.9,12.9,12.9,12.9,12.9,12.9,12.9,12.9,12.9</t>
  </si>
  <si>
    <t>8.5,10,12.2,17.3,12.7,11.8,14.1,19.7,21.5,13.1,18.8,24.8,18,25.2,19,28.6,30.2,19.5,29.8,23.6,26.9,26.7,36.2,29.7,28.9,30.2,35.2,35.4,38.5,37.8,34.1,44.5,38.7,45.1,41.8,39.9,46.3,43.3,55.3,55.3,53.9,57.1,49.9,50.9,60,55.7,62.9,55.1,63,65.8,63.3,63.5,65.5,60.7,61.9,68.3,68.2,66,70.3,69.4,64.4,68.1,61.7,67.8,67.7,65.6,69.5,67.2,66.4,55.2,62.9,58.6,56,57.6,52.9,48.8,42.4,42,43.4,42.2,38.2,39.5,33.1,39.1,29.1,32.3,34.2,34.4,25.8,21.3,28.3,21.4,17.9,25,23.5,19.5,14,13.3,20,16.1,16.3,12.9,11.9,16.1,13.2,21.4,20.8,17.6,11.2,12.4,19.3,17.5,14.9,11.1,16.6,17.9,13.6,15.7,9.9,10.8</t>
  </si>
  <si>
    <t>S,S,S,S,S,S,S,S,S,S,S,S,S,S,S,S,S,S,S,S,S,S,S,S,S,S,S,S,S,S,LR,C,S,LR,LR,LR,S,S,LR,S,S,S,S,S,S,S,S,S,S,S,S,LR,S,S,S,S,S,S,S,S,C,S,S,S,S,LR,S,R,C,S,S,S,S,S,S,S,S,S,S,S,S,S,S,S,S,LR,LR,C,S,LS,SN,LS,LS,LS,LS,LS,LS,S,C,LS,LS,LS,S,LS,SN,LS,LS,LS,S,S,S,S,S,S,S,S,S,S,S,S</t>
  </si>
  <si>
    <t>0,0,0,0,0,0,0,0,0,0,0,0,0,0,0,0,0,0,0,0,0,0,0,0,0,0,0,0,0,0,0,0,0,0,0,0,0,0,0,0,0,0,0,0,0,0,0,0,0,0,0,0,0,0,0,0,0,0,0,0,0,0,0,0,0,0,0,0,0,0,0,0,0,0,0,0,0,0,0,0,0,0,0,0,0,0,0,0,0,0.1,3,0.1,0.1,1.3,0.1,0.1,0.1,0,0,0.1,0.2,0.2,0,0.5,5.9,0.2,0.3,0.6,0,0,0,0,0,0,0,0,0,0,0,0</t>
  </si>
  <si>
    <t>36.3206,36.2736858916667,36.2268323807233,36.1800393888982,36.1333068380208,36.0866346500217,36.0400227469321,35.993471050884,35.9469794841099,35.9005479689429,35.8541764278164,35.8078647832638,35.7616129579187,35.7154208745148,35.6692884558852,35.623215624963,35.5772023047807,35.5312484184704,35.4853538892632,35.4395186404896,35.3937425955789,35.3480256780597,35.3023678115588,35.2567689198022,35.2112289266142,35.1657477559173,35.1203253317326,35.0749615781791,35.0296564194739,34.9844097799321,35.1692215839663,35.2197946727537,35.2703024379681,35.3777449639857,35.5320487100739,35.7161531471567,35.7660197826749,35.8158220071223,35.9995599036965,36.0490604721542,36.0904971023776,36.0438802102871,35.9973235316821,35.950826988787,35.9043905039265,35.8580139995256,35.8116973981096,35.7654406223037,35.7192435948332,35.6731062385232,35.6270284762984,35.6810102311832,35.6349222596346,35.5888938183826,35.5429248305338,35.4970152192944,35.4511649079695,35.4053738199633,35.3596418787792,35.3139690080191,35.2683551313838,35.2228001726724,35.1773040557827,35.1318667047106,35.0864880435504,35.2711679964941,35.2956094044987,35.4800192423512,35.5301908841631,35.5802977209378,35.6303398363815,35.6803173140929,35.7302302375622,35.780078690172,35.8298627551972,35.879582515805,35.9292380550555,35.978829455901,36.0283568011871,36.0778201736523,36.127219655928,36.176555330539,36.2258272799038,36.2750355863339,36.3241803320349,36.473261599106,36.6221503028738,36.6708466920659,36.7194801817553,36.7680508531872,36.7505587875018,36.7030893157346,36.6556811587018,36.6083342372052,36.5610484721488,36.5138237845389,36.4666600954839,36.4195573261939,36.3725153979809,36.3255342322585,36.2786137505418,36.2317538744474,36.1849545256929,36.1382156260972,36.0915370975801,36.0449188621624,35.9983608419655,35.9518629592113,35.9054251362223,35.8590472954213,35.8127293593314,35.7664712505756,35.7202728918769,35.6741342060583,35.6280551160421,35.5820355448505,35.5360754156051,35.4901746515266,35.4443331759351,35.3985509122495</t>
  </si>
  <si>
    <t>0,0,0,0,0,0,0,0,0,0,0,0,0,0,0,0,0,0,0,0,0,0,0,0,0,0,0,0,0,0,0.27,0.1593,0.0529,0,0,0.47,0.3501,0.2357,0.2057,0.0875,0,0,0,0,0,0,0,0,0,0,0,0,0,0,0,0,0,0,0,0,0,0,0,0,0,0.07,0,3.07,2.8625,2.684,2.4823,2.2994,2.1271,1.9535,1.7949,1.6475,1.5129,1.3806,1.2479,1.1187,0.9957,0.8729,0.7575,0.6385,0.5284,0.4324,0.3364,0.2294,0.126,0.03,0,0,0,0,0,0,0,0,0,0,0,0,0,0,0,0,0,0,0,0,0,0,0,0,0,0,0,0,0,0</t>
  </si>
  <si>
    <t>0,0,0,0,0,0,0,0,0,0,0,0,0,0,0,0,0,0,0,0,0,0,0,0,0,0,0,0,0,0,3.6,0,0,0.8,0,1.2,0,0.5,0,0,0,0,0,0,0,0,0,0,0,0,1.3,0,2.1,1.5,0.1,0,0,0,0,0,0,0,0,0,0,0,0,0,0,0,0,0.1,0.2,2,0,0,0.4,0,1.3,0,0,0,0,0,0,0,0,0,0,0,0,0,0,0,0,0,0,0,0,0,0,0,0,0,0,0,0,0,0,0,0,0,0,0,0,0.1,0,0,0,0</t>
  </si>
  <si>
    <t>0,0,0,0,0,0,0,0,0,0,0,0,0,0,0,0,0,0,0,0,0,0,0,0,0,0,0,0,0,0,0,0,0,0,0,0,0,0,0,0,0,0,0,0,0,0,0,0,0,0,0,0,0,0,0,0,0,0,0,0,0,0,0,0,0,0,0,0,0,0,0,0,0,0,0,0,0,0,0,0,0,0,0,0,0,0,0,0,0,0,0,0,0,0,0,0,0,0,0,0,0,0,0,0,0,0,0,0,0,0,0,0,0,0,0,0.1,0.1,0.1,0.1,0.1</t>
  </si>
  <si>
    <t>18,12.8,17.1,14.5,19.6,18,14,13,24.2,17.3,22.1,15.6,21.4,27.6,18.1,21.7,21.3,32.1,28.7,31.2,27,26.4,39.4,41.2,36.6,31,39,45.1,35.8,35.5,47.2,39.5,39.4,38.9,38.6,52.9,46.5,53.2,53.6,53.8,48.7,46.9,54.7,53.1,48.8,57.5,55.2,55.6,55,57,54.2,61.8,55.2,64.4,64.4,63.1,67,68.7,59.3,57.3,65.3,63.5,58.9,62.8,62.4,54.8,54.5,53.7,59.9,56,58.7,51.8,52.1,57.7,48,48.7,47.2,37.4,41.1,44.4,35.2,36.6,30.8,29.9,34.2,34.2,28.2,32.6,29.4,31.7,20.9,23.6,28.6,23.1,21.3,26.8,15.3,23.9,19.6,21.6,14.7,13.7,17.9,17.4,20.4,12.7,13.2,15.5,15.5,13.3,11.9,12.8,11.5,22,10.7,23.1,10.3,13.7,10,21.5</t>
  </si>
  <si>
    <t>S,S,S,S,S,S,S,S,S,S,S,S,S,S,S,S,S,S,S,S,S,S,S,S,S,S,S,S,S,S,R,S,S,LR,S,LR,S,LR,C,S,S,S,S,S,S,S,S,S,S,S,LR,S,R,LR,LR,S,S,S,C,S,S,S,S,S,S,S,S,S,S,S,C,LR,LR,LR,S,C,LR,S,LR,S,S,S,S,S,S,S,S,S,S,S,S,S,S,S,S,S,S,S,S,S,S,S,S,S,S,S,S,S,S,S,S,S,S,S,S,LS,S,S,S,S</t>
  </si>
  <si>
    <t>0,0,0,0,0,0,0,0,0,0,0,0,0,0,0,0,0,0,0,0,0,0,0,0,0,0,0,0,0,0,0,0,0,0,0,0,0,0,0,0,0,0,0,0,0,0,0,0,0,0,0,0,0,0,0,0,0,0,0,0,0,0,0,0,0,0,0,0,0,0,0,0,0,0,0,0,0,0,0,0,0,0,0,0,0,0,0,0,0,0,0,0,0,0,0,0,0,0,0,0,0,0,0,0,0,0,0,0,0,0,0,0,0,0,0,0.1,0,0,0,0</t>
  </si>
  <si>
    <t>8.2676,8.2673324,8.2680650676,8.2677970025324,8.26752920552986,8.26726167632433,8.26799441464801,8.26772642023336,8.26745869381313,8.26719123511931,8.26792404388419,8.26765611984031,8.26738846372047,8.26812107525675,8.26785295418149,8.2675851012273,8.26731751612608,8.26805019860995,8.26778214841134,8.26751436626293,8.26724685189666,8.26797960504476,8.26771162543972,8.26744391381428,8.26717646990046,8.26790929343056,8.26764138413713,8.267373742753,8.26810636901024,8.26783826264123,8.26757042437859,8.26730285395421,8.26803555110026,8.26776751554916,8.26749974803361,8.26723224828557,8.26796501603729,8.26769705102125,8.26742935397023,8.26716192461625,8.26789476269164,8.26762686792894,8.26735924106102,8.26809188181995,8.26782378993813,8.26755596614819,8.26728841018205,8.26802112177186,8.26775310065009,8.26748534754944,8.26721786220189,8.26795064433969,8.26768269369535,8.26741501100165,8.26714759599065,8.26788044839466,8.26761256794626,8.26734495537831,8.26807761042294,8.26780953281251,8.2675417232797,8.26727418155642,8.26800690737486,8.26773890046749,8.26747116156702,8.26720369040545,8.26793648671505,8.26766855022833,8.2674008816781,8.26713348079642,8.26786634731563,8.26759848096831,8.26733088248734,8.26806355160485,8.26779548805325,8.26752769256519,8.26726016487263,8.26799290470776,8.26772491180305,8.26745718689124,8.26718972970435,8.26792253997465,8.26765461743467,8.26738696281724,8.26811957585442,8.26785145627856,8.26758360482228,8.26731602121746,8.26804870519624,8.26778065649105,8.26751287583456,8.26724536295872,8.26797811759576,8.26771013947817,8.26744242933869,8.26717498690935,8.26790781192244,8.26763990411052,8.2673722642064,8.2681048919422,8.26783678705026,8.2675689502632,8.26730138131294,8.26803407993163,8.2677660458517,8.26749827980584,8.26723078152604,8.26796355074451,8.26769558719377,8.26742789160657,8.26716046371496,8.26789330325125,8.267625409948,8.26735778453805,8.26809042675351,8.26782233632676,8.26755451399043,8.26728695947644,8.26801967251696,8.26775165284444</t>
  </si>
  <si>
    <t>10.7445,10.676,10.6008,10.5308,10.4534,10.379,10.3096,10.2428,10.1584,10.0863,10.0057,9.9368,9.8591,9.7687,9.6973,9.6203,9.5444,9.4454,9.3561,9.2616,9.177,9.093,8.9771,8.8563,8.7506,8.6592,8.5479,8.4165,8.3151,8.2163,11.7845,11.649,11.5139,12.2725,12.1371,13.2939,13.1164,13.5704,13.3696,13.1517,12.9642,12.7887,12.5704,12.3629,12.1822,11.9518,11.7382,11.5235,11.316,11.0979,12.3577,12.0922,14.1491,15.6001,15.6469,15.3322,14.9839,14.6221,14.3742,14.1224,13.8056,13.5092,13.2531,12.9701,12.6938,12.4757,12.2605,12.0534,11.8072,11.5905,11.3771,11.4361,11.5949,13.5523,13.3665,13.1934,13.5471,13.407,14.6601,14.484,14.347,14.2048,14.0835,13.9653,13.8338,13.704,13.5926,13.4693,13.3549,13.2358,13.1433,13.0457,12.9358,12.8402,12.7489,12.646,12.5649,12.4695,12.383,12.2923,12.2148,12.139,12.0571,11.9753,11.8897,11.8167,11.7432,11.6657,11.5896,11.517,11.4466,11.3743,11.3049,11.2195,11.1508,11.1105,11.0438,10.973,10.9061,10.8236</t>
  </si>
  <si>
    <t>0.0314,0.0312,0.031,0.0307,0.0305,0.0303,0.0301,0.0299,0.0297,0.0295,0.0293,0.029,0.0288,0.0286,0.0283,0.0281,0.0279,0.0277,0.0274,0.0271,0.0269,0.0266,0.0264,0.026,0.0257,0.0254,0.0251,0.0248,0.0244,0.0241,0.0238,0.0342,0.0338,0.0334,0.0356,0.0352,0.0386,0.038,0.0394,0.0388,0.0381,0.0376,0.0371,0.0365,0.0359,0.0353,0.0347,0.034,0.0334,0.0328,0.0322,0.0358,0.0351,0.041,0.0452,0.0454,0.0445,0.0435,0.0424,0.0417,0.041,0.04,0.0392,0.0384,0.0376,0.0368,0.0362,0.0356,0.035,0.0342,0.0336,0.033,0.0332,0.0336,0.0393,0.0388,0.0383,0.0393,0.0389,0.0425,0.042,0.0416,0.0412,0.0408,0.0405,0.0401,0.0397,0.0394,0.0391,0.0387,0.0384,0.0381,0.0378,0.0375,0.0372,0.037,0.0367,0.0364,0.0362,0.0359,0.0356,0.0354,0.0352,0.035,0.0347,0.0345,0.0343,0.0341,0.0338,0.0336,0.0334,0.0332,0.033,0.0328,0.0325,0.0323,0.0322,0.032,0.0318,0.0316</t>
  </si>
  <si>
    <t>0,0,0,0,0,0,0,0,0,0,0,0,0,0,0.4,0,0.1,0,0.1,0,0,0,0.8,0,0,0,0.1,0,0,0,0,0,0,0,0,0,0,0,0,0,0,0,0,0,0,0,0,0,0,0,0.2,0.1,0,0,0,0,0,0,0,0,0,0,0.1,0,0,0,0.1,0,0,0.3,2,2.6,5.6,0,0,0,0,0.1,0,0,0,0,0,0,0,0,0,0,0,0,0,0,0,0,0.1,0,0,0,0,0,0,0,0,0,0,0,0,0,0,0,0.9,0,0.1,5.1,0.1,0.9,0,1.5,0.9,0</t>
  </si>
  <si>
    <t>0,0,0,0,0,0,0,0,0,0,0,0,0,0,0.4,0.4,0.5,0.5,0.6,0.6,0.5,0.5,0,0,0,0,0,0,0,0,0,0,0,0,0,0,0,0,0,0,0,0,0,0,0,0,0,0,0,0,0,0,0,0,0,0,0,0,0,0,0,0,0,0,0,0,0,0,0,0,0,0,0,0,0,0,0,0,0,0,0,0,0,0,0,0,0,0,0,0,0,0,0,0,0.1,0.1,0.1,0.1,0.1,0.1,0.1,0.1,0.1,0.1,0.1,0.1,0.1,0.1,0.1,0.1,1,1,1.1,6.2,6.3,7.2,7.2,8.7,9.6,9.6</t>
  </si>
  <si>
    <t>10.8,11.5,17.9,11,11.4,20.9,13.9,16.3,19.2,23.2,17.1,20.7,25.6,25,25.5,31.3,28.2,25.1,31.8,28.1,32.2,29.9,36.7,33,33.2,35.5,41.4,44.3,44,41.5,40.4,47.4,44.2,47,51.2,51.3,53.3,47.6,49.8,50.5,54.1,48.8,50.6,55.2,58.5,56.9,53.5,63.3,59.9,62.3,61,60.4,66.4,62.3,65.2,60.6,67.3,61.5,69.2,60.7,63.3,59.8,64.7,68.5,67.9,64.5,61.4,60.4,63.5,57,59.7,54.3,49.5,55.6,47.9,48.5,45.3,47.4,41.4,40,35.4,35.4,36.9,30,25.8,31,22.7,24.7,21.5,25.3,25.3,22.6,24.7,15.5,13.9,18.7,13.1,20.9,20.6,16.7,19.4,13.1,16.6,14.8,16.7,20.2,11.3,18.9,16.6,17,15,15.8,15.7,13.9,15.7,17.9,17,18.2,18.8,14.6</t>
  </si>
  <si>
    <t>S,S,S,S,S,S,S,S,S,S,S,S,S,S,LS,S,LS,S,LS,S,S,S,LR,S,S,S,LR,S,S,S,S,S,S,S,S,S,S,S,S,S,S,S,S,S,S,S,S,S,S,S,LR,LR,S,S,S,S,S,S,S,S,S,S,LR,S,S,S,LR,S,S,LR,LR,R,R,C,S,S,C,LR,C,S,S,S,S,S,S,S,S,S,S,S,S,S,S,S,LS,S,S,S,S,S,S,S,S,S,S,S,S,S,S,S,LS,S,LS,SN,LS,LS,C,LS,LS,C</t>
  </si>
  <si>
    <t>0,0,0,0,0,0,0,0,0,0,0,0,0,0,0.4,0,0.1,0,0.1,0,0,0,0,0,0,0,0,0,0,0,0,0,0,0,0,0,0,0,0,0,0,0,0,0,0,0,0,0,0,0,0,0,0,0,0,0,0,0,0,0,0,0,0,0,0,0,0,0,0,0,0,0,0,0,0,0,0,0,0,0,0,0,0,0,0,0,0,0,0,0,0,0,0,0,0.1,0,0,0,0,0,0,0,0,0,0,0,0,0,0,0,0.9,0,0.1,5.1,0.1,0.9,0,1.5,0.9,0</t>
  </si>
  <si>
    <t>30.9043,30.9045601708333,30.9048202007408,30.9040800897987,30.9043403797501,30.9046005287111,30.903860536758,30.9041209456339,30.904381213455,30.9046413402978,30.9039013262384,30.90416171302,30.9044219587588,30.9046820635312,30.9039420274134,30.9042023921486,30.9044626158528,30.9047226986026,30.9039826404742,30.9042429832106,30.904503184928,30.9047632457028,30.9040231656114,30.9042834863967,30.9045436661749,30.9048037050224,30.9040636030155,30.9043239018972,30.9045840597837,30.9048440767513,30.9041039528764,30.9043642299019,30.904624365944,30.9038843610791,30.9041447570502,30.9044050119735,30.9046651259253,30.9039250989821,30.9041854728868,30.9044457057557,30.9047057976651,30.9039657486913,30.9042261005775,30.9044863114397,30.9047463813543,30.9040063103977,30.9042666403129,30.9045268292161,30.9047868771836,30.9040467842918,30.9043070922836,30.9045672592753,30.9048272853432,30.9040871705636,30.9043474566796,30.9046076018072,30.9038676060229,30.9041280110696,30.9043882750636,30.9046483980813,30.903908380199,30.9041687631597,30.9044290050797,30.9046891060353,30.9039490661028,30.9042094270254,30.9044696469191,30.9047297258603,30.9039896639255,30.9042500028575,30.9045102007726,30.9047702577472,30.9040301738576,30.9042904908468,30.9045506668309,30.9048107018863,30.9040705960895,30.9043308911833,30.9045910452839,30.9048510584677,30.904110930811,30.9043712040568,30.9046313363213,30.9038913276808,30.9041517198783,30.90441197103,30.9046720812124,30.9039320505017,30.904192420641,30.9044526497465,30.9047127378946,30.9039726851615,30.9042330332904,30.9044932403974,30.9047533065588,30.9040132318511,30.9042735580172,30.9045337431733,30.9047937873957,30.9040536907609,30.9043139950117,30.9045741582644,30.9048341805954,30.9040940620809,30.9043543444639,30.9046144858607,30.9038744863475,30.9041348876674,30.9043951479366,30.9046552672314,30.9039152456283,30.9041756248703,30.9044358630735,30.9046959603143,30.9039559166691,30.9042162738809,30.9044764900659,30.9047365653005,30.9039964996609,30.9042568348903</t>
  </si>
  <si>
    <t>5.316,5.2801,5.2382,5.2038,5.1682,5.1231,5.0864,5.0466,5.0037,4.9562,4.9168,4.8726,4.8224,4.7732,4.7572,4.6986,4.6816,4.6326,4.6166,4.5637,4.5551,4.4996,5.8329,5.7665,5.7001,5.6291,5.7131,5.6198,5.528,5.4437,5.3636,5.2634,5.1735,5.077,4.9665,4.8568,4.7407,4.6458,4.544,4.441,4.3265,4.2317,4.1314,4.0164,3.8905,3.7732,3.6684,3.5274,3.4032,3.2719,3.4549,3.5379,3.385,3.2541,3.1123,2.9919,2.8471,2.728,2.5792,2.4676,2.3499,2.2455,2.3285,2.1929,2.0641,1.9502,2.0332,1.9332,1.8267,2.1097,4.0927,6.6757,12.2597,12.0987,11.9542,11.8076,11.6956,11.7786,11.6792,11.5701,11.4777,11.3844,11.2869,11.2101,11.1421,11.0623,11.0009,10.9368,10.8779,10.8119,10.746,10.6865,10.622,10.5732,10.5562,10.5037,10.4581,10.4012,10.3449,10.2957,10.2416,10.1964,10.1467,10.1004,10.0506,9.9956,9.9539,9.9011,9.8518,9.802,9.786,9.7379,9.7209,9.7039,9.6879,9.6709,9.6266,9.6096,9.5936,9.5521</t>
  </si>
  <si>
    <t>3,1.3,0.1,2.6,0.7,7.7,0.5,0.2,5.8,1.1,0,0,0,0,0,0,0,0,0,0,0,0,0,0,0,0,0,0,0,0.1,0,0,0,0,0,0,0,0,0,0,0,0,0,0,0,0,0,0,0,0,0,0,0,0.1,0,0,0,0,0,0,0,0,0,0,0,0,0,0,0,0,0.1,0,0.1,0,0,2.6,0,0,0.1,0.1,0,0,0,0,0,0,0,0,0,0,0,0,0.2,0,0,0,0,0,0,0,0,0,0,0,0,0,0,0,0,0,0.1,0,0,0,0,0,0,0,0,0</t>
  </si>
  <si>
    <t>3,4.3,4.4,7,7.7,15.4,15.9,16.1,21.9,23,23,23,23,23,22.6,22.6,22.5,21.5,20.8,19,17.7,16,13.7,11.9,10,7.4,4.9,2.1,0,0,0,0,0,0,0,0,0,0,0,0,0,0,0,0,0,0,0,0,0,0,0,0,0,0,0,0,0,0,0,0,0,0,0,0,0,0,0,0,0,0,0,0,0,0,0,0,0,0,0,0,0,0,0,0,0,0,0,0,0,0,0,0,0.2,0,0,0,0,0,0,0,0,0,0,0,0,0,0,0,0,0,0.1,0.1,0.1,0.1,0.1,0.1,0.1,0.1,0.1,0.1</t>
  </si>
  <si>
    <t>24.5,21,23.9,19.8,25.7,26.6,23.2,26,24.7,26.9,27.1,31.1,27.3,27.5,33.9,30.5,32.5,36.7,35.2,40.5,38.1,40.1,42.9,40.3,40.8,44.3,43.8,45,43.1,46.6,51.7,51.2,54.8,52.8,50.1,54.7,55.5,58.7,55.3,56.5,59.7,58.7,60.3,62.2,60.5,65.2,61,62.9,65.9,68.4,67.7,69.3,66.3,64.9,71.4,70.1,72.1,69.5,72.7,72.1,68.8,69.9,70.1,70.3,71.2,64.6,67.4,67.8,63.6,60.9,61.9,61.6,63.8,60,54.8,53.4,57.6,54.5,49.2,54.4,47.7,50.2,43.6,44.6,39.7,43,41.8,37.8,36.8,36.9,35.2,32.9,31.1,34.6,27.2,33.9,25.8,31.6,26.8,29.6,29.3,22.9,22.5,22.6,24.4,26.2,20.3,24.4,27.2,26.9,21.2,22.2,22.5,26.5,22.9,18.4,19.3,18.6,21,25.7</t>
  </si>
  <si>
    <t>SN,LS,LS,SN,LS,B,LS,LS,SN,LS,S,S,S,S,S,S,S,S,S,S,S,S,S,S,S,S,S,S,S,LR,S,S,S,S,S,S,S,S,S,S,S,S,S,S,S,S,S,S,S,S,S,S,S,LR,S,S,S,S,S,S,S,S,S,S,S,S,S,S,S,S,LR,S,LR,S,S,R,S,S,LR,LR,S,S,S,S,S,S,S,S,S,S,S,S,LS,S,S,S,S,S,S,S,S,S,S,S,S,S,S,S,S,S,LS,S,S,S,S,S,S,S,S,S</t>
  </si>
  <si>
    <t>3,1.3,0.1,2.6,0.7,7.7,0.5,0.2,5.8,1.1,0,0,0,0,0,0,0,0,0,0,0,0,0,0,0,0,0,0,0,0,0,0,0,0,0,0,0,0,0,0,0,0,0,0,0,0,0,0,0,0,0,0,0,0,0,0,0,0,0,0,0,0,0,0,0,0,0,0,0,0,0,0,0,0,0,0,0,0,0,0,0,0,0,0,0,0,0,0,0,0,0,0,0.2,0,0,0,0,0,0,0,0,0,0,0,0,0,0,0,0,0,0.1,0,0,0,0,0,0,0,0,0</t>
  </si>
  <si>
    <t>53.7488,53.6544726357616,53.560310812924,53.4663142409675,53.3724826298824,53.2788156901677,53.1853131328307,53.0919746693856,52.9988000118533,52.9057888727596,52.8129409651353,52.7202560025143,52.6277336989338,52.5353737689323,52.8021759275498,52.7585098572133,52.7799204193845,53.0462934067279,53.3121989182989,53.5776377745019,53.8426107943016,54.1071187952255,54.3711625933664,54.6347430033846,54.8978608385111,55.1605169105495,55.4227120298787,55.6844470054554,55.9457226448167,56.0665397540824,56.0871448333219,56.1077137513297,56.1282465715674,56.1487433573855,56.1692041720232,56.1896290786088,56.2100181401595,56.2303714195824,56.2506889796739,56.2709708831202,56.2912171924975,56.3114279702722,56.3316032788012,56.3517431803318,56.3718477370021,56.3919170108411,56.4119510637691,56.4319499575976,56.4519137540297,56.47184251466,56.4917363009753,56.5115951743544,56.5314191960683,56.6512084272805,56.6707874323585,56.6903320769308,56.7098424212991,56.7293185256591,56.7487604501008,56.7681682546089,56.7875419990628,56.8068817432366,56.8261875467998,56.845459469317,56.8646975702483,56.8839019089496,56.9030725446723,56.9222095365641,56.9413129436688,56.9603828249266,57.0794192391742,57.0982467484565,57.2170412160834,57.2356272033532,57.2541805728307,57.5127013817592,57.5307684952283,57.5488039015115,57.6668076562539,57.7846043183141,57.802194251133,57.8197533142022,57.8372815616971,57.8547790476981,57.8722458261906,57.8896819510652,57.9070874761179,57.9244624550506,57.9418069414705,57.9591209888911,57.9764046507318,57.9936579803183,58.0108810308826,58.2280738555635,58.2448855140289,58.2616676685904,58.2784203710263,58.2951436730242,58.3118376261808,58.3285022820024,58.3071376919049,58.2048105959555,58.1026630806712,58.0006948308939,57.8989055320185,57.7972948699921,57.695862531313,57.5946082030295,57.4935315727395,57.3926323285886,57.2919101592703,57.1913647540239,57.0909958026343,56.9908029954311,56.8907860232868,56.7909445776168,56.6912783503779,56.5917870340676,56.4924703217231,56.3933279069201</t>
  </si>
  <si>
    <t>0,0,0,0,0,0,0,0,0,0,0,0,0,0,0.0488,0,0,0.6353,0.9427,2.3591,3.2397,4.5451,6.416,7.7108,9.1071,11.2292,13.2096,15.4228,17.0033,16.7942,16.4155,16.0441,15.6529,15.2791,14.9257,14.5476,14.1686,13.7718,13.403,13.0312,12.6414,12.2639,11.88,11.4868,11.112,10.707,10.3396,9.9643,9.5721,9.1664,8.7731,8.3739,8.0054,7.844,7.4456,7.066,6.6786,6.319,5.9438,5.5815,5.2503,4.9191,4.5945,4.2761,3.9606,3.6879,3.4078,3.1325,2.8832,2.6498,2.5168,2.2894,2.1583,1.9448,1.7503,3.982,3.7387,3.5105,3.3729,3.236,3.0353,2.8315,2.6461,2.4614,2.2882,2.1119,1.9402,1.777,1.6173,1.4598,1.3066,1.1578,1.0327,0.8864,0.7478,0.6068,0.473,0.3385,0.2086,0.0805,0,0,0,0,0,0,0,0,0,0,0,0,0,0,0,0,0,0,0,0</t>
  </si>
  <si>
    <t>0,0,0,0,0,0,0,0,0,0,0,0,0,0,0,0.0003,0,0,0.0034,0.005,0.0125,0.0172,0.0241,0.034,0.0409,0.0483,0.0595,0.07,0.0817,0.0901,0.089,0.087,0.085,0.083,0.081,0.0791,0.0771,0.0751,0.073,0.071,0.0691,0.067,0.065,0.063,0.0609,0.0589,0.0567,0.0548,0.0528,0.0507,0.0486,0.0465,0.0444,0.0424,0.0416,0.0395,0.0374,0.0354,0.0335,0.0315,0.0296,0.0278,0.0261,0.0244,0.0227,0.021,0.0195,0.0181,0.0166,0.0153,0.014,0.0133,0.0121,0.0114,0.0103,0.0093,0.0211,0.0198,0.0186,0.0179,0.0172,0.0161,0.015,0.014,0.013,0.0121,0.0112,0.0103,0.0094,0.0086,0.0077,0.0069,0.0061,0.0055,0.0047,0.004,0.0032,0.0025,0.0018,0.0011,0.0004,0,0,0,0,0,0,0,0,0,0,0,0,0,0,0,0,0,0,0</t>
  </si>
  <si>
    <t>0,0.6,0.6,0,1.4,0.5,0,0,0.2,0,1.2,0,0.2,0,0,0,0,0,0,0,0,0,0.1,0,0.1,0,0.2,0,0,0,0,0,0.9,0,0,0,0,0,0.3,1.2,0,0,1.2,0,0.7,2.9,0,0.1,0,0.3,4.5,0,0,0,0,0.1,0,0.1,0,0,0,0,0,0,0,0,0.6,0,0.4,0,0,0,0,0,0.1,0,0,0,0,0,0.1,0,0.7,0.6,0.3,0,0.2,0,0,0,0.1,0,0,0,0,0.1,0.1,0,0,0,0,0,0,0,0,0,0,0,0,0,0,0,0,0,0.7,0,0.1,0.1,0,0</t>
  </si>
  <si>
    <t>0,0.6,1.2,1.2,2.6,3.1,3.1,3.1,3.3,3.3,4.5,4.5,4.7,4.7,4.7,4.7,4.7,4.3,3.8,3.2,2.2,2.2,2.3,2.1,0,0,0,0,0,0,0,0,0,0,0,0,0,0,0,0,0,0,0,0,0,0,0,0,0,0,0,0,0,0,0,0,0,0,0,0,0,0,0,0,0,0,0,0,0,0,0,0,0,0,0,0,0,0,0,0,0,0,0,0,0,0,0,0,0,0,0,0,0,0,0,0,0.1,0.1,0.1,0.1,0,0,0,0,0,0,0,0,0,0,0,0,0,0,0.7,0.7,0.8,0.9,0.9,0.9</t>
  </si>
  <si>
    <t>20.7,21.1,25.9,22.5,18.8,18.5,24.1,19,18,25.3,18.5,27,21.1,30.1,27.1,27.6,31.4,33.8,34.3,35.1,36.5,31.6,30.4,33,42.8,39,35.1,46.6,41.4,49.7,51.1,46.3,47.2,54.9,53.3,46.7,59,57.3,61.1,59.6,60.4,62.9,62.7,58.9,60.1,66,64.7,67,69.8,67.3,67.5,74.3,70,68.9,72.6,64.3,66.2,67.5,72.7,67.5,71.2,73.4,69.5,74.5,72,63.8,68.2,72,71.2,61.9,65.5,70.4,60.5,60.8,55.2,65.5,57.1,57.9,57.5,56.2,56.8,46.2,48,53.4,43.9,49.5,44.5,44.9,46.5,35.6,41.5,40.6,38.1,41.1,39.4,38.3,30.8,26.8,24.9,30,33.2,31.3,21.7,26.1,20.2,27.1,24.3,23.2,28.1,25.6,21.4,25.1,23.5,21.1,18.2,18.1,20.9,20.9,26,20.5</t>
  </si>
  <si>
    <t>S,LS,LS,S,LS,LS,S,S,LS,S,LS,S,LS,S,S,C,S,S,S,S,S,S,LS,S,LR,S,LR,S,S,S,S,S,LR,C,C,S,S,S,LR,LR,C,S,LR,C,LR,R,C,LR,S,LR,R,C,S,C,C,LR,S,LR,S,S,S,S,S,S,S,S,LR,S,LR,S,S,S,S,S,LR,S,S,S,S,S,LR,S,LR,LR,LR,S,LR,S,S,S,LR,S,S,S,S,LR,LS,S,S,S,S,S,S,S,S,S,S,S,S,S,S,S,S,S,LS,S,LS,LS,S,S</t>
  </si>
  <si>
    <t>0,0.6,0.6,0,1.4,0.5,0,0,0.2,0,1.2,0,0.2,0,0,0,0,0,0,0,0,0,0.1,0,0,0,0,0,0,0,0,0,0,0,0,0,0,0,0,0,0,0,0,0,0,0,0,0,0,0,0,0,0,0,0,0,0,0,0,0,0,0,0,0,0,0,0,0,0,0,0,0,0,0,0,0,0,0,0,0,0,0,0,0,0,0,0,0,0,0,0,0,0,0,0,0,0.1,0,0,0,0,0,0,0,0,0,0,0,0,0,0,0,0,0,0.7,0,0.1,0.1,0,0</t>
  </si>
  <si>
    <t>75.4652,75.4069461614035,75.3487372906824,75.2905733531247,75.2324543140451,75.1743801387851,75.1163507927131,75.058366241224,75.0004264497395,74.9425313837081,74.8846810086049,74.8268752899316,74.7691141932166,74.7113976840148,74.6537257279078,74.5960982905038,74.5385153374375,74.85897683437,75.2381909575154,75.6171123539692,75.995741249696,76.0900778704857,76.1843416700243,76.4975327045246,76.8754819775246,76.9691395002087,77.2627247258576,77.3560833243149,77.4493698564856,77.5425843779999,77.6357269444449,77.728797611365,78.1057964342615,78.1985042405228,78.2911404828634,78.3837052165258,78.4761984967095,78.5686203785717,78.9449709172268,79.3210309396767,79.4128006701794,79.5044995608901,79.8801276664923,79.9714658135567,80.3467334539813,80.7217114141221,80.8123999175919,81.0030184159012,81.0934897701064,81.4678912867751,81.8420037917467,81.931827508118,82.0215818868837,82.1112669815675,82.2008828456519,82.3904295325781,82.4798299027634,82.6691612621367,82.758346470987,82.8474628351147,82.936510407663,83.0254892417343,83.1143993903898,83.2032409066499,83.2920138434939,83.3807182538603,83.7533541906468,83.84170247864,84.2139825679547,84.3019752831654,84.3899000741749,84.4777569934159,84.5655460932806,84.6532674261209,84.8409210442481,84.9284298069508,85.0158710190296,85.103244732629,85.1415509998529,85.0758276973267,85.1101551285779,85.0444560614611,85.4158077094136,85.7868726999537,86.1576512543608,86.2441435937434,86.4905691671096,86.4238045172262,86.3570914049673,86.2904297905495,86.3238196342199,86.2571837032742,86.1905992105909,86.1240661164635,86.0575843812157,86.0911539652021,86.0246976358254,85.9582926060715,85.8919388363405,85.8256362870633,85.8593849187013,85.7931074987641,85.726881240344,85.6607061039479,85.5945820501133,85.528509039408,85.4624870324302,85.3965159898086,85.3305958722025,85.2647266403011,85.1989082548244,85.1331406765224,85.0674238661756,85.0017577845947,84.9361423926206,84.8705776511246,84.8050635210079,84.7395999632022,84.6741869386692,84.6088244084008</t>
  </si>
  <si>
    <t>0,0,0,0,0,0,0,0,0,0,0,0,0,0,0,0,0,0.0002,0.0595,0.2812,0.7963,0.6243,0.4699,0.3017,2.0409,1.8462,1.6891,1.487,1.2959,1.0952,0.8965,0.7088,1.1702,0.971,0.7784,0.5927,0.3957,0.209,0.0715,0.8343,0.6343,0.4289,1.191,0.9843,1.2451,3.7054,3.4331,3.2725,2.9645,2.821,6.8778,6.4972,6.1202,5.7881,5.4387,5.2737,4.944,4.7801,4.4195,4.0986,3.7634,3.4226,3.1128,2.7836,2.4777,2.2155,2.3736,2.0796,2.038,1.7925,1.5418,1.282,1.0598,0.8435,0.6886,0.476,0.2863,0.1042,0,0,0,0,0.263,0.4254,0.2875,0.113,0,0,0,0,0,0,0,0,0,0,0,0,0,0,0,0,0,0,0,0,0,0,0,0,0,0,0,0,0,0,0,0,0,0</t>
  </si>
  <si>
    <t>0,0,0,0,0,0,0,0,0,0,0,0,0,0,0,0,0,0,0,0.0001,0.0006,0.0018,0.0014,0.001,0.0007,0.0045,0.0041,0.0037,0.0033,0.0029,0.0024,0.002,0.0016,0.0026,0.0021,0.0017,0.0013,0.0009,0.0005,0.0002,0.0018,0.0014,0.0009,0.0026,0.0022,0.0027,0.0082,0.0076,0.0072,0.0065,0.0062,0.0151,0.0143,0.0135,0.0127,0.012,0.0116,0.0109,0.0105,0.0097,0.009,0.0083,0.0075,0.0068,0.0061,0.0055,0.0049,0.0052,0.0046,0.0045,0.0039,0.0034,0.0028,0.0023,0.0019,0.0015,0.001,0.0006,0.0002,0,0,0,0,0.0006,0.0009,0.0006,0.0002,0,0,0,0,0,0,0,0,0,0,0,0,0,0,0,0,0,0,0,0,0,0,0,0,0,0,0,0,0,0,0,0,0</t>
  </si>
  <si>
    <t>0,0,0,0,0,0,0,0,0,0,0,0,0,0,0,0,0,0,0,0,0,0.3,1,0.7,2.1,0,0,0,0,0,1.2,0.4,0,7.8,0,0,0,1.1,0,0,1.6,0,0.1,0.1,0,0,0.1,9.1,0.1,0,0,0,0,0,0,0,0,0,0,0,0,0,0,0,0,0,0,0,0,0,0,0,0,0,0,0,0,0,0,0,0,0,0,0,0.1,0,0,0,0,0.3,0,0,0,0,0.1,0,0,0,0,0,0,0.1,0,0,0.2,0,0,0,0.9,0,0,0,0,0,0,0,0,0,0,0</t>
  </si>
  <si>
    <t>0,0,0,0,0,0,0,0,0,0,0,0,0,0,0,0,0,0,0,0,0,0.3,1.3,0.7,2.8,2.8,2.5,0.8,0,0,0,0,0,0,0,0,0,0,0,0,0,0,0,0,0,0,0,0,0,0,0,0,0,0,0,0,0,0,0,0,0,0,0,0,0,0,0,0,0,0,0,0,0,0,0,0,0,0,0,0,0,0,0,0,0,0,0,0,0,0,0,0,0,0,0,0,0,0,0,0,0,0,0,0,0.2,0.2,0.2,0.2,1.1,1.1,1.1,1.1,1.1,1.1,1.1,1.1,1.1,1.1,1.1,1.1</t>
  </si>
  <si>
    <t>29.3,20.5,23.5,16.4,20,18.8,22.3,21.7,15.6,31,16.1,16.7,16.7,28.6,32.4,21.3,21.6,28,32.7,35.3,20.7,25.2,23.1,34.8,32,30.5,33.4,39.8,39,32.1,44.7,44.5,37,34.2,47.9,48,39.1,51.2,52.3,57,51.3,62.6,60.8,61.7,62.3,67.6,59.1,55.7,60.7,66,60.3,67,73.4,65.7,78,74,76,68.1,70.3,65.4,64.9,77.3,64.7,76.7,69.2,68.9,64.7,71.5,65.6,65.5,60.6,71.4,62.8,61.9,61.3,63.8,62.9,65.9,51.8,64.3,56.4,58.1,51.8,50,58.7,48,44.8,41.3,53.6,44.2,37.9,48.4,44.3,41.6,39,33,41.6,33.5,28.8,26.6,37,32.3,25,34,26.4,22.2,21.6,23.8,30.7,30.2,17,22.1,17.1,28.9,18.1,22.6,24.9,17.1,21.5,14</t>
  </si>
  <si>
    <t>S,S,S,S,S,S,S,S,S,S,S,S,S,S,S,S,S,S,S,S,S,LS,LS,LR,SN,S,C,C,S,S,LR,LR,S,ST,C,C,C,LR,S,C,LR,C,LR,LR,C,S,LR,ST,LR,S,S,S,S,S,S,S,S,S,S,S,S,S,S,S,S,S,S,S,S,S,S,S,S,S,S,S,S,S,S,S,S,S,S,S,LR,S,S,S,S,LR,S,S,S,S,LR,S,S,S,S,S,S,LR,S,S,LS,S,S,S,LS,S,S,S,S,S,S,S,S,S,S,S</t>
  </si>
  <si>
    <t>0,0,0,0,0,0,0,0,0,0,0,0,0,0,0,0,0,0,0,0,0,0.3,1,0,2.1,0,0,0,0,0,0,0,0,0,0,0,0,0,0,0,0,0,0,0,0,0,0,0,0,0,0,0,0,0,0,0,0,0,0,0,0,0,0,0,0,0,0,0,0,0,0,0,0,0,0,0,0,0,0,0,0,0,0,0,0,0,0,0,0,0,0,0,0,0,0,0,0,0,0,0,0,0,0,0,0.2,0,0,0,0.9,0,0,0,0,0,0,0,0,0,0,0</t>
  </si>
  <si>
    <t>20.0833,20.0299,19.9692,19.9246,19.8726,19.8233,19.766,19.7102,19.6674,19.5853,19.5417,19.4969,19.4522,19.3784,19.2924,19.2383,19.1835,19.1119,19.0252,18.9293,18.877,18.877,18.877,20.1765,20.1765,20.0952,20.3151,21.8847,22.6085,22.5165,23.7165,24.1165,24.0011,31.8011,31.6389,31.4763,31.3616,32.4616,32.2199,31.99,33.59,33.3026,33.4026,33.5026,33.2186,32.7927,32.8927,41.9927,42.0927,41.6393,41.272,40.8074,40.2278,39.7892,39.1186,38.5405,37.9256,37.4624,36.9638,36.5478,36.1409,35.5183,35.1204,34.5178,34.0583,33.6058,33.2188,32.7299,32.3352,31.9448,31.6192,31.1443,30.7965,30.4619,30.1357,29.7804,29.4384,29.0602,28.8358,28.482,28.2185,27.9389,27.7191,27.5142,27.6142,27.4248,27.2575,27.1122,26.8802,27.1802,27.0529,26.8623,26.7001,26.5545,26.6545,26.5511,26.4057,26.3004,26.2138,26.135,26.0149,26.1149,26.0412,25.9349,25.9349,25.8697,25.8061,25.7363,25.7363,25.6456,25.5938,25.5293,25.4772,25.3917,25.3375,25.272,25.1998,25.148,25.0855,25.0405</t>
  </si>
  <si>
    <t>0,1.7,0.3,1.4,0,0.1,1.3,1.4,1,1.8,0,0,0.1,0,0,0,0,0.1,0.3,0.1,0.2,0,0,0,0,0,0.1,0,0,0,0,0,0.1,0,0,0,0,0,0.1,0,0,0,0,0.1,0,0.3,0.1,0,0,0.1,0,0,0,0,0.8,0,0,0,0,0.1,0,0.1,0,2.5,0.3,0,0.1,0,0,0,0,0,0,0,0,0,0.1,0,0,0,0.1,0,0.3,0,0,0.4,0.1,3.6,2.4,0.2,0,0,0,0,0,0,0,0,0,0,0,0,0,0,0,0,0,0,0,0,0.1,0,0,0.1,0.2,0,0,0,0,0</t>
  </si>
  <si>
    <t>0,1.7,2,3.4,3.4,3.5,4.8,6.2,7.2,9,9,9,8.7,8.7,8.7,8.7,8.7,8.8,7.6,7.7,7.2,5.6,4.2,2.3,1.5,0,0,0,0,0,0,0,0,0,0,0,0,0,0,0,0,0,0,0,0,0,0,0,0,0,0,0,0,0,0,0,0,0,0,0,0,0,0,0,0,0,0,0,0,0,0,0,0,0,0,0,0,0,0,0,0,0,0,0,0,0,0,0,0,0,0,0,0,0,0,0,0,0,0,0,0,0,0,0,0,0,0,0,0,0,0.1,0.1,0.1,0.2,0.4,0.4,0.4,0.4,0.4,0.4</t>
  </si>
  <si>
    <t>23,23.1,29.2,26.6,29.7,23.6,22.7,24.3,26.3,23.9,30.3,26.2,33.5,31,26.2,26.4,29.7,31.2,37.6,30.8,34.4,39.3,38.9,40.6,35.8,39.7,38.3,41.1,45.3,38.6,41.8,41.5,49.2,46.7,51,52.9,47.1,48.1,51.6,54.3,55.5,60.4,60.7,60.1,64.8,67.9,65.2,61.9,63.2,70.8,69.7,73.2,75.9,69.2,72.3,76,75.3,72.4,79.3,70.6,77,73.1,73.4,70.6,70.5,68.1,69.5,75.3,74,63.9,69.7,61.7,59.4,66.4,62.4,55.1,53.2,59,58.5,52.1,46.3,50.8,48.8,43.9,46.9,46.2,45.5,43.4,35.9,35.6,42,41.2,36,30.2,34.6,34.1,29,27.9,30,26.8,35.2,25.8,26.2,32,29.1,24.9,32.8,27.4,27.9,29.7,24.4,26.5,30.6,28.5,23.2,27.1,23,24.2,21,26</t>
  </si>
  <si>
    <t>S,LS,LS,LS,S,LS,LS,LS,LS,LS,S,S,LR,S,S,S,S,LS,LR,LS,LR,S,S,S,C,S,LR,S,S,S,S,S,LR,S,S,S,S,S,LR,S,S,S,S,LR,S,LR,LR,S,S,LR,S,S,S,S,LR,S,S,S,C,LR,S,LR,S,R,LR,S,LR,S,C,S,S,S,S,S,S,S,LR,S,S,S,LR,S,LR,S,S,LR,LR,R,R,LR,S,S,S,S,S,S,S,S,S,S,S,S,S,S,S,S,S,S,S,S,LS,S,S,LS,LS,S,S,S,S,S</t>
  </si>
  <si>
    <t>0,1.7,0.3,1.4,0,0.1,1.3,1.4,1,1.8,0,0,0,0,0,0,0,0.1,0,0.1,0,0,0,0,0,0,0,0,0,0,0,0,0,0,0,0,0,0,0,0,0,0,0,0,0,0,0,0,0,0,0,0,0,0,0,0,0,0,0,0,0,0,0,0,0,0,0,0,0,0,0,0,0,0,0,0,0,0,0,0,0,0,0,0,0,0,0,0,0,0,0,0,0,0,0,0,0,0,0,0,0,0,0,0,0,0,0,0,0,0,0.1,0,0,0.1,0.2,0,0,0,0,0</t>
  </si>
  <si>
    <t>19.2138,19.2138,19.2138,19.2138,19.1356,19.1356,19.1356,19.1356,19.1356,19.1356,19.0557,18.9882,19.4016,19.3188,19.251,19.1826,19.1045,19.1045,20.5916,20.5916,21.3044,22.7403,24.0781,25.7615,26.4669,27.8765,27.9765,27.8275,27.6528,27.5185,27.3667,27.217,27.317,27.1345,26.92,26.6908,26.5073,26.3176,26.4176,26.1779,25.9291,25.6326,25.3341,25.4341,25.0901,25.3901,25.4901,25.1796,24.8564,24.9564,24.5517,24.0972,23.6034,23.2167,24.0167,23.5212,23.0425,22.6145,22.1603,22.2603,21.767,21.867,21.435,23.935,24.235,23.857,23.957,23.474,23.0893,22.772,22.3847,22.0963,21.8318,21.4947,21.2049,20.9838,21.0838,20.8296,20.5811,20.3864,20.4864,20.3012,20.6012,20.4584,20.2989,20.6989,20.7989,24.3989,26.7989,26.9989,26.8474,26.7007,26.5814,26.4874,26.3755,26.266,26.177,26.0921,25.9999,25.9192,25.8055,25.7283,25.6499,25.5504,25.4623,25.3885,25.2864,25.2047,25.1216,25.0321,25.0321,24.954,24.8613,24.8613,24.8613,24.7814,24.7141,24.6434,24.5817,24.5057</t>
  </si>
  <si>
    <t>0,0,0,0,0,0,0,0,0,0,0,0.1,0,0,0,0,0,0,0,0,0,0,0.1,0.4,0,0.1,0,0.1,0,0,0,0,1.7,0,0,0.1,1.6,0.4,0,0,0,0,0,0,0,0,0,0,0,0,0.2,0.4,0,0.5,0,0,0.1,0.1,0.5,1,0,0.3,0,0,0.1,0,0,0.2,0,0,0,0,0,0,0,0.1,0,0,0.2,0,0,1.6,0,0,0,0.1,0,9.8,0,0.1,0,0,0,0,0,0,0,1.3,0,0,0,0,0.6,0.1,0,0,0,0,0.1,0.2,0,0,0.2,0,0,0.1,0,0,0,0</t>
  </si>
  <si>
    <t>0,0,0,0,0,0,0,0,0,0,0,0.1,0,0,0,0,0,0,0,0,0,0,0,0,0,0,0,0,0,0,0,0,0,0,0,0,0,0,0,0,0,0,0,0,0,0,0,0,0,0,0,0,0,0,0,0,0,0,0,0,0,0,0,0,0,0,0,0,0,0,0,0,0,0,0,0,0,0,0,0,0,0,0,0,0,0,0,0,0,0,0,0,0,0,0,0,0,1.3,1.2,1.1,1.1,1.1,1.7,1.8,1.8,1.8,1.8,1.8,1.8,2,2,2,2.2,2.2,2.2,2.3,2.3,2.3,2.3,2.3</t>
  </si>
  <si>
    <t>26.3,28.6,21.4,28.2,24.8,26.2,30.2,24,31.6,29,27.5,26.8,32.5,32.1,25.8,37.8,38.1,30.7,30.1,40.5,32.4,41,34.5,37.1,40.9,44.4,47.1,41.7,41.4,41.7,51.3,54.5,46.6,47.5,50.2,54.4,61.1,59.5,59,63.4,56.5,59.1,65.2,58.3,59.3,66.8,62.6,70.3,72.1,63.1,69.1,73,69.9,74.9,68.8,68.7,66.6,72.6,71.4,68.3,70.9,71.8,78,74.1,67.9,73.8,69.7,69,63.6,70,65.7,59.8,67.4,64.3,58.2,56.7,54.8,62.7,52.8,57.1,57.2,56.4,53.2,48.7,42.3,44.4,40.9,43.4,44.2,36.5,36.8,38,39.6,34,37.1,38,38.1,28.3,32.3,32.7,31,30,28.2,23.6,25.4,28.9,24,27.2,32.1,24.2,22.1,30.7,27.9,28,24.7,21.4,19.7,20.8,24.7,18</t>
  </si>
  <si>
    <t>S,S,S,S,S,S,S,S,S,S,S,LS,S,S,S,S,S,S,S,S,C,S,LR,LR,S,LR,S,LR,S,C,S,S,LR,C,S,LR,LR,LR,S,S,S,S,S,S,S,S,S,S,S,S,LR,LR,C,LR,S,S,LR,LR,LR,LR,S,LR,S,S,LR,S,S,LR,S,S,S,S,S,S,S,LR,S,S,LR,S,C,LR,C,C,S,LR,C,ST,S,LR,S,S,S,S,S,S,S,LS,C,S,S,S,LS,LS,S,S,S,S,LR,LS,S,S,LS,S,S,LS,S,S,S,S</t>
  </si>
  <si>
    <t>0,0,0,0,0,0,0,0,0,0,0,0.1,0,0,0,0,0,0,0,0,0,0,0,0,0,0,0,0,0,0,0,0,0,0,0,0,0,0,0,0,0,0,0,0,0,0,0,0,0,0,0,0,0,0,0,0,0,0,0,0,0,0,0,0,0,0,0,0,0,0,0,0,0,0,0,0,0,0,0,0,0,0,0,0,0,0,0,0,0,0,0,0,0,0,0,0,0,1.3,0,0,0,0,0.6,0.1,0,0,0,0,0,0.2,0,0,0.2,0,0,0.1,0,0,0,0</t>
  </si>
  <si>
    <t>19.2568,19.1819,19.1267,19.0532,18.9898,18.9225,18.8434,18.7824,18.6987,18.6239,18.5535,18.5535,18.5673,18.4827,18.4174,18.3113,18.2042,18.125,18.048,17.9313,17.8606,17.7419,17.8419,18.2419,18.1226,18.2226,18.0714,18.1714,18.0498,17.9471,17.7712,17.5735,19.2735,19.141,18.9662,19.0662,20.6662,21.0662,20.8127,20.5169,20.288,20.0376,19.7278,19.4884,19.2414,18.9201,18.6461,18.2884,17.9115,17.6398,17.8398,18.2398,17.9472,18.4472,18.1097,17.7763,17.8763,17.9763,18.4763,19.4763,19.1027,19.4027,18.9263,18.5156,18.6156,18.2128,17.867,18.067,17.7897,17.4439,17.15,16.9144,16.6071,16.3339,16.1166,16.2166,16.026,15.7727,15.9727,15.7667,15.5941,17.1941,17.0386,16.9078,16.7866,16.8866,16.7904,26.5904,26.4265,26.5265,26.4043,26.2763,26.1403,26.0315,25.909,25.7821,25.6549,25.6549,25.6388,25.6839,25.5885,25.4973,25.4973,25.4973,25.4219,25.3347,25.2639,25.1831,25.3037,25.3037,25.2384,25.1451,25.1451,25.0619,24.9893,24.9893,24.9308,24.8694,24.797,24.7427</t>
  </si>
  <si>
    <t>0,0,0,0,0,0,0,0,0,0,0,0,0,0,0,0,0,0.1,0,0,0,0,0,0,0,0,0,0,0,0,0,0,5.6,0,0.4,0,0,0,0,11,0,0,0,0,0,0,0,0,0,0,0,0,0,1.9,0,0,0,0,0,0.1,0,0,0,0,0,0,0,0,0,0,0,0,0,0,0,0,0,0,0,0,0,2.8,0,0,0.1,0,0,0.1,0.2,0,0,0,0,0,0,0.1,0,0,0,0,0,0,0,0,0,0,0,0,0,0,0,0,0,0,0,0,0,0,0,0</t>
  </si>
  <si>
    <t>21.8,18.9,20.3,25.4,22.9,25.6,23.1,23.5,25.9,25.3,29.3,25.8,32.3,29.6,28.2,36.6,32.9,33.6,40.3,43,42.5,42.7,48.1,49.3,46.9,46.3,50.2,48.7,51.9,55.7,54.6,57.5,55.4,57.8,59.5,62.4,67.7,60.9,70,71.1,67.2,65.3,69.3,74,73.4,74.7,72.5,75.7,74.2,79.6,80.6,73.9,77.9,76.9,81.8,75.3,80.9,83.1,80.7,81,81.9,83.4,79.6,76.3,80.6,80.1,81.3,74.5,79.2,72.9,76.5,71.9,68.9,73,67.7,69.6,68.9,64.8,64.1,59.5,63.3,55.8,53.1,53.6,53.9,54,52.7,47.1,48.3,41.6,45.7,42,36.1,38.9,37.4,35.6,36.9,31.3,34.3,31.3,30.1,32.6,28.5,27.5,28.9,27,26.4,20.9,26.8,22,21.2,19.4,22,23,25.4,23.4,24.3,18,18.2,23</t>
  </si>
  <si>
    <t>S,S,S,S,S,S,S,S,S,S,S,S,S,S,S,S,C,LR,S,S,S,S,S,S,S,S,S,S,S,S,C,S,R,C,LR,S,C,C,C,ST,S,S,S,S,S,S,S,S,S,S,C,S,C,LR,S,S,S,S,S,LR,S,S,S,S,S,S,S,S,S,S,S,S,S,S,S,S,S,S,S,S,S,R,S,S,LR,S,C,LR,LR,C,S,S,S,S,S,LR,S,S,S,S,S,S,S,S,S,S,S,S,S,S,S,S,S,S,S,S,S,S,S,S</t>
  </si>
  <si>
    <t>14.9446,14.9008,14.8543,14.7966,14.7449,14.687,14.635,14.5823,14.5242,14.4674,14.4006,14.3431,14.268,14.2009,14.1376,14.0491,13.9851,14.0851,13.9827,13.8692,13.7586,13.6474,13.5109,13.3691,13.2403,13.1149,12.9703,12.8346,12.682,12.5072,12.3671,12.1829,17.7829,17.5949,17.9949,17.7299,17.4624,17.2545,16.968,27.968,27.5753,27.2114,26.7948,26.3066,25.8338,25.3438,24.8932,24.3959,23.9273,23.3686,22.8876,22.4385,22.0092,23.9092,23.3086,22.8325,22.2624,21.6559,21.1056,21.2056,20.6385,20.0488,19.5381,19.088,18.5715,18.0709,17.557,17.1557,16.69,16.3202,15.9049,15.5552,15.2438,14.889,14.5973,14.2888,13.991,13.7358,13.4892,13.2826,13.0474,15.8474,15.6701,15.4908,15.5908,15.4091,15.2646,15.3646,15.5646,15.4696,15.3373,15.2229,15.1329,15.0323,14.9377,15.0377,14.9452,14.8715,14.7886,14.7152,14.6455,14.5686,14.5037,14.4416,14.3761,14.3157,14.2568,14.2101,14.1505,14.1017,14.0548,14.0113,13.963,13.9126,13.8569,13.8057,13.7527,13.7122,13.6714,13.6215</t>
  </si>
  <si>
    <t>0,0,0,0,0,0,0,0,0,0,0,0,0,0.3,0,0,2.1,8.3,0,0,0,0,0.3,0,0.1,0,0,0,0.1,0,0,0,0.8,1.2,0,0,3.6,0.4,0,0,0.2,0,0,0,0,0,0,0.3,0,0,0.2,0,0,0.4,0,0,0,0.1,0,0.3,0,0,0,0,0,0,0,0.3,0,0,0,0.2,0,0,0,0,0.1,0.1,0,0,0.1,4.3,0.9,0,0,0.3,0.6,3.8,0.2,0,0,0,0,0,0,0.1,0,0,0,0,0.1,0.2,0.1,0.1,0.1,0,0,0,0,0,0,0,0,0,0.2,0,0,0,0,0</t>
  </si>
  <si>
    <t>0,0,0,0,0,0,0,0,0,0,0,0,0,0,0,0,0,0,0,0,0,0,0,0,0,0,0,0,0,0,0,0,0,0,0,0,0,0,0,0,0,0,0,0,0,0,0,0,0,0,0,0,0,0,0,0,0,0,0,0,0,0,0,0,0,0,0,0,0,0,0,0,0,0,0,0,0,0,0,0,0,0,0,0,0,0,0,0,0,0,0,0,0,0,0,0,0,0,0,0,0.1,0.3,0.4,0.5,0.6,0.6,0.6,0.6,0.6,0.6,0.6,0.6,0.6,0.6,0.8,0.8,0.8,0.8,0.8,0.8</t>
  </si>
  <si>
    <t>16.2,21.2,19.4,16,16.7,17.2,21.4,21,21.4,22,28.5,25.2,28.8,33.3,32.7,35.3,33.4,37.5,37.4,40.7,45.9,42.7,48,47.4,52.6,51.3,53.2,55.2,55.3,60.1,59,61.2,61.5,62.3,64.9,63.6,66.3,66.8,64.6,65.6,70,68,72.4,72.6,74.2,74,71.3,75.6,75.1,75.1,74.6,77.1,76.9,76.8,79.5,79.8,82.4,77.6,82.7,82.7,80.5,82,80,81.5,79.2,78,75.2,79,73.5,76.7,73.9,74.5,68.5,70.6,67.4,65.4,63.4,62.5,58.3,55.9,56.5,53.1,50.1,47.6,45.2,48.3,45.2,41.5,38.9,35.5,34.2,33.5,30.5,31.1,30.8,32,29.1,27.2,24.8,25.3,27.1,23.5,25.5,24.2,22.1,19.6,21.1,21.4,19.9,22.9,21.2,17.5,20.4,21.1,21,21.5,21.3,15.2,17.2,20.9</t>
  </si>
  <si>
    <t>S,S,S,S,S,S,S,S,S,S,C,S,S,LR,S,S,R,ST,S,C,S,S,LR,S,LR,S,S,S,LR,S,S,S,LR,LR,S,S,R,LR,S,S,LR,S,S,S,S,S,S,LR,S,S,LR,S,S,LR,S,S,S,LR,S,LR,C,S,S,S,S,S,S,LR,S,S,S,LR,S,S,S,S,LR,LR,S,S,LR,R,LR,S,C,LR,LR,R,LR,S,S,S,S,S,S,LR,S,S,S,S,LS,LS,LS,LS,LS,S,S,S,S,C,S,S,S,S,LS,S,S,S,S,S</t>
  </si>
  <si>
    <t>0,0,0,0,0,0,0,0,0,0,0,0,0,0,0,0,0,0,0,0,0,0,0,0,0,0,0,0,0,0,0,0,0,0,0,0,0,0,0,0,0,0,0,0,0,0,0,0,0,0,0,0,0,0,0,0,0,0,0,0,0,0,0,0,0,0,0,0,0,0,0,0,0,0,0,0,0,0,0,0,0,0,0,0,0,0,0,0,0,0,0,0,0,0,0,0,0,0,0,0,0.1,0.2,0.1,0.1,0.1,0,0,0,0,0,0,0,0,0,0.2,0,0,0,0,0</t>
  </si>
  <si>
    <t>26.0122,26.0125073492442,26.0118145248863,26.0121220918611,26.0124294851107,26.0117367047333,26.0120443156638,26.0123517528443,26.0126590163729,26.0119661063477,26.0122735877037,26.0125808953829,26.0118880294834,26.0121955549401,26.012502906695,26.0118100848464,26.0121176543291,26.0124250500852,26.0117322722129,26.012039885647,26.0123473253297,26.0126545913592,26.0119616838334,26.0122691676874,26.0125764778632,26.0118836144588,26.0121911424093,26.0124984966566,26.0118056772989,26.0121132492712,26.0124206475154,26.0117278721298,26.0120354880493,26.0123429302159,26.0126501987279,26.0119572936833,26.012264780017,26.0125720926711,26.0118792317437,26.0121867621696,26.0124941188911,26.0118013020061,26.0121088764497,26.0124162771639,26.0117235042468,26.0120311226334,26.0123385672658,26.0126458382421,26.0119529356605,26.0122604244558,26.01256773957,26.0118748811014,26.0121824139848,26.0124897731622,26.0117969587319,26.0121045356287,26.0124119387947,26.0117191683281,26.0120267891638,26.0123342362439,26.0126415096666,26.0119486095299,26.0122561007687,26.0125634183252,26.0118705622973,26.0121780976201,26.0124854592356,26.0117926472419,26.0121002265741,26.012407632174,26.0117148641399,26.0120224874068,26.0123299369167,26.0126372127678,26.0119443150581,26.0122518087226,26.0125591287034,26.0118662750984,26.0121738128428,26.0124811768785,26.0117883673037,26.0120959490533,26.0124033570693,26.01171059145,26.0120182171302,26.0123256690521,26.0126329473138,26.0119400520134,26.0122475480859,26.0125548704732,26.0118620192735,26.0121695594217,26.0124769258599,26.0117841186862,26.0120917028356,26.01239911325,26.0127063500277,26.0120134132668,26.0123208679021,26.0126281488757,26.0119352562856,26.0122427550669,26.0125500801615,26.0118572316675,26.0121647745199,26.0124721436608,26.0117793391883,26.0120869260373,26.0123943391498,26.0127015786241,26.0120086445583,26.0123161018871,26.0126233855527,26.0119304956532,26.0122379971234,26.0125453249054,26.0118524790974,26.0121600246343,26.0124673964581,26.0117745946669</t>
  </si>
  <si>
    <t>14.4003,14.3392,14.2827,14.2311,14.1783,14.1259,14.0648,14.0046,13.9438,13.8829,13.8203,13.7518,13.6758,13.9608,13.8727,13.7778,15.8628,24.1478,24.0175,23.9004,23.7241,23.5673,23.8533,23.6679,23.7529,23.5418,23.316,23.0753,23.1613,22.8774,22.6055,22.3144,23.0994,24.2844,23.9414,23.6168,27.2018,27.5868,27.2271,26.857,27.042,26.6429,26.1811,25.7197,25.2381,24.7635,24.3334,24.6184,24.1324,23.6509,23.8359,23.3257,22.8228,23.2078,22.6622,22.1155,21.5271,21.6131,21.0266,21.3116,20.8861,20.3225,19.8018,19.2609,18.7669,18.2971,17.8745,18.1605,17.763,17.3241,16.9303,17.1153,16.7878,16.4393,16.1311,15.8443,15.9293,16.0153,15.791,15.5851,15.6711,19.9561,20.8411,20.6666,20.5387,20.8237,21.4087,25.1947,25.3797,25.2545,25.136,25.0196,24.915,24.8093,24.704,24.789,24.6899,24.5984,24.5133,24.4267,24.4127,24.3977,24.3827,24.3687,24.3537,24.2828,24.2091,24.1338,24.0625,23.9979,23.9244,23.8587,23.7865,23.7135,23.6985,23.6237,23.5505,23.49,23.4254,23.3534</t>
  </si>
  <si>
    <t>0,1.9,0,0.4,0,0.7,0.2,0,0,1.1,0,0,0,0,0,0,0,0,0,0,0,0,0,0.1,0.3,0,0.5,0,0.1,0,0,0,0,0,0,0,0,0,0,0,0,0,0,0,0,0,0,0,0,0,0,0,0,0,0,0,0,0,0,0,0,0,0,0,0,0,0.2,0,0,0,0.4,0.2,9.3,0,0.4,0,0.3,7.4,0,0,0,0,0,0,0,0,0,0,0,0,0.1,0.1,0,0.4,0.1,0,0.2,0.1,0.1,0,0,0,0.1,0,0,10,0.2,1.1,0,8.2,0,0,0,0,0,0,0,0,0,0</t>
  </si>
  <si>
    <t>0,1.9,1.9,2.3,2.3,3,3.2,3.2,3.2,4.3,4.3,4.3,4.3,4.3,4.3,4.3,3.5,3.5,2.6,1.2,0,0,0,0,0,0,0,0,0,0,0,0,0,0,0,0,0,0,0,0,0,0,0,0,0,0,0,0,0,0,0,0,0,0,0,0,0,0,0,0,0,0,0,0,0,0,0,0,0,0,0,0,0,0,0,0,0,0,0,0,0,0,0,0,0,0,0,0,0,0,0,0,0,0,0.1,0,0,0,0.1,0.1,0.1,0.1,0.2,0.2,0.2,10.2,10.4,11.5,11.5,19.7,19.7,19.7,19.7,19.7,19.7,19.7,19.7,19.7,19.7,19.7</t>
  </si>
  <si>
    <t>20.5,15.7,15.9,20.6,22.1,24.4,21.6,27.1,17.4,18.1,19.3,23.2,27.5,31.1,32.2,28.4,35.7,31.3,36.3,38.1,44,43.5,49,51.3,56,53.6,54.7,49,56.3,61,64,61.2,58.2,66.6,59.4,68.2,63.7,71.1,66.2,69.5,70,72.2,79.1,80,73.3,74.7,77.1,72.2,72,78.5,76.2,80.9,71.7,76.2,77.9,74.8,78.5,83.4,80.8,86.3,82.6,86.7,85.8,83.5,72.6,83.9,80.8,71.2,79.6,70.8,80.8,71,75.9,65.9,74.2,69.6,60.6,70.2,58.4,59.3,58.7,53,51.6,59.8,46.2,45.8,53.3,50.7,50,48.4,43.7,45.4,32.2,33,30.3,36.5,38.5,36.5,25,22.3,22.9,24.8,24.5,19.7,16.5,25.6,20.2,17.1,18.2,24.4,22.4,25.1,22.2,15.9,21.5,11.1,23.1,19.6,14.5,17.5</t>
  </si>
  <si>
    <t>S,LS,S,LS,S,LS,LS,S,C,LS,S,S,S,S,S,S,S,S,S,S,S,S,S,LR,LR,S,LR,S,LR,S,S,S,S,S,S,S,S,S,S,S,S,S,S,S,S,S,S,S,S,S,S,S,S,S,S,S,S,S,S,S,S,S,S,S,S,S,LR,S,S,S,LR,LR,ST,C,LR,C,LR,ST,C,S,S,S,S,S,S,S,S,S,S,S,LR,LR,S,LR,LS,S,LR,LR,LS,S,C,C,LS,C,S,B,LS,LS,C,B,S,S,S,S,S,S,S,S,S,S</t>
  </si>
  <si>
    <t>0,1.9,0,0.4,0,0.7,0.2,0,0,1.1,0,0,0,0,0,0,0,0,0,0,0,0,0,0,0,0,0,0,0,0,0,0,0,0,0,0,0,0,0,0,0,0,0,0,0,0,0,0,0,0,0,0,0,0,0,0,0,0,0,0,0,0,0,0,0,0,0,0,0,0,0,0,0,0,0,0,0,0,0,0,0,0,0,0,0,0,0,0,0,0,0,0,0,0,0.1,0,0,0,0.1,0,0,0,0.1,0,0,10,0.2,1.1,0,8.2,0,0,0,0,0,0,0,0,0,0</t>
  </si>
  <si>
    <t>15.6729,15.6729,15.6366,15.6366,15.5893,15.5893,15.5893,15.5311,15.5058,15.5058,15.464,15.4146,15.3557,15.2874,15.262,15.2012,15.9002,15.8302,16.6629,17.8744,19.0005,18.8761,18.7233,18.8233,19.1233,18.9402,19.4402,19.2852,19.3852,19.144,18.8769,18.6367,18.4229,18.1349,17.9145,17.614,17.3604,17.033,16.7604,16.4562,16.1496,15.821,15.4083,14.9888,14.6597,14.3181,13.9519,13.6465,13.3467,12.9763,12.6386,12.2477,11.967,11.643,11.3038,11.0036,10.6669,10.2759,9.9244,9.5082,9.1489,8.7446,8.3609,8.0134,7.7788,7.4393,7.6393,7.4216,7.1343,6.9268,7.3268,7.5268,16.8268,16.6501,17.0501,16.8469,17.1469,24.5469,24.3844,24.1292,23.8816,23.6814,23.4926,23.238,23.0856,22.9361,22.7382,22.5594,22.3858,22.2232,22.3232,22.4232,22.3369,22.7369,22.7369,22.7336,22.9336,23.0336,23.0336,22.9756,22.9367,22.8945,22.8945,22.8606,22.8156,22.8156,22.8156,22.8156,22.7839,22.7839,22.7259,22.6612,22.6038,22.5603,22.5048,22.4697,22.4104,22.3595,22.3186,22.2722</t>
  </si>
  <si>
    <t>0.1,0.2,10.9,0,0.1,0,0.1,0.1,0.2,0.5,2,0,0,0.1,0.2,1.1,4,1.9,0.1,0.2,0,0,0,0,0,0,0,0,0,0,0,0,0.1,0,0,0,0,0,0.7,0,0.5,0.4,1.1,0,0.3,0,0,0.8,0.3,0.5,0,0.1,0,0.1,0,0.1,0,0,0,0,0,0.1,0.3,0,0,0,0,0.1,0,0,0,0,0.2,0,1.1,0.7,0.1,0.1,2.3,0,0,0,0,0,0,0,0,0,0,0,0,0,0,0,0,0,0,0,0,0,0,0,0,0,0,0,0,0,0,0,0,0,0,0,0,0,0,0,0,0</t>
  </si>
  <si>
    <t>0.1,0.3,11.2,11.2,11.3,11.3,11.4,11.5,11.7,12.2,14.2,14.2,14.2,14.3,13.9,15,14,15.9,15.9,13.3,12.9,12.3,9.8,8,6.6,2.4,0.3,0,0,0,0,0,0,0,0,0,0,0,0,0,0,0,0,0,0,0,0,0,0,0,0,0,0,0,0,0,0,0,0,0,0,0,0,0,0,0,0,0,0,0,0,0,0,0,0,0,0,0,0,0,0,0,0,0,0,0,0,0,0,0,0,0,0,0,0,0,0,0,0,0,0,0,0,0,0,0,0,0,0,0,0,0,0,0,0,0,0,0,0,0</t>
  </si>
  <si>
    <t>21.8,17.2,23.2,24.1,15.9,24.1,17.4,25.4,22.9,18.2,23,23.6,31.9,27.2,33.7,27.2,36.9,27.7,32.1,43.9,34.1,34.8,43.8,40.6,38.5,51.7,41.9,52.6,49.2,58,58.9,56.7,54.9,60.3,63.5,63.8,67.4,57.7,64.3,61.1,69.2,65.5,61.8,63.5,72.1,71.6,72,78.6,76.8,74.4,72.5,73.3,79.3,78.1,84.3,82.3,80.8,76.8,82.3,85.6,77,80.1,80.6,72.5,78.1,75.7,77.3,75,78.3,80.6,75.7,68.4,72.9,67.6,71.3,62.1,62.5,69.6,64.8,59.5,57.6,53,48.2,47.1,44.5,55.1,44.8,46.3,44.9,38.6,45.3,44.7,36.8,30.4,41.9,39.3,38.4,27.8,35.7,32.2,24.1,25.5,21.6,19,27.4,26,24.9,22.3,18,22.6,23.4,22.9,26.1,24.8,21.3,26.3,24.1,16,19,22.8</t>
  </si>
  <si>
    <t>LS,LS,B,C,LS,S,LS,LS,LS,LS,LS,C,S,LS,LR,LS,R,LS,LR,LR,S,S,S,S,S,S,S,S,S,S,S,S,LR,S,S,S,S,S,LR,S,LR,LR,LR,S,LR,C,S,LR,LR,LR,S,LR,S,LR,S,LR,S,S,S,S,S,LR,LR,S,S,S,S,LR,S,S,S,S,LR,S,LR,LR,LR,LR,R,S,S,S,S,S,S,S,S,S,S,S,S,S,S,S,S,S,S,S,S,S,S,S,S,S,S,S,S,S,S,S,S,S,S,S,S,S,S,S,S,S</t>
  </si>
  <si>
    <t>0.1,0.2,10.9,0,0.1,0,0.1,0.1,0.2,0.5,2,0,0,0.1,0,1.1,0,1.9,0,0,0,0,0,0,0,0,0,0,0,0,0,0,0,0,0,0,0,0,0,0,0,0,0,0,0,0,0,0,0,0,0,0,0,0,0,0,0,0,0,0,0,0,0,0,0,0,0,0,0,0,0,0,0,0,0,0,0,0,0,0,0,0,0,0,0,0,0,0,0,0,0,0,0,0,0,0,0,0,0,0,0,0,0,0,0,0,0,0,0,0,0,0,0,0,0,0,0,0,0,0</t>
  </si>
  <si>
    <t>16.3925,16.3923202,16.392140500688,16.3919609020076,16.3927814039025,16.3926014463163,16.3924215895064,16.3922418334162,16.3920621779895,16.3928826231699,16.3927026089009,16.3925226954399,16.3923428827305,16.3921631707161,16.3919835593405,16.3928040485473,16.3926240782801,16.3924442087963,16.3922644400393,16.3920847719529,16.3929052044806,16.3927251775661,16.3925452514667,16.3923654261259,16.3921857014872,16.3920060774944,16.392826554091,16.3926465712207,16.3924666891408,16.3922869077949,16.3921072271266,16.3919276470794,16.392748167597,16.3925682286231,16.3923883904151,16.3922086529165,16.3920290160708,16.3928494798218,16.3926694841131,16.392489589202,16.3923097950321,16.3921301015469,16.39195050869,16.3927710164051,16.392591064636,16.3924112136398,16.3922314633601,16.3920518137406,16.3928722647249,16.3926922562567,16.3925123485932,16.392332541678,16.3921528354546,16.3919732298668,16.3927937248581,16.3926137603722,16.3924338966663,16.3922541336842,16.3920744713693,16.3928949096654,16.392714888516,16.3925349681784,16.3923551485962,16.392175429713,16.3919958114724,16.3928162938179,16.3926363166934,16.3924564403561,16.3922766647495,16.3920969898172,16.3929174155029,16.3927373817502,16.3925574488164,16.3923776166451,16.3921978851798,16.3920182543641,16.3928387241416,16.3926587344561,16.3924788455648,16.3922990574113,16.3921193699392,16.391939783092,16.3927602968135,16.3925803510473,16.3924005060507,16.3922207617673,16.3920411181407,16.3928615751145,16.3926815726325,16.3925016709518,16.3923218700161,16.3921421697688,16.3919625701538,16.3927830711145,16.3926031125947,16.3924232548516,16.3922434978289,16.3920638414701,16.3928842857189,16.3927042705189,16.3925243561274,16.392344542488,16.3921648295442,16.3919852172396,16.392805705518,16.3926257343229,16.3924458639117,16.3922660942279,16.3920864252151,16.392906856817,16.3927268289772,16.3925469019529,16.3923670756879,16.3921873501255,16.3920077252094,16.3928282008833,16.3926482170908,16.3924683340892,16.3922885518221,16.3921088702331</t>
  </si>
  <si>
    <t>16.9013,16.8923,16.8833,16.8315,16.8215,16.7566,16.7476,16.7386,16.7296,16.7196,16.7106,16.6599,16.5739,16.5649,17.1076,17.0976,22.1321,22.1231,22.2351,24.9616,25.288,25.7701,28.1076,29.7853,31.0307,34.9726,36.892,36.9478,36.7129,36.391,36.0611,35.7564,35.8464,35.5012,35.118,34.7317,34.297,33.9884,34.6794,34.3302,34.8212,35.2122,36.3032,35.9139,36.2049,35.8088,35.291,36.082,36.372,36.863,36.3285,36.4195,35.7522,35.8432,35.0582,35.1492,34.4588,33.8607,33.1492,32.3615,31.7791,31.8701,32.1611,31.6614,31.0627,30.5137,29.9413,30.0323,29.4452,28.8163,28.2886,27.8811,28.0721,27.6769,28.7679,29.4589,29.5489,29.6399,31.9309,31.6142,31.3199,31.071,30.8614,30.6616,30.4803,30.2157,30.0338,29.8414,29.6601,29.517,29.3343,29.1558,29.0227,28.9172,28.7572,28.6123,28.4721,28.3781,28.2512,28.1407,28.0591,27.9733,27.8994,27.8324,27.7396,27.6526,27.5694,27.494,27.4297,27.3525,27.2742,27.1973,27.111,27.0287,26.9566,26.8687,26.7888,26.7297,26.6638,26.588</t>
  </si>
  <si>
    <t>0,0,0,0,0.1,0,0,0,0,0,0.7,0.1,0.2,0,0.8,1.3,0.4,9.4,0.7,0.1,0,3.9,0,0.1,0,0,5.7,0,0,1.1,0.2,0,0,0,0,0,0,0.1,0.1,0,2.1,0,0.3,0,0,0,0.1,0,0,0,0,0,0,0,0.1,0.1,0,0,0.1,0,0,0.8,0,0,0.3,0,0,1.4,0,0.8,0,0,1.2,0,0,0,0.5,1.3,0,0,0,0.4,0,0,0,0,0,0.1,0,0.1,0,2.7,0,0,3.6,0,0,0,0,0,0.7,0,0.2,0,0.1,0,0,0,0,0,0.1,0,0,0.6,0,0.1,0.5,0.1,0.5,0</t>
  </si>
  <si>
    <t>0,0,0,0,0.1,0.1,0.1,0.1,0.1,0.1,0.8,0.9,1.1,1.1,1.9,3.2,1.9,0.3,0,0,0,0,0,0,0,0,0,0,0,0,0,0,0,0,0,0,0,0,0,0,0,0,0,0,0,0,0,0,0,0,0,0,0,0,0,0,0,0,0,0,0,0,0,0,0,0,0,0,0,0,0,0,0,0,0,0,0,0,0,0,0,0,0,0,0,0,0,0,0,0,0,0,0,0,0,0,0,0,0,0,0.7,0.7,0.5,0.5,0.6,0.6,0.6,0.6,0.6,0.6,0.7,0.7,0.7,1.3,1.3,1.4,1.9,2,2.5,2.5</t>
  </si>
  <si>
    <t>23,23.6,18.4,24.3,20.5,23.5,24.7,26.7,25.6,28.1,30.2,26.7,28.7,27.2,29.4,31.9,38.3,39.3,37.9,41.5,43.5,46.9,45.6,45.2,49.9,52.5,49,49.8,55.7,54.5,58.2,59.2,62.1,65.9,65.2,60.9,68.3,64.3,66.7,67.7,71.5,74.6,68.6,75.7,73.3,76.5,74.4,72.9,80.2,80.8,77.8,82,74.7,82.5,77.2,78.6,79.7,82.8,77.9,76.3,81,81.4,82.9,81,76.5,81.4,81,75.5,80.8,75,77.7,73.3,75.5,74.4,74.3,74.9,72.3,72.8,69.1,64.7,68.9,60.6,62.4,64.3,61.8,60.6,54.4,54.4,52.6,53.3,51.6,44.7,47.8,43.1,43.5,41,42.6,38.7,38.9,35.7,31.6,30.8,33,31.7,29.1,29.3,27.4,29.2,24.6,23.2,25,24.6,25.2,18.8,18.6,21.7,24.4,22.5,19.4,22.7</t>
  </si>
  <si>
    <t>S,S,S,S,LS,S,S,S,S,S,LS,LS,LS,C,LS,LS,LR,ST,LR,LR,C,R,C,LR,S,C,R,C,C,LR,LR,S,S,S,S,S,S,LR,LR,S,R,S,LR,S,S,C,LR,S,S,S,S,S,S,S,LR,LR,S,S,LR,S,C,LR,S,C,LR,S,S,LR,S,LR,S,S,LR,S,C,S,LR,LR,S,S,S,LR,S,S,S,S,S,LR,S,LR,S,R,S,S,R,S,S,S,C,C,LS,S,LR,S,LS,S,S,S,S,S,LS,S,S,LS,S,LS,LS,LS,LS,C</t>
  </si>
  <si>
    <t>0,0,0,0,0.1,0,0,0,0,0,0.7,0.1,0.2,0,0.8,1.3,0,0,0,0,0,0,0,0,0,0,0,0,0,0,0,0,0,0,0,0,0,0,0,0,0,0,0,0,0,0,0,0,0,0,0,0,0,0,0,0,0,0,0,0,0,0,0,0,0,0,0,0,0,0,0,0,0,0,0,0,0,0,0,0,0,0,0,0,0,0,0,0,0,0,0,0,0,0,0,0,0,0,0,0,0.7,0,0,0,0.1,0,0,0,0,0,0.1,0,0,0.6,0,0.1,0.5,0.1,0.5,0</t>
  </si>
  <si>
    <t>88.0802,87.9101441683168,87.7404166622493,87.5710168479014,87.401944092601,87.2331977648974,87.0647772345593,86.8966818725718,86.7289110511346,86.5614641436596,86.3943405247684,86.2275395702899,86.0610606572582,85.89490316391,85.7290664696826,85.5635499552115,86.2413530023277,86.9178474197984,87.5930357341859,87.9409204671744,88.1881335415199,88.8608693232962,89.1063062587612,89.4512693308358,89.6955663850981,89.9393917767308,90.6087464163698,90.8508087376451,91.0924037108744,91.7595322383633,92.1993727454279,92.4383640554738,92.6768939466538,92.9149633098261,93.152573034129,93.3897240069839,93.6264171140991,93.9626532394729,94.2982401960897,94.5331792372953,95.1936646833223,95.4268749346763,95.9596349286143,96.1913663265244,96.4226503222306,96.6534877795292,96.983879560549,97.2136334564469,97.4429437680904,97.6718113519045,97.9002370626607,98.1282217534803,98.3557662758375,98.5828714795624,98.9095382128444,99.2355742529285,99.4609808174897,99.6859521911589,100.010489214156,100.234399655772,100.044877795051,100.651721842872,100.457394261096,100.263441866236,100.36986393392,100.176080533255,99.9826712688595,100.63263541839,100.855344686642,101.503623971652,101.322651628341,101.127028687078,101.774783433673,101.935287564667,101.738481811448,101.542056029733,101.846009485913,102.492376101262,102.711494781067,102.513190409955,102.315268903718,102.517729523161,102.319799253289,102.122251126018,101.925084403547,101.728298349501,101.531892228925,101.435865308285,101.240023786155,101.144560373895,100.949281272183,101.597379194479,101.818225838608,102.038646095653,102.684640788834,102.903388264539,103.121713406009,103.339617028641,103.557099946258,103.774162971115,103.990806913893,104.207032583713,104.831840788131,104.795442679678,104.593114844802,104.391177642874,104.189630319702,103.98847212255,103.787702300135,103.587320102625,103.387324781635,103.187715590224,102.988491782897,102.789652615593,102.591197345692,102.393125232005,102.195435534774,101.998127515673,101.801200437796,101.604653565663</t>
  </si>
  <si>
    <t>0,0,0,0,0,0,0,0,0,0,0,0,0,0,0,0,0.9039,11.0179,11.171,10.754,10.2754,13.3324,12.8409,12.4239,11.8784,11.3699,16.2269,15.7133,15.178,15.435,15.018,14.4017,13.768,13.1078,12.4594,11.8495,11.1873,10.7703,10.3533,9.7118,10.9688,10.257,9.84,9.1332,8.4591,7.8591,7.4421,6.7966,6.0988,5.4106,4.7628,4.0963,3.4989,2.8645,2.4475,2.0305,1.4625,0.9034,0.4864,0.0037,0,0,0,0,0,0,0,0.557,0.058,0.015,0,0,0.357,0,0,0,0,0.457,0,0,0,0,0,0,0,0,0,0,0,0,0,1.857,1.3941,0.9439,3.7009,3.234,2.7675,2.3112,1.8703,1.4344,1.0174,0.583,0.1657,0,0,0,0,0,0,0,0,0,0,0,0,0,0,0,0,0</t>
  </si>
  <si>
    <t>0,0.1,3.8,0,0.6,0,6.3,0,0,0,0,0,0,0,0,0,0,0,0,0,0,0,0,0,0,0,0,0,0,0,0,0,0.1,0,0,0,0,0,0,0,0,0,0,0,0,0,0,0.1,0,0,0,0,0,0.3,0,0,0.2,0,0,0,0,0,0,0,0,0,0,0,0,0,0,0,0,0,0,0,0,0,0,0,0.2,0,0,0,0,0,0,0,0,0,0,0,0,0.1,0,0,0,0,0,0,0,0,0,0,0,0,0,0,0.1,0,0,0.9,0.1,0,2.2,0,0.1,0,0,0</t>
  </si>
  <si>
    <t>0,0.1,3.9,3.9,4.5,4.5,10.8,10.8,10.8,10.8,10.8,10.8,10.8,10.8,10.8,10.8,10.8,10.8,10.7,10.1,9.5,8.6,7.2,5.5,3.4,1,0,0,0,0,0,0,0,0,0,0,0,0,0,0,0,0,0,0,0,0,0,0,0,0,0,0,0,0,0,0,0,0,0,0,0,0,0,0,0,0,0,0,0,0,0,0,0,0,0,0,0,0,0,0,0.2,0.2,0.2,0.2,0.2,0.2,0.2,0.2,0.2,0.2,0.2,0.2,0.2,0.3,0.3,0.3,0.3,0.3,0.3,0.3,0.3,0.3,0.3,0.3,0.3,0.3,0.3,0.3,0.4,0.4,0.4,1.3,1.4,1.4,3.6,3.6,3.7,3.7,3.7,3.7</t>
  </si>
  <si>
    <t>7.2,8.5,7.5,8,9.3,10.9,12.3,12.9,13.6,14.7,17.9,17.9,19.9,21.9,23.7,26.1,28.1,30.1,32.7,34.7,34.8,36.4,38.4,40.2,41.7,43.1,43.9,43.8,44.4,46.4,45.8,48.2,48.1,48.7,49,49.1,50.5,50.3,51.2,51.2,52.5,53.4,53.2,54.8,53.8,55.1,55.1,56.1,57,56,56.2,58.7,58,57.9,59.7,59.5,59.1,60.3,60.3,59.1,59,59.2,59.5,58.3,58.6,56.8,57.6,55.6,53.9,52.9,52.1,49.4,47.8,45.8,44.2,41,38.5,36.3,34.6,32.6,30.4,26.9,24.9,23.4,22.5,20.8,17.3,17.7,16.1,14.2,12.9,12.4,12.3,10,11.3,10.8,9.9,9,9.6,8.5,8.7,7.7,8.5,7.6,8.4,7.8,7.9,8.8,8.5,9.3,8.8,7.8,9.2,8.1,8.5,7.8,7.3,8.3,8,8.6</t>
  </si>
  <si>
    <t>C,LS,SN,C,LS,S,B,S,S,C,S,S,S,S,S,S,S,S,S,S,S,S,S,S,S,S,S,S,S,S,S,S,LR,S,S,S,S,S,S,S,S,S,S,S,S,S,S,LR,S,S,S,S,S,LR,S,S,LR,S,S,S,S,S,S,S,S,S,S,S,S,S,S,S,S,S,S,S,S,S,S,S,LS,S,S,S,S,S,S,C,S,S,S,S,S,LS,S,S,S,S,S,S,S,S,S,S,S,S,S,S,LS,S,S,LS,LS,C,SN,S,LS,S,S,C</t>
  </si>
  <si>
    <t>0,0.1,3.8,0,0.6,0,6.3,0,0,0,0,0,0,0,0,0,0,0,0,0,0,0,0,0,0,0,0,0,0,0,0,0,0,0,0,0,0,0,0,0,0,0,0,0,0,0,0,0,0,0,0,0,0,0,0,0,0,0,0,0,0,0,0,0,0,0,0,0,0,0,0,0,0,0,0,0,0,0,0,0,0.2,0,0,0,0,0,0,0,0,0,0,0,0,0.1,0,0,0,0,0,0,0,0,0,0,0,0,0,0,0.1,0,0,0.9,0.1,0,2.2,0,0.1,0,0,0</t>
  </si>
  <si>
    <t>23.8616,23.8612982352315,23.8619965122186,23.8616946925842,23.8613929147129,23.8620911785991,23.8617893458655,23.861487554897,23.8611858056877,23.8618840982319,23.8615822941523,23.8612805318338,23.8619788112706,23.8616769940854,23.8613752186631,23.8620734849979,23.8617716547126,23.861469866192,23.8611681194303,23.8618664144218,23.8615646127891,23.8612628529172,23.8619611348003,23.861659320061,23.8613575470843,23.8620558158644,23.861753988024,23.861452201948,23.8611504576305,23.8618487550658,23.8615469558767,23.861245198448,23.861943482774,23.8616416704773,23.8613398999428,23.8620381711647,23.8617363457658,23.861434562131,23.8611328202543,23.8618311201302,23.8615293233813,23.8612275683924,23.8619258551578,23.8616240453003,23.8613222772046,23.862020550865,23.8617187279043,23.8614169467072,23.8611152072681,23.8618135095811,23.861511715269,23.8612099627166,23.8619082519181,23.8616064444963,23.8613046788361,23.8620029549316,23.8617011344057,23.8613993556431,23.862097618638,23.8617957850133,23.8614939931538,23.8611922430536,23.861890534707,23.8615887297368,23.8612869665278,23.8619852450742,23.8616834269988,23.8613816506864,23.8620799161312,23.861778084956,23.8614762955456,23.8611745478943,23.8618728419963,23.8615710394742,23.861269278713,23.8619675597069,23.8616657440787,23.8613639702131,23.8620622381044,23.8617604093753,23.8614586224107,23.8611568772049,23.8618551737519,23.8615533736747,23.8612516153579,23.8619498987959,23.8616480856114,23.8613463141893,23.8620445845236,23.8617427582373,23.8614409737152,23.8611392309514,23.8618375299402,23.8615357323043,23.8612339764286,23.8619322623074,23.8616304515632,23.8613286825811,23.8620269553552,23.8617251315083,23.8614233494252,23.8611216091001,23.8618199105272,23.8615181153294,23.8612163618914,23.8619146502075,23.8616128419004,23.8613110753549,23.8620093505654,23.8617075291544,23.861405749507,23.8611040116172,23.8618023154794,23.8615005227162,23.8611987717125,23.8618970624626,23.8615952565891,23.8612934924769,23.8619917701204,23.861689951142</t>
  </si>
  <si>
    <t>3.6836,3.6806,3.6766,3.6613,3.6583,3.6387,3.6357,3.6157,3.5952,3.5748,3.5507,3.5267,3.4999,3.4721,3.4425,3.4093,3.3746,3.3375,3.4369,3.9586,4.505,5.3934,6.6853,8.3601,10.3319,12.5789,13.5001,13.379,13.2561,13.1229,12.9944,12.8544,12.9504,12.8079,12.6646,12.5208,12.371,12.2237,12.0723,11.9203,11.7631,11.6018,11.4419,11.2742,11.1138,10.9459,10.7803,10.8773,10.7007,10.5302,10.3609,10.1774,9.9987,10.2957,10.1063,9.9187,10.1157,9.9235,9.7318,9.5512,9.3726,9.1948,9.0158,8.8466,8.6772,8.5192,8.3586,8.2106,8.072,7.9401,7.813,7.699,7.5912,7.4928,7.4008,7.3184,7.2449,7.1776,7.1139,7.056,7.053,7.0067,6.963,6.9229,6.8842,6.847,6.8156,6.7869,6.756,6.7284,6.7022,6.6765,6.65,6.647,6.6225,6.5976,6.5745,6.5522,6.5284,6.5067,6.4848,6.4638,6.4411,6.4202,6.3987,6.3767,6.3557,6.334,6.33,6.3078,6.2861,6.2831,6.2791,6.2599,6.2569,6.2351,6.2321,6.2109,6.189,6.1696</t>
  </si>
  <si>
    <t>0,0,1.6,1.1,0.1,0,1.2,0.1,2.7,0.1,0,0,0,0,0,0,0,0,0,0,0,0,0,0,0,0,0,0,0,0,0,0,0.2,0,0,0,0,0,0,0,0,0,0,0,0,0,0,0,0,0,0,0,0,0,0,0,0,0,0,0,0,0,0,0,0,0,0,0,0,0,0,0.5,0.1,0,0,0.1,0,0,0,0,0.2,0.4,0,0,0,0,0,0,0,0,0,0.3,0,0.1,0,0,0.2,0.3,0,0.1,0,0,0.1,0,0,0.1,0,0,0.3,0,0.1,0.3,0.1,0,0.7,0.9,0,4.9,0,0.3</t>
  </si>
  <si>
    <t>0,0,1.6,2.7,2.8,2.8,4,4.1,6.8,6.9,6.9,6.9,6.9,6.9,6.9,6.9,6.9,6.9,6.9,6.1,4.9,2.8,0.6,0,0,0,0,0,0,0,0,0,0,0,0,0,0,0,0,0,0,0,0,0,0,0,0,0,0,0,0,0,0,0,0,0,0,0,0,0,0,0,0,0,0,0,0,0,0,0,0,0,0,0,0,0,0,0,0,0,0,0.4,0.4,0.4,0.4,0.4,0.4,0.4,0.4,0.4,0.4,0.7,0.7,0.8,0.8,0.8,1,1.3,1.3,1.4,1.4,1.4,1.5,1.5,1.5,1.6,1.6,1.6,1.9,1.9,2,2.3,2.4,2.4,3.1,4,4,8.9,8.9,9.2</t>
  </si>
  <si>
    <t>12.6,13.5,8.9,14.7,11.4,12.7,12.8,16.8,18,18.2,19.3,24.9,22.4,23.4,29.9,29.3,28.5,31.6,32.1,35.9,37.3,41.9,42.5,41.4,43.9,43.5,44.9,45,47.6,49,50.2,52.2,54.1,49.8,50.2,53.6,51.1,52.5,52.7,57.8,54.7,58.7,58.4,57.4,60.3,56.4,57.4,59.6,56.3,62.5,61.3,58.7,61.3,59.6,64.5,62.9,63.4,63.7,64.5,60.4,61.3,64.3,65.4,60.2,63.4,63.1,60.6,59.9,60.4,55,57.1,53.6,53.7,46.9,46.6,45.6,44.5,41.7,40,32.7,33,30.9,31.4,27.2,23,24.6,20.3,17.2,16.1,19,17.7,16.7,16.2,14.1,14.5,13.4,10.1,12.3,14.5,9.6,14.4,14.1,9.1,12.9,12.7,12.2,11.4,11.4,10,10.8,9.9,9.4,11.3,11,9.9,8.4,12.4,12.6,8.4,9.4</t>
  </si>
  <si>
    <t>S,C,LS,LS,LS,S,LS,LS,SN,LS,S,S,S,S,S,S,S,S,S,S,S,S,S,S,S,S,S,S,S,S,S,S,LR,S,S,S,S,S,S,S,S,S,S,S,S,S,S,S,S,S,S,S,S,S,S,S,S,S,S,S,S,S,S,S,S,S,S,S,S,S,S,LR,LR,S,S,LR,S,S,S,S,LR,LS,S,S,S,S,S,S,S,S,S,LS,S,LS,S,S,LS,LS,S,LS,S,S,LS,S,S,LS,S,S,LS,S,LS,LS,LS,S,LS,LS,S,SN,C,LS</t>
  </si>
  <si>
    <t>0,0,1.6,1.1,0.1,0,1.2,0.1,2.7,0.1,0,0,0,0,0,0,0,0,0,0,0,0,0,0,0,0,0,0,0,0,0,0,0,0,0,0,0,0,0,0,0,0,0,0,0,0,0,0,0,0,0,0,0,0,0,0,0,0,0,0,0,0,0,0,0,0,0,0,0,0,0,0,0,0,0,0,0,0,0,0,0,0.4,0,0,0,0,0,0,0,0,0,0.3,0,0.1,0,0,0.2,0.3,0,0.1,0,0,0.1,0,0,0.1,0,0,0.3,0,0.1,0.3,0.1,0,0.7,0.9,0,4.9,0,0.3</t>
  </si>
  <si>
    <t>29.8104,29.7565756666667,29.7028485161574,29.6492183730032,29.595685062052,29.5422484084677,29.4889082377302,29.4356643756343,29.3825166482894,29.3294648821189,29.2765089038595,29.2236485405609,29.1708836195849,29.1182139686051,29.0656394156062,29.0131597888836,28.9607749170425,28.9084846289979,28.8692887539733,29.0461636492786,29.2227191871341,29.3989559441573,29.5748744959248,29.7504754169739,29.8027592808043,29.854948743214,29.9070439746498,29.9590451452512,30.01095242485,30.0627659829718,30.1144859888359,30.1661126113561,30.3406460191411,30.3918642971621,30.4429900977367,30.494023587838,30.5449649341377,30.5958143030067,30.6465718605151,30.6972377724336,30.7478122042334,30.7982953210869,30.8486872878683,30.8989882691541,30.9491984292237,30.9993179320598,31.0493469413491,31.0992856204828,31.1491341325569,31.1988926403731,31.2485613064391,31.2981402929692,31.3476297618847,31.3970298748146,31.4463407930962,31.4955626777753,31.4686956896071,31.4118772112787,31.3551613218694,31.2985478361494,31.242036569223,31.1856273365286,31.1293199538376,31.0731142372543,31.0170100032148,30.9610070684868,30.9051052501687,30.8493043656892,30.7936042328067,30.7380046696086,30.6825054945107,30.8561065262567,31.0063941116954,31.0564103445493,31.0443362703161,31.0882839964947,31.0321523726121,30.9761220974949,30.9201929881522,30.8643648619236,31.0086375364785,30.9526497187043,30.8967629900455,30.8409771679802,30.7852920703158,30.7297075151888,30.6742233210641,30.6188393067345,30.5635552913195,30.5083710942657,30.4532865353455,30.3983014346567,30.3434156126219,30.288628889988,30.2339410878256,30.1793520275281,30.1248615308117,30.0704694197144,30.0161755165955,29.961979644135,29.9078816253331,29.8538812835096,29.7999784423032,29.7461729256713,29.6924645578888,29.6388531635482,29.5853385675585,29.5319205951448,29.478599071848,29.4253738235239,29.3722446763425,29.319211456788,29.2662739916577,29.2134321080616,29.1606856334221,29.1080343954728,29.0554782222588,29.0030169421353,28.9506503837675,28.8983783761302</t>
  </si>
  <si>
    <t>0,0,0,0,0,0,0,0,0,0,0,0,0,0,0,0,0,0,0,0.5933,1.4709,3.3177,5.2614,5.5658,5.3844,5.2054,5.0234,4.8425,4.6555,4.4656,4.2736,4.0769,4.0479,3.8612,3.6752,3.4806,3.296,3.1097,2.9251,2.7268,2.5413,2.3465,2.1562,1.9721,1.7831,1.6087,1.4353,1.2604,1.0972,0.9241,0.7592,0.6047,0.451,0.3064,0.1624,0.0303,0,0,0,0,0,0,0,0,0,0,0,0,0,0,0,0.271,0.165,0.0444,0,0,0,0,0,0,0,0,0,0,0,0,0,0,0,0,0,0,0,0,0,0,0,0,0,0,0,0,0,0,0,0,0,0,0,0,0,0,0,0,0,0,0,0,0,0</t>
  </si>
  <si>
    <t>0,0,0.2,0,0,0.2,0,0.8,0,0,0,0,0,0,0,0,0,0,0,0.1,0,0.1,0,0,0,0,0,1.9,0,1.3,0,0,0,0,0.3,0,0,0.1,0,0,0,0,0,0,0.7,0,0,0.1,0,0,0.1,0.9,0,1.8,1.3,0,0,0,0.8,0,0,0,0.4,0,0,0,0,0,0,2,0,0,0,0,0,0,0,0,0,0,0.2,0.1,0,0,0.3,0.1,0.2,0,0,0,0,0.1,0,0,0.1,0,0,0,0,1.7,0,0,0,0.3,0,0.1,0,0.3,0,0,0.1,0,0,0.1,0.1,0.1,0,0.1,0,0</t>
  </si>
  <si>
    <t>0,0,0.2,0.2,0.2,0.4,0.4,1.2,1.2,1.2,1.2,1.2,1.2,1.2,1.2,1.2,1.2,1.2,1.2,1,0.7,0.8,0,0,0,0,0,0,0,0,0,0,0,0,0,0,0,0,0,0,0,0,0,0,0,0,0,0,0,0,0,0,0,0,0,0,0,0,0,0,0,0,0,0,0,0,0,0,0,0,0,0,0,0,0,0,0,0,0,0,0.2,0,0,0,0.3,0.4,0.6,0.6,0.6,0.6,0.6,0.7,0.7,0.7,0.8,0.8,0.8,0.8,0.8,2.5,2.5,2.5,2.5,2.8,2.8,2.9,2.9,3.2,3.2,3.2,3.3,3.3,3.3,3.4,3.5,3.6,3.6,3.7,3.7,3.7</t>
  </si>
  <si>
    <t>15.7,13,12.2,17.4,10.4,18.5,13,19.5,16.9,15,21.3,23.7,25.9,27.5,26,21.5,30.5,25.6,29.7,32.7,33.6,30.1,40.9,34.5,38.5,40.2,40.1,38.1,46.9,46.5,40.8,46.1,42,46.8,45,47,52.9,53.2,49.6,52.1,53.6,50.2,52.5,56.5,52.2,53.4,55.9,60.7,55.6,60.9,55.6,56.8,56.2,58.6,62.7,66.2,59,65.6,65.8,59.3,57.8,63.7,60.8,57.4,64.3,56.6,55.3,52.9,54.4,52.4,50.5,53.3,54.8,49.3,48.2,43.9,46.7,36.8,35.3,37.8,29,35.6,31.3,29.5,31.1,27.3,23.8,21.3,16.5,16,23.4,15.1,21.1,19.7,11.6,13.5,14,12,16.7,17.5,12.7,11.1,14.4,14.9,15.1,18.6,16.3,9.9,13.6,12.6,16.6,16.4,12.8,11.1,9.3,15.3,11.6,13.8,11.5,16.5</t>
  </si>
  <si>
    <t>S,S,LS,S,S,LS,S,LS,S,S,S,S,S,S,S,S,S,S,S,LR,S,LS,C,S,S,S,S,LR,C,LR,S,S,S,C,LR,S,S,LR,S,S,S,S,C,S,LR,S,S,LR,S,S,LR,LR,S,LR,LR,C,S,S,LR,S,S,S,LR,C,S,S,S,S,S,LR,S,S,S,S,S,S,S,S,S,S,LS,LR,S,S,LS,LS,LS,S,S,S,S,LS,S,S,LS,S,S,S,S,LS,S,S,S,LS,S,LS,S,LS,S,S,LS,S,S,LS,LS,LS,S,LS,S,S</t>
  </si>
  <si>
    <t>0,0,0.2,0,0,0.2,0,0.8,0,0,0,0,0,0,0,0,0,0,0,0,0,0.1,0,0,0,0,0,0,0,0,0,0,0,0,0,0,0,0,0,0,0,0,0,0,0,0,0,0,0,0,0,0,0,0,0,0,0,0,0,0,0,0,0,0,0,0,0,0,0,0,0,0,0,0,0,0,0,0,0,0,0.2,0,0,0,0.3,0.1,0.2,0,0,0,0,0.1,0,0,0.1,0,0,0,0,1.7,0,0,0,0.3,0,0.1,0,0.3,0,0,0.1,0,0,0.1,0.1,0.1,0,0.1,0,0</t>
  </si>
  <si>
    <t>33.0526,33.0319400491803,33.0113461424657,32.9908180687316,32.9703556175283,32.9499585790788,32.9296267442769,32.9093599046845,32.8691578525302,32.7640843151327,32.6593466685516,32.5549438390374,32.4508747562732,32.3471383533638,32.2437335668244,32.1406593365698,32.0379146059037,31.9354983215078,31.8334094334308,31.939646895078,32.0455447451676,32.0281040693428,32.1337191464982,32.1159966016856,32.0983307109098,32.0807212930634,32.0631681676184,32.1686711546235,32.1508368779817,32.2560596125521,32.2379459793644,32.219890250414,32.2018922405971,32.1839517654017,32.2890686409058,32.2708494870537,32.252688574759,32.3345857178397,32.3162210585778,32.2979151060134,32.2796676724778,32.2614785709019,32.2433476148146,32.225274618341,32.3302593962004,32.311908566983,32.2936164002525,32.3753827084812,32.3568876326098,32.3384516803417,32.420074662675,32.5244367190812,32.5054651590776,32.6095542458641,32.7133105888487,32.6937352517204,32.6742224914895,32.654772108115,32.7583839021956,32.738664478246,32.7190080917991,32.6994145413418,32.8028836260047,32.7830219488396,32.7632237639212,32.7434888682824,32.7238170596051,32.7042081362178,32.6846618970939,32.7881781418491,32.7683634740186,32.748612148159,32.7289239617837,32.7092987130534,32.689736200774,32.6702362243945,32.650798584005,32.6314230803348,32.6121095147502,32.5928576892522,32.5736674064751,32.6775384696839,32.6580774860513,32.6386787137598,32.6193419539371,32.6000670083467,32.5808536793856,32.5617017700826,32.5426110840963,32.5235814257127,32.5046125998436,32.4857044120245,32.4668566684123,32.4480691757837,32.4293417415333,32.410674173671,32.3920662808207,32.3735178722181,32.3550287577085,32.3365987477454,32.3182276533878,32.2999152862991,32.2816614587446,32.1784659835896,32.0756003956092,31.9730636402462,31.8708546663143,31.7689724259876,31.6674158747897,31.5661839715834,31.4652756785595,31.3646899612264,31.2644257883995,31.1644821321907,31.0648579679977,30.9655522744934,30.8665640336159,30.7678922305576,30.669535853755,30.5714938948783</t>
  </si>
  <si>
    <t>0.7084,0.6104,0.5206,0.4237,0.3302,0.2426,0.1513,0.0651,0,0,0,0,0,0,0,0,0,0,0,0.0443,0.1805,0.0941,0.6764,0.568,0.4591,0.3517,0.2476,1.9377,1.7936,2.8716,2.7162,2.5526,2.4002,2.2477,2.3222,2.1641,1.996,1.8954,1.7408,1.5845,1.4289,1.2841,1.1448,0.9958,1.48,1.3277,1.1743,1.0801,0.935,0.7843,0.6932,1.3798,1.2244,2.8068,3.8769,3.6351,3.4142,3.1707,3.738,3.5137,3.3,3.0682,3.2363,3.042,2.8141,2.6207,2.4355,2.2614,2.0872,3.8629,3.6669,3.4657,3.2639,3.0824,2.9071,2.7448,2.5794,2.4354,2.2958,2.1548,2.053,2.129,1.9991,1.873,1.7734,1.6746,1.5765,1.4632,1.3542,1.2467,1.1364,1.0425,0.9365,0.8326,0.7411,0.6425,0.545,0.4494,0.3539,0.2661,0.1744,0.0846,0,0,0,0,0,0,0,0,0,0,0,0,0,0,0,0,0,0</t>
  </si>
  <si>
    <t>0.0063,0.0055,0.0048,0.0041,0.0033,0.0026,0.0019,0.0012,0.0005,0,0,0,0,0,0,0,0,0,0,0,0.0003,0.0014,0.0007,0.0053,0.0044,0.0036,0.0027,0.0019,0.0151,0.014,0.0224,0.0212,0.0199,0.0187,0.0175,0.0181,0.0169,0.0156,0.0148,0.0136,0.0124,0.0111,0.01,0.0089,0.0078,0.0115,0.0104,0.0092,0.0084,0.0073,0.0061,0.0054,0.0108,0.0096,0.0219,0.0302,0.0284,0.0266,0.0247,0.0292,0.0274,0.0257,0.0239,0.0252,0.0237,0.0219,0.0204,0.019,0.0176,0.0163,0.0301,0.0286,0.027,0.0255,0.024,0.0227,0.0214,0.0201,0.019,0.0179,0.0168,0.016,0.0166,0.0156,0.0146,0.0138,0.0131,0.0123,0.0114,0.0106,0.0097,0.0089,0.0081,0.0073,0.0065,0.0058,0.005,0.0043,0.0035,0.0028,0.0021,0.0014,0.0007,0,0,0,0,0,0,0,0,0,0,0,0,0,0,0,0,0</t>
  </si>
  <si>
    <t>0,0,0,0,0,0,0,0,0,0,0,0,0,0,0,0,0,0,0,0,0,0,0,0,0,0,0,0,0,0,0,0,0,0,0,0,0,0,0,0,0,0,0.1,0,0,0,0,0,0,0,0,0,0,0,0,0,0,0,0,0,0.1,0.4,0,0,0,0,0,0,0,0.9,0,0,0,0,0,0,0,0,0,0,0,0,0,0,0,0,0,0,0,0,0,0,0,0,0,0,0,0,0,0,11.8,0,2.1,0,0,0,0.4,0.1,6.1,3.8,0,0,0.1,0,0,0,0.1,0,0,0.1</t>
  </si>
  <si>
    <t>0,0,0,0,0,0,0,0,0,0,0,0,0,0,0,0,0,0,0,0,0,0,0,0,0,0,0,0,0,0,0,0,0,0,0,0,0,0,0,0,0,0,0,0,0,0,0,0,0,0,0,0,0,0,0,0,0,0,0,0,0,0,0,0,0,0,0,0,0,0,0,0,0,0,0,0,0,0,0,0,0,0,0,0,0,0,0,0,0,0,0,0,0,0,0,0,0,0,0,0,11.8,11.8,13.9,13.9,13.9,13.9,14.3,14.4,20.5,24.3,24.3,24.3,24.4,24.4,24.4,24.4,24.5,24.5,24.5,24.6</t>
  </si>
  <si>
    <t>13.9,8.3,7.1,13.4,11.1,10.1,14.2,10.1,15.1,11.5,18.1,16.5,18.1,16.8,19.7,23.4,25.2,22.5,26.3,21.7,29.6,24.2,28,30.6,29,29.6,31.8,38.1,37.7,33.2,41.1,36.5,35.6,42.9,39.3,41.4,41.5,45.9,42.3,48.7,47.8,47.7,46.6,53.9,53.4,55.3,56.4,56,56.4,57.1,52.7,57.8,54.4,58.4,62.2,56.2,57,64.5,63.9,58.5,58.4,63.5,64.2,57.3,61.2,55.2,55.1,56.3,57.6,55.5,54.5,53,45.1,48,40.9,41.6,36.6,34.9,35,30.8,35.2,29.2,24.4,24.3,25.5,24.8,24.3,21.7,22.6,18.5,13.7,18.4,17,18,11.3,11.6,12.6,9.5,8.9,8.2,7.8,14.2,13.6,14.5,13.5,13.6,8.8,7.2,7.3,10.3,7.9,11.6,9,11.8,8.8,10.8,10.3,8.3,12.5,7.7</t>
  </si>
  <si>
    <t>S,S,S,S,S,S,S,S,S,S,S,S,S,S,S,S,S,S,S,S,S,S,S,S,S,S,S,S,S,S,S,S,S,S,S,S,S,S,S,S,S,S,LR,S,S,S,S,S,S,S,S,S,S,S,S,S,S,S,S,S,LR,LR,S,S,S,S,S,S,S,LR,S,S,S,S,S,S,S,S,S,S,S,S,S,S,S,S,S,S,S,S,S,S,S,S,S,S,S,S,S,S,B,C,SN,C,C,C,LS,LS,B,SN,S,S,LS,S,S,S,LS,S,S,LS</t>
  </si>
  <si>
    <t>0,0,0,0,0,0,0,0,0,0,0,0,0,0,0,0,0,0,0,0,0,0,0,0,0,0,0,0,0,0,0,0,0,0,0,0,0,0,0,0,0,0,0,0,0,0,0,0,0,0,0,0,0,0,0,0,0,0,0,0,0,0,0,0,0,0,0,0,0,0,0,0,0,0,0,0,0,0,0,0,0,0,0,0,0,0,0,0,0,0,0,0,0,0,0,0,0,0,0,0,11.8,0,2.1,0,0,0,0.4,0.1,6.1,3.8,0,0,0.1,0,0,0,0.1,0,0,0.1</t>
  </si>
  <si>
    <t>25.9754,25.9185015047619,25.8617276443229,25.8050781456734,25.748552736402,25.6921511446937,25.6358730993291,25.5797183296829,25.5236865657227,25.4677775380073,25.4119909776859,25.3563266164967,25.3007841867653,25.2453634214039,25.1900640539094,25.1348858183627,25.0798284494272,25.0248916823475,24.9700752529481,24.9153788976321,24.8608023533802,24.806345357749,24.7520076488701,24.6977889654487,24.6436890467625,24.5897076326601,24.53584446356,24.4820992804493,24.4284718248826,24.3749618389805,24.3215690654284,24.2682932474756,24.2151341289335,24.1620914541749,24.1091649681324,24.0563544162975,24.0036595447189,23.9510801000019,23.8986158293067,23.8462664803472,23.7940318013903,23.7419115412539,23.7899054493064,23.737794227846,23.6857971547755,23.6339139800555,23.5821444541944,23.5304883282471,23.4789453538138,23.4275152830388,23.3761978686093,23.3249928637543,23.2739000222432,23.2229190983849,23.1720498470266,23.1212920235521,23.0706453838815,23.0201096844692,22.9696846823032,22.9193701349039,22.9691658003227,23.2868523895219,23.2678430938116,23.2168754375108,23.1660194246477,23.1152748106699,23.0646413515608,23.0141188038384,22.9637069245538,23.2814054712905,23.3474081069248,23.4132661653572,23.4789799632807,23.5325498166945,23.4810023266198,23.4295677500948,23.3782458397851,23.327036348898,23.2759390311813,23.2249536409226,23.1740799329472,23.1233176626179,23.0726665858331,23.022126459026,22.9716970391634,22.9213780837443,22.871169350799,22.8210705988877,22.7710815870996,22.7212020750517,22.6714318228873,22.6217705912753,22.5722181414087,22.5227742350037,22.4734386342984,22.4242111020519,22.3750914015426,22.3260792965678,22.277174551442,22.228376930996,22.1796862005757,22.1311021260411,22.082624473765,22.034253010632,21.9859875040373,21.9378277218856,21.88977343259,21.841824405071,21.7939804087552,21.7462412135741,21.6986065899634,21.6510763088616,21.6036501417088,21.556327860446,21.5091092375136,21.4619940458505,21.4149820588929,21.3680730505734,21.3212667953198,21.2745630680539</t>
  </si>
  <si>
    <t>0,0,0,0,0,0,0,0,0,0,0,0,0,0,0,0,0,0,0,0,0,0,0,0,0,0,0,0,0,0,0,0,0,0,0,0,0,0,0,0,0,0,0,0,0,0,0,0,0,0,0,0,0,0,0,0,0,0,0,0,0,0.032,0,0,0,0,0,0,0,0.532,0.3813,0.2373,0.1045,0,0,0,0,0,0,0,0,0,0,0,0,0,0,0,0,0,0,0,0,0,0,0,0,0,0,0,0,0,0,0,0,0,0,0,0,0,0,0,0,0,0,0,0,0,0,0</t>
  </si>
  <si>
    <t>1.6,0.8,0,0,0.1,4.8,0.2,0,0,1.7,0,0,0,0,0,0,0,0,0,0,0,0,0,0,0,0.1,0,0,0,0,0,0,0,0,0,0,0,0,0,0,0,0,0,0,0,0,0.2,0,0,0.6,0,0,0,0,0,0,0,0,0,0,0,0,0,0,0,0,0.2,0,0,0,0,1.8,0,0,0,0,0.1,0.6,0.1,0,0,5.3,0,0.1,0,0.1,0.3,0,0.5,0.1,0,0.1,0,0,0,0,0,0,0,0,0,0,0,0,0,0,0,0,0,0,0,0,0,0,0,0,0,0,0,0</t>
  </si>
  <si>
    <t>1.6,2.4,2.4,2.4,2.5,7.3,7.5,7.5,7.5,9.2,9.2,9.2,9.2,9.2,9.2,9.2,9.2,9.2,8.8,8.8,8,7.6,7.4,6.7,5,3.6,1.4,0,0,0,0,0,0,0,0,0,0,0,0,0,0,0,0,0,0,0,0,0,0,0,0,0,0,0,0,0,0,0,0,0,0,0,0,0,0,0,0,0,0,0,0,0,0,0,0,0,0,0,0,0,0,0,0,0.1,0,0.1,0.4,0.4,0.9,1,1,1.1,1.1,1.1,1.1,1.1,1.1,1.1,1.1,1.1,1.1,1.1,1.1,1.1,1.1,1.1,1.1,1.1,1.1,1.1,1.1,1.1,1.1,1.1,1.1,1.1,1.1,1.1,1.1,1.1</t>
  </si>
  <si>
    <t>13.3,13.4,13.5,11.3,14.1,15.3,14,18.2,15.4,21.7,20.8,22.3,22.2,23.5,22,28.1,27.6,31.1,34,29.5,35.5,33.8,33.1,35.1,40,38.8,42,43.8,44.3,44.6,46.8,50.2,45.8,46.2,47.8,49.5,47.2,55.4,49.4,48.1,57.4,50.5,52.1,55.6,55.6,55,57.1,57.1,55.4,59.5,59,57.2,57.8,63.9,64.5,66.2,63.5,64.3,60,65.7,66.5,68.8,64.9,65.7,66.8,62.7,56,58,59.3,61.1,50.9,56.2,56.9,54.1,53.8,50,43.4,44.5,37,38.3,32.2,32.7,31.1,30,33.8,28.7,22.4,28.5,23.6,19,17.5,16.8,23.9,22.5,18.2,22.2,19.5,20.4,13.1,11.6,19.8,13.7,15.9,16.3,16.8,15.5,14,19.1,19.5,16.1,16.8,18.6,19.2,14.8,15.1,17.3,19.2,10.8,17.7,10.9</t>
  </si>
  <si>
    <t>LS,LS,C,S,LS,SN,LS,S,S,LS,S,S,S,S,S,S,S,S,S,S,S,S,S,S,S,LR,S,S,S,S,S,S,S,S,S,S,S,S,S,S,S,S,S,S,S,S,LR,S,S,LR,S,S,S,S,S,S,S,S,S,S,S,S,S,S,S,S,LR,S,S,S,S,LR,S,S,S,S,LR,LR,LR,S,C,R,S,LS,S,LS,LS,C,LS,LS,S,LS,S,S,S,S,S,S,S,S,S,S,S,S,S,S,S,S,S,S,S,S,S,S,S,S,S,S,S,S</t>
  </si>
  <si>
    <t>1.6,0.8,0,0,0.1,4.8,0.2,0,0,1.7,0,0,0,0,0,0,0,0,0,0,0,0,0,0,0,0,0,0,0,0,0,0,0,0,0,0,0,0,0,0,0,0,0,0,0,0,0,0,0,0,0,0,0,0,0,0,0,0,0,0,0,0,0,0,0,0,0,0,0,0,0,0,0,0,0,0,0,0,0,0,0,0,0,0.1,0,0.1,0.3,0,0.5,0.1,0,0.1,0,0,0,0,0,0,0,0,0,0,0,0,0,0,0,0,0,0,0,0,0,0,0,0,0,0,0,0</t>
  </si>
  <si>
    <t>39.4862,39.5502431060606,39.6142619533689,39.6782565511139,39.7422269084809,39.8061730346519,39.8700949388054,39.9339926301165,39.9978661177566,40.0617154108938,40.1255405186927,40.1893414503144,40.2531182149166,40.3168708216534,40.3215992796755,40.306325946615,40.2910583989079,40.2757966343629,40.4685406507893,40.5322116581185,40.724858547642,40.9174324648588,41.10993343741,41.3023614929261,41.4947166590272,41.6869989633231,41.8792084334127,42.0713450968849,42.1344089813179,42.1974489779159,42.2604650957273,42.3234573437971,42.3864257311669,42.4493702668748,42.5122909599555,42.5751878194404,42.6380608543572,42.7009100737306,42.7637354865814,42.8265371019274,42.8893149287828,42.9520689761582,43.0147992530612,43.0775057684956,43.1401885314621,43.2028475509578,43.3944828359764,43.4570455318718,43.5195845297764,43.7110998386667,43.7735426038793,43.8359617165293,43.8983571855761,43.9607290199755,44.0230772286801,44.0854018206389,44.1477028047978,44.209980190099,44.2722339854815,44.334464199881,44.3966708422295,44.4588539214559,44.5210134464857,44.5831494262408,44.6452618696399,44.7073507855984,44.8984161830281,44.9604092072012,45.0223787491682,45.0843248178238,45.1462474220595,45.3371465707632,45.3989734091834,45.4607768283466,45.5225568371237,45.5843134443824,45.7460466589868,45.9367186110099,46.0983183388088,46.1598568545895,46.2213720603264,46.411863964849,46.4732837133472,46.5346801967891,46.6960534239873,46.7573655249631,46.8186544016582,46.8799200628697,46.9411625173913,47.0023817740135,47.0635778415233,47.1247507287046,47.1859004443376,47.2470269971996,47.3081303960643,47.3692106497022,47.4302677668803,47.4913017563626,47.5523126269094,47.613300387278,47.6742650462222,47.7352066124926,47.7961250948363,47.8570205019974,47.9178928427163,47.9787421257305,48.0395683597737,48.1003715535769,48.1611517158672,48.2219088553687,48.2826429808023,48.3433541008853,48.404042224332,48.4647073598531,48.5253495161562,48.5859687019455,48.646564925922,48.7071381967834,48.767688523224,48.8282159139349</t>
  </si>
  <si>
    <t>1.1115,1.0314,0.9435,0.8556,0.7757,0.6959,0.6162,0.5279,0.4412,0.3618,0.2749,0.1887,0.1038,0.0202,0,0,0,0,0.2271,0.1394,0.6759,0.8412,0.8478,1.2822,2.7428,4.0851,5.9449,7.0906,6.9187,6.7472,6.5694,6.3803,6.2087,6.037,5.8615,5.6815,5.511,5.3116,5.1372,4.9686,4.7671,4.5941,4.4177,4.2304,4.0458,3.8657,3.8538,3.6684,3.4917,3.8802,3.6873,3.5041,3.3216,3.1177,2.9153,2.7098,2.5197,2.3308,2.1609,1.9751,1.7911,1.6042,1.4359,1.2703,1.1066,0.9594,0.9504,0.8178,0.6868,0.5571,0.4466,2.0382,1.8834,1.7385,1.5969,1.4658,1.3853,1.7759,1.6951,1.5812,1.4789,6.5694,6.4349,6.3495,6.2106,6.1254,6.0403,5.9189,5.834,5.7492,5.6387,5.5541,5.4361,5.3205,5.2106,5.0963,4.9857,4.8745,4.771,4.669,4.5596,4.4565,4.3518,4.247,4.1423,4.0391,3.9375,3.8316,3.7258,3.6235,3.521,3.4173,3.3134,3.2136,3.114,3.0131,2.911,2.8154,2.7153,2.6203</t>
  </si>
  <si>
    <t>0.0012,0.0011,0.001,0.0009,0.0009,0.0008,0.0007,0.0006,0.0005,0.0004,0.0004,0.0003,0.0002,0.0001,0,0,0,0,0,0.0002,0.0001,0.0007,0.0008,0.0008,0.0013,0.0027,0.0041,0.0059,0.0071,0.0069,0.0067,0.0066,0.0064,0.0062,0.006,0.0059,0.0057,0.0055,0.0053,0.0051,0.005,0.0048,0.0046,0.0044,0.0042,0.004,0.0039,0.0039,0.0037,0.0035,0.0039,0.0037,0.0035,0.0033,0.0031,0.0029,0.0027,0.0025,0.0023,0.0022,0.002,0.0018,0.0016,0.0014,0.0013,0.0011,0.001,0.001,0.0008,0.0007,0.0006,0.0004,0.002,0.0019,0.0017,0.0016,0.0015,0.0014,0.0018,0.0017,0.0016,0.0015,0.0066,0.0064,0.0063,0.0062,0.0061,0.006,0.0059,0.0058,0.0057,0.0056,0.0056,0.0054,0.0053,0.0052,0.0051,0.005,0.0049,0.0048,0.0047,0.0046,0.0045,0.0044,0.0042,0.0041,0.004,0.0039,0.0038,0.0037,0.0036,0.0035,0.0034,0.0033,0.0032,0.0031,0.003,0.0029,0.0028,0.0027</t>
  </si>
  <si>
    <t>0.1,0,0,0,0.4,9.8,0,0,0,0,0,0,0,0,0,0,0,0,0,0,0,0,0,0,0,0,0,0,0,0.2,0,0.1,0,0.1,0,0,0,0,0.3,0,0,0,0,0.6,0,0.2,0.1,0,0,1,0,0,0,0,0,0,0,0,0,0,1.8,0.1,0,0.4,0.1,0.2,0,0.2,2,0,0,0,0,0.1,0,0.2,0.1,0.5,0,0,0.2,0,0,0.1,0,0.1,0,0,0,0,0.1,0,0,0.1,0,0,0.1,0.1,0,0.3,0,0,0,0,0,0,0,0,0,0,0.1,0,0,0,0.7,0,0,0,0,0</t>
  </si>
  <si>
    <t>0.1,0.1,0.1,0.1,0.5,10.3,10.3,10.3,10.3,10.3,10.3,10.3,10.3,10.3,10.3,10,9.6,9.5,9.5,8.7,7.4,6.3,4.9,3.3,1,0,0,0,0,0,0,0,0,0,0,0,0,0,0,0,0,0,0,0,0,0,0,0,0,0,0,0,0,0,0,0,0,0,0,0,0,0,0,0,0,0,0,0,0,0,0,0,0,0,0,0,0,0,0,0,0,0,0,0,0,0,0,0,0,0,0.1,0.1,0.1,0.2,0.2,0.2,0.3,0.4,0.4,0.7,0.7,0.7,0.7,0.7,0.7,0.7,0.7,0.7,0.7,0.7,0.8,0.8,0.8,0.8,1.5,1.5,1.5,1.5,1.5,1.5</t>
  </si>
  <si>
    <t>16.9,16.1,15.8,18.9,15.8,20.9,18.5,19.8,19.1,21.4,25.3,21.6,21.9,28.8,25,33.2,33.9,32.6,31.4,35.7,38.3,37.3,38.1,39.9,42.9,42,43.5,43.2,44,44.8,46.3,45.3,49.5,49.3,54.9,49.4,54.7,56.5,57.7,54.7,59.3,57,61,56,58.8,61.3,64.6,64.5,66.3,68,64.2,65.3,66.4,65.6,71.5,71.9,64.4,65.3,71.9,68.6,68.7,71.4,71.9,69.8,67.6,65,67.2,64,64.6,64.3,57.9,57.3,57.8,52.8,53.4,50,45,44.2,47.1,39.9,38.6,39.4,33.5,37.1,29.4,33.7,25.3,28.7,26.5,24,26.9,24.2,25.3,18.7,21.3,20.5,18.7,18.4,17.7,20.5,22.1,16.8,18.6,17.1,21.6,17.9,20.6,16.5,16.5,19.5,15.1,15.3,19.4,21.4,15.8,15.1,14.9,20.8,18.7,16.6</t>
  </si>
  <si>
    <t>LS,C,S,C,LS,B,S,C,S,S,S,S,S,S,S,S,S,S,S,S,S,S,S,S,S,S,S,S,S,LR,S,LR,S,LR,S,S,S,S,LR,S,S,S,S,LR,S,LR,LR,S,S,LR,S,S,S,S,S,S,S,S,S,S,LR,LR,C,LR,LR,LR,C,LR,LR,C,S,C,S,LR,C,LR,LR,LR,S,S,LR,S,S,LR,S,LR,S,S,S,S,LS,S,S,LS,S,S,LS,LS,S,LS,S,S,S,S,S,S,S,S,S,S,LS,S,S,S,LS,S,S,C,C,S</t>
  </si>
  <si>
    <t>0.1,0,0,0,0.4,9.8,0,0,0,0,0,0,0,0,0,0,0,0,0,0,0,0,0,0,0,0,0,0,0,0,0,0,0,0,0,0,0,0,0,0,0,0,0,0,0,0,0,0,0,0,0,0,0,0,0,0,0,0,0,0,0,0,0,0,0,0,0,0,0,0,0,0,0,0,0,0,0,0,0,0,0,0,0,0,0,0,0,0,0,0,0.1,0,0,0.1,0,0,0.1,0.1,0,0.3,0,0,0,0,0,0,0,0,0,0,0.1,0,0,0,0.7,0,0,0,0,0</t>
  </si>
  <si>
    <t>44.7504,44.6985837473684,44.646827492503,44.5951311659328,44.543494698267,44.4919180201953,44.4404010624877,44.3889437559943,44.3375460316452,44.2862078204507,44.2349290535007,44.1837096619651,44.1325495770933,44.0814487302146,44.0304070527375,44.2324244761501,44.5312079846514,44.6736455333008,44.6219181542622,44.9202506700836,45.218237748255,45.5158797887571,45.8131771911069,46.1101303543593,46.4067396771069,46.7030055574808,46.7409283931511,46.7788073181695,46.8166423833801,47.0544336395677,47.0919495585114,47.2294220379699,47.2667353387681,47.4040054346916,47.4411165862936,47.4781847670884,47.5152100268317,47.5521924152217,47.8471319818988,47.883730039604,47.9202857206108,47.9567990739869,47.9932701487433,48.2876989938343,48.3237869213151,48.5598330627746,48.6956058876493,48.7312215018846,48.7667958769877,49.0603290607091,49.095522363902,49.1306749169543,49.1657867670504,49.2008579613202,49.2358885468386,49.2708785706265,49.30582807965,49.3407371208209,49.3756057409968,49.4104339869809,49.7032219055223,49.8376708064738,49.8719640297505,50.1642175450845,50.2981326616112,50.5318927185294,50.5653821059079,50.7988327161011,51.0900130150614,51.1228561578861,51.1556612718085,51.1884284008622,51.2211575890296,51.3538488802423,51.3863865289073,51.6188865024001,51.7511172653974,52.0411949190901,52.0729366933943,52.1046417140651,52.3363100236593,52.3677100857372,52.3990737898484,52.5304011780918,52.5615765030434,52.6927157302504,52.7237031120365,52.7546546136962,52.7855702767751,52.8164501427704,52.8472942531314,52.8781026492593,52.9088753725076,52.9396124641815,52.9703139655388,53.0009799177892,53.0316103620949,53.0622053395704,53.0927648912824,53.1232890582504,53.1537778814461,53.1842314017939,53.2146496601708,53.2450326974064,53.2753805542831,53.305693271536,53.3349708898532,53.2732146077702,53.2115298329612,53.1499164826283,53.0883744740695,53.0269037246784,52.9655041519446,52.9041756734529,52.8429182068836,52.7817316700125,52.7206159807103,52.6595710569432,52.598596816772,52.5376931783526</t>
  </si>
  <si>
    <t>0,0,0,0,0,0,0,0,0,0,0,0,0,0,0,0.0004,0.0574,0,0,0.4283,1.4098,2.1569,3.0716,4.3575,6.2573,6.7857,6.6126,6.4416,6.269,6.177,5.9988,5.9068,5.7196,5.6276,5.4221,5.2394,5.0387,4.8328,4.7828,4.5866,4.3739,4.1736,3.9593,4.2093,4.004,3.912,3.82,3.5954,3.3661,4.0161,3.7895,3.5613,3.332,3.1112,2.8662,2.6248,2.423,2.2221,1.9986,1.7956,3.2456,3.1536,2.9278,2.9778,2.8858,2.7938,2.5949,2.5029,4.1529,3.9435,3.7451,3.5666,3.3739,3.2819,3.1198,3.0278,2.9358,3.0858,2.9309,2.7926,2.7006,2.565,2.4395,2.3475,2.2283,2.1363,2.0224,1.9058,1.7921,1.6811,1.5891,1.4791,1.3689,1.2769,1.1706,1.0654,0.9734,0.8814,0.7792,0.6872,0.5844,0.4844,0.3846,0.2861,0.1873,0.0906,0,0,0,0,0,0,0,0,0,0,0,0,0,0</t>
  </si>
  <si>
    <t>0,0,0.1,0,1.6,0,0.6,3.8,0.3,2.2,0,0,0,0,0,0,0,0,0,0,0.1,0,0,0,0,0,0,0,0,0,0,0,0,0,0,0.1,0,0,0,0,0,0,0,0,0,0,0,0,0,0,0.1,0,0,0,0,0,0,0,0,0,3.4,0,0,0.3,0.2,0.1,0,0,0.2,0,0,0,0,0.4,0,0.1,1.4,0,0,0.3,0,0,0,0,0,0,0,0,0,0,0,0,0,0,0,0,0,0,0,0,0.1,0,0,0,0,0,0.1,0,0.1,0,0,0.1,0.1,0,0,0,0.1,0,0,0</t>
  </si>
  <si>
    <t>0,0,0.1,0.1,1.7,1.7,2.3,6.1,6.4,8.6,8.6,8.6,8.6,8.6,8.6,8.6,8.6,8.6,7,6.2,6.3,5,3.8,1.7,0.1,0,0,0,0,0,0,0,0,0,0,0,0,0,0,0,0,0,0,0,0,0,0,0,0,0,0,0,0,0,0,0,0,0,0,0,0,0,0,0,0,0,0,0,0,0,0,0,0,0,0,0,0,0,0,0,0,0,0,0,0,0,0,0,0,0,0,0,0,0,0,0,0,0,0,0,0.1,0.1,0.1,0.1,0.1,0.1,0.2,0.2,0.3,0.3,0.3,0.4,0.5,0.5,0.5,0.5,0.6,0.6,0.6,0.6</t>
  </si>
  <si>
    <t>14.3,19.8,10.8,8.5,10.1,13.7,21.8,14.3,20.2,19,15.1,29,25,29,25.9,21.2,21.5,32.2,39.4,35.6,27.8,38.4,37.6,41.6,39.8,46.3,37,46.2,50.1,48.1,52.4,52.1,51.1,45.4,55.7,57.4,46.4,47.8,54.8,46.4,52.6,56.4,54.3,63.2,66.1,58.8,55.1,63.1,68.8,58.9,63.3,64,65.6,71.6,67.2,62,73.5,69.9,61,63.7,72,60.1,60.7,63.8,62.9,72,57.2,58.2,54.1,54.1,66.1,58.7,60.1,46.9,47.8,51.4,52.9,42,37.6,41.3,41.1,34.3,34.7,38.9,35.6,36.5,36.1,29.1,32.2,28.2,22.4,20.7,15.8,19.4,27.2,17.6,24.6,21.9,22.9,18.8,25.2,18.3,21.2,13,19.6,11.7,11.1,17.6,14.7,8,12.5,10.1,22.3,17.8,20.8,9,12.4,13.6,23,22.9</t>
  </si>
  <si>
    <t>C,S,LS,C,LS,S,LS,SN,LS,SN,S,S,S,S,S,S,S,S,S,S,LS,S,S,S,S,S,S,S,S,S,S,S,S,S,S,LR,S,S,S,S,S,S,S,S,S,S,S,S,S,S,LR,S,S,S,S,S,S,C,S,S,R,S,C,LR,LR,LR,S,S,LR,S,C,S,C,LR,S,LR,LR,S,C,LR,S,S,S,S,S,S,S,S,S,S,S,S,S,S,S,S,S,S,S,S,LS,S,S,S,S,S,LS,S,LS,S,S,LS,LS,S,S,S,LS,S,S,S</t>
  </si>
  <si>
    <t>0,0,0.1,0,1.6,0,0.6,3.8,0.3,2.2,0,0,0,0,0,0,0,0,0,0,0.1,0,0,0,0,0,0,0,0,0,0,0,0,0,0,0,0,0,0,0,0,0,0,0,0,0,0,0,0,0,0,0,0,0,0,0,0,0,0,0,0,0,0,0,0,0,0,0,0,0,0,0,0,0,0,0,0,0,0,0,0,0,0,0,0,0,0,0,0,0,0,0,0,0,0,0,0,0,0,0,0.1,0,0,0,0,0,0.1,0,0.1,0,0,0.1,0.1,0,0,0,0.1,0,0,0</t>
  </si>
  <si>
    <t>27.6269,27.6264038716921,27.6259080934987,27.6254126651729,27.6249175864677,27.6244228571365,27.6239284769325,27.6234344456096,27.6229407629214,27.622447428622,27.6219544424655,27.6214618042062,27.6209695135986,27.6204775703973,27.6199859743572,27.6194947252334,27.6190038227809,27.6555132667552,27.8729969462462,28.0903271488824,28.0895039829714,28.3066813979633,28.5237055522294,28.7405765539247,28.957294511128,29.0338595318419,29.0323705211057,29.030882561155,29.0293956512481,29.0279097906442,29.0264249786027,29.0249412143836,29.0234584972476,29.0219768264556,29.0204962012693,29.1190166209509,29.1174675153964,29.1159195030359,29.1143725830979,29.1128267548115,29.1112820174063,29.1097383701126,29.1081958121609,29.1066543427827,29.1051139612096,29.103574666674,29.1020364584088,29.1004993356475,29.0989632976239,29.0974283435727,29.1958944727288,29.1942911149613,29.1926888886733,29.1910877930662,29.1894878273421,29.1878889907038,29.1862912823543,29.1846947014974,29.1830992473376,29.1815049190796,29.397911715929,29.3961657958729,29.3944211079015,29.6106776511453,29.8087815835166,29.9067457151978,29.9046407142119,29.9025371987119,30.1004351676495,30.0981934812441,30.0959533767826,30.0937148531486,30.0914779092266,30.3072425439017,30.304854914841,30.4024689707151,30.6180141409683,30.6154072023604,30.6128021034525,30.8281988429465,30.825443578326,30.8226902580782,30.8199388808311,30.8171894452136,30.8144419498553,30.811696393387,30.8089527744406,30.8062110916487,30.803471343645,30.8007335290641,30.7979976465415,30.795263694714,30.7925316722189,30.7898015776948,30.7870734097811,30.7843471671182,30.7816228483475,30.7789004521113,30.7761799770529,30.7734614218165,30.7707447850473,30.7680300653914,30.765317261496,30.7626063720092,30.7598973955798,30.757190330858,30.7544851764946,30.7517819311415,30.7490805934515,30.7463811620784,30.743683635677,30.7409880129028,30.7382942924125,30.7356024728637,30.732912552915,30.7302245312257,30.7275384064562,30.724854177268,30.7221718423234,30.7194914002855</t>
  </si>
  <si>
    <t>3.0433,3.0033,2.9843,2.954,2.935,2.9001,2.8811,2.8621,2.8431,2.8241,2.7886,2.74,2.6961,2.648,2.6036,2.564,2.5242,2.4728,3.7728,4.2508,4.2318,5.3037,6.1964,7.9344,9.2683,9.1418,9.0487,8.9241,8.7835,8.6529,8.5035,8.3566,8.2156,8.0989,7.9373,7.9183,7.7997,7.6764,7.523,7.407,7.2665,7.1087,6.9628,6.7698,6.5609,6.398,6.2549,6.0717,5.8548,5.6992,5.6802,5.4996,5.3121,5.0888,4.8984,4.74,4.5148,4.3379,4.192,4.0357,7.1987,7.0219,6.8608,6.9238,6.9048,6.8858,6.728,6.5664,6.5474,6.4074,6.224,6.0653,5.9171,6.0801,5.9691,5.9501,7.1131,7.0144,6.9363,6.9993,6.904,6.8273,6.75,6.6623,6.5835,6.5028,6.4234,6.3592,6.2893,6.2272,6.1747,6.1246,6.0806,6.0324,5.973,5.9272,5.8722,5.8213,5.7691,5.7223,5.7033,5.6573,5.6079,5.5677,5.5205,5.4816,5.4626,5.418,5.399,5.3633,5.324,5.305,5.286,5.2415,5.1937,5.1576,5.1386,5.0987,5.0485,4.9986</t>
  </si>
  <si>
    <t>0,0.2,0,0,0,0,0.1,0,0,0,0,0,0,0,0,0,0,0.1,0,0.1,0,0,0.1,0,0,0,0,0,0,0.3,0,0,0,0,0,0.1,0,0,0.1,0,0,0,0,0,0,0,0,0,0,0,0.1,0.3,0.6,0.5,0.1,3.3,7.4,0.5,0.7,1.5,0.2,0,0.2,0,0.7,0,0,0.1,1.2,0,0,0,0,0.1,0.1,0,0,0,0.1,0.3,0,0,0,0,0,0,0,0,0,0,0,0,0,0,0,0,0,0,0,0,0.2,0,0,0.1,0.1,0,0,0,0,0,0,0,0,0,0,0,0,0,0,0</t>
  </si>
  <si>
    <t>0,0.2,0.2,0.2,0.2,0.2,0.3,0.3,0.3,0.3,0.3,0.3,0.3,0.3,0.3,0.3,0.3,0.4,0.4,0.5,0.5,0.5,0.6,0.6,0.5,0.5,0.1,0,0,0,0,0,0,0,0,0,0,0,0,0,0,0,0,0,0,0,0,0,0,0,0,0,0,0,0,0,0,0,0,0,0,0,0,0,0,0,0,0,0,0,0,0,0,0,0,0,0,0,0,0,0,0,0,0,0,0,0,0,0,0,0,0,0,0,0,0,0,0,0,0,0.2,0.2,0.2,0.3,0.4,0.4,0.4,0.4,0.4,0.4,0.4,0.4,0.4,0.4,0.4,0.4,0.4,0.4,0.4,0.4</t>
  </si>
  <si>
    <t>10.2,16.9,12.3,12.8,19.8,11.7,16.3,10.4,20.1,14.8,15.9,24.1,13.7,14.2,19.4,23.4,25.2,17.8,28.4,29.5,26.7,28.6,30.7,25.2,32.6,31.2,33.7,36.7,40.2,37.6,42.4,38.8,39.6,36.2,45.1,36.6,46.2,41.7,47.1,45.6,49.8,53.3,55,52.6,58.6,54.6,51.1,59.3,51,52.9,63.9,61.6,60.6,61.2,65.5,67.3,66.7,62.4,58.3,61.4,67.9,61.2,62.3,62.3,61.9,56,64.9,57.5,59.9,51.2,55.7,51.8,51.3,57.3,54.5,46.3,42.3,43.7,44.6,38.9,42.3,38,32,41.2,39.3,26.9,31.3,35.7,23.1,23.7,25.3,25.7,19.3,27,18,26.3,26.8,19.1,19.7,13.8,13.1,20.5,15.9,16,11.9,12.7,17.5,10.5,16.8,19,16.3,15.4,18.2,10.9,15.2,16.2,12.6,16.9,10.6,19.8</t>
  </si>
  <si>
    <t>S,LS,S,S,S,S,LS,S,S,S,S,S,S,S,S,S,S,LS,S,LS,S,S,LS,S,S,S,S,S,S,LR,S,S,S,S,S,LR,S,S,LR,S,S,S,S,S,S,S,S,S,S,S,LR,LR,LR,LR,LR,R,ST,LR,LR,LR,LR,C,LR,S,LR,C,S,LR,LR,S,S,S,S,LR,LR,S,C,S,LR,LR,S,S,S,S,S,S,S,S,S,S,S,S,S,S,S,S,S,S,S,S,LS,S,S,LS,LS,S,S,S,S,S,S,S,S,S,S,S,S,S,S,S</t>
  </si>
  <si>
    <t>0,0.2,0,0,0,0,0.1,0,0,0,0,0,0,0,0,0,0,0.1,0,0.1,0,0,0.1,0,0,0,0,0,0,0,0,0,0,0,0,0,0,0,0,0,0,0,0,0,0,0,0,0,0,0,0,0,0,0,0,0,0,0,0,0,0,0,0,0,0,0,0,0,0,0,0,0,0,0,0,0,0,0,0,0,0,0,0,0,0,0,0,0,0,0,0,0,0,0,0,0,0,0,0,0,0.2,0,0,0.1,0.1,0,0,0,0,0,0,0,0,0,0,0,0,0,0,0</t>
  </si>
  <si>
    <t>24.6279,24.6266840363057,24.6254688238757,24.6242543622456,24.6230406509517,24.6218276895305,24.6206154775185,24.6194040144527,24.6181932998705,24.6169833333095,24.6157741143074,24.6145656424024,24.6133579171328,24.6121509380375,24.6109447046554,24.6097392165258,24.6085344731882,24.6073304741825,24.6061272190488,24.6049247073274,24.6037229385592,24.6025219122851,24.6013216280463,24.6001220853843,24.6849232838412,24.6836720892008,24.6844216675916,24.685170782867,24.6839194353133,24.6846688608851,24.683417823436,24.6821675589209,24.6809180668622,24.6796693467826,24.6784213982053,24.6851742206536,24.6839228709758,24.682672294425,24.6844224905233,24.6831716052903,24.6819214928972,24.6806721528666,24.6794235847212,24.6781757879841,24.6769287621788,24.6756825068289,24.6744370214585,24.6731923055917,24.6719483587532,24.6707051804679,24.6844627702608,24.6852118601416,24.6849604872089,24.6847092695831,24.6844582071681,24.6852072998681,24.6849559297529,24.6847047149428,24.6844536553419,24.6852027508542,24.6849513835495,24.6837001715482,24.6844497325887,24.6831988305246,24.6849487013109,24.6836974909667,24.6824470536634,24.6851973889233,24.6849460249314,24.6836948162408,24.68244438059,24.6811947175014,24.6799458264975,24.6846977071016,24.6844466518303,24.6831957516696,24.6819456243581,24.6806962694182,24.6844476863727,24.6851967855729,24.6839454219538,24.6826948314701,24.6814450136443,24.6801959679989,24.6789476940569,24.6777001913415,24.6764534593761,24.6752074976847,24.6739623057912,24.6727178832201,24.6714742294961,24.6702313441441,24.6689892266894,24.6677478766577,24.6665072935746,24.6652674769665,24.6640284263597,24.662790141281,24.6615526212574,24.6603158658162,24.6590798744851,24.657844646792,24.656610182265,24.6553764804326,24.6541435408237,24.6529113629673,24.6516799463927,24.6504492906296,24.649219395208,24.6479902596581,24.6467618835104,24.6455342662958,24.6443074075453,24.6430813067903,24.6418559635625,24.640631377394,24.6394075478168,24.6381844743637,24.6369621565675,24.6357405939612</t>
  </si>
  <si>
    <t>3.6145,3.6005,3.5702,3.5396,3.5032,3.4736,3.4596,3.4309,3.3946,3.3629,3.3305,3.2905,3.26,3.2291,3.1941,3.1554,3.1148,3.1008,3.0567,3.0427,3.001,2.9571,2.9431,2.9034,2.9047,2.8581,3.1737,3.2117,3.1485,3.4325,3.3631,3.3014,3.2386,3.1824,3.109,3.187,3.1112,3.0459,3.1289,3.0549,2.9715,2.8795,2.7835,2.6959,2.5915,2.501,2.4211,2.3192,2.2419,2.161,2.232,2.516,3.101,3.586,3.671,6.955,14.34,14.825,15.51,16.994,17.179,16.9488,17.1328,16.8579,17.5409,17.3461,17.0443,17.1263,18.3113,18.1178,17.8929,17.6976,17.5066,17.5866,17.6716,17.5113,17.3897,17.2445,17.3255,17.6095,17.4703,17.351,17.2544,17.1217,16.9979,16.9178,16.8247,16.7165,16.6465,16.5752,16.5001,16.424,16.3627,16.2834,16.225,16.148,16.0696,16.0094,15.9481,15.8975,15.8835,15.8206,15.7667,15.7527,15.7387,15.69,15.6332,15.5878,15.5326,15.4733,15.4191,15.3664,15.3088,15.2632,15.211,15.1573,15.1094,15.0546,15.0097,14.9496</t>
  </si>
  <si>
    <t>0,0,0,0,0,0,0,0,0,0,0,0,0,0,0,0.2,0,0,0,0,0,0,0,0,0,0,0,0,0,0,0,0,0,0,0,0,0,0,0,0,0,0,0,0,0,0,0,0,0,0,0,0,0,0,0,0,0,0,0,0,0,0.1,0,5,0.1,0,0.7,0.6,9.4,0,0,0,0,0,0,0,0,0,0,0,0,0,0,0,0,0,0,0,0,0,0,0,0,0,0,0,0,0,0,0,0,0,0,0,0,0,0,0,0,0,0,0,0,0,0.5,0,0,0,0.1,0</t>
  </si>
  <si>
    <t>0,0,0,0,0,0,0,0,0,0,0,0,0,0,0,0.2,0.2,0.2,0.2,0,0,0,0,0,0,0,0,0,0,0,0,0,0,0,0,0,0,0,0,0,0,0,0,0,0,0,0,0,0,0,0,0,0,0,0,0,0,0,0,0,0,0,0,0,0,0,0,0,0,0,0,0,0,0,0,0,0,0,0,0,0,0,0,0,0,0,0,0,0,0,0,0,0,0,0,0,0,0,0,0,0,0,0,0,0,0,0,0,0,0,0,0,0,0,0.5,0.5,0.5,0.5,0.6,0.6</t>
  </si>
  <si>
    <t>14.8,25.4,14.3,19.4,16,23.5,13.6,17.9,16.1,16.7,16.1,17.2,29.3,22.2,25.3,26.4,20.5,31.5,29,35,33.4,35.4,32.6,33.5,26,27.2,29.1,35.3,31.5,45.6,37.5,44.5,47.7,49.3,50.2,52.4,53.7,50.9,41.9,43.3,58.4,45.3,60.7,60.1,60.2,50.9,52.9,56.7,53.9,58.8,64.5,69.1,69.9,59,56.9,70.9,62,71.1,69,65.7,69.7,60.7,69.6,65.8,62.5,64.7,62.4,67.3,66.9,58.2,62.4,63.3,55.5,58.6,54.5,51.3,43.3,49.9,43.8,38.1,44.2,38.1,34.7,45.9,34.2,29,27.3,25.7,32.3,27.4,28.9,35,29.6,27,28,28.8,22,20.7,26.5,15.9,14.8,17.7,21.4,28.7,17.1,21.1,15,19.3,13.3,15.1,11.7,17.4,18.7,19.2,12.5,19.3,21,17.8,15.2,12.3</t>
  </si>
  <si>
    <t>S,S,S,S,S,S,S,S,S,S,S,S,S,S,S,LS,S,S,S,S,S,S,S,S,S,S,S,S,S,S,S,S,S,S,S,S,S,S,S,S,S,S,S,S,S,S,S,S,S,S,S,S,S,S,S,S,S,S,S,S,C,LR,S,R,LR,C,LR,LR,ST,C,S,S,S,S,S,S,S,S,S,S,S,S,S,S,S,S,S,S,S,S,S,S,S,S,S,S,S,S,S,S,S,S,S,S,S,S,S,S,S,S,S,S,S,S,LS,S,S,S,LS,S</t>
  </si>
  <si>
    <t>0,0,0,0,0,0,0,0,0,0,0,0,0,0,0,0.2,0,0,0,0,0,0,0,0,0,0,0,0,0,0,0,0,0,0,0,0,0,0,0,0,0,0,0,0,0,0,0,0,0,0,0,0,0,0,0,0,0,0,0,0,0,0,0,0,0,0,0,0,0,0,0,0,0,0,0,0,0,0,0,0,0,0,0,0,0,0,0,0,0,0,0,0,0,0,0,0,0,0,0,0,0,0,0,0,0,0,0,0,0,0,0,0,0,0,0.5,0,0,0,0.1,0</t>
  </si>
  <si>
    <t>23.6638,23.6836399197324,23.7034612602758,23.7232640390288,23.7430482733735,23.762813980676,23.7825611782861,23.8022898835372,23.8220001137466,23.8416918862153,23.8613652182282,23.881020127054,23.900656629945,23.9202747441377,23.9398744868522,23.9594558752926,23.9790189266469,23.9985636580868,24.0180900867682,24.2375982298308,24.2569008134283,24.2761853210277,24.2954517695565,24.3147001759262,24.3339305570323,24.3531429297548,24.3723373109578,24.3915137174893,24.410672166182,24.4298126738524,24.4489352573017,24.4680399333149,24.4871267186616,24.5061956300956,24.5252466843551,24.5442798981624,24.5632952882243,24.582292871232,24.6012726638609,24.620234682771,24.6391789446066,24.6581054659962,24.6770142635532,24.6959053538749,24.7147787535435,24.7326344791255,24.7094734836267,24.6863341773544,24.6632165399976,24.6401205512645,24.6170461908821,24.5939934385963,24.5709622741722,24.5479526773937,24.5249646280637,24.501998106004,24.4790530910552,24.456129563077,24.4332275019477,24.4103468875646,24.3874876998438,24.4646499187202,24.4417398786625,24.670851292823,24.7897481544885,24.8085336746114,25.0373016029429,25.2658553004385,25.4941949677157,25.5123208052041,25.5304296686641,25.5485215739911,25.5665965370656,25.5846545737533,25.602695699905,25.6207199313566,25.6387272839292,25.6567177734292,25.6746914156481,25.6926482263625,25.7105882213345,25.7285114163112,25.746417827025,25.7643074691937,25.7821803585202,25.8000365106928,25.8178759413851,25.8356986662561,25.8535047009499,25.8712940610962,25.8890667623099,25.9068228201913,25.9245622503262,25.9422850682858,25.9599912896265,25.9776809298904,25.9953540046049,26.0130105292829,26.0306505194227,26.0482739905082,26.0658809580087,26.0834714373791,26.1010454440599,26.1186029934768,26.1361441010414,26.1536687821508,26.1711770521876,26.18866892652,26.2061444205019,26.2236035494726,26.2410463287574,26.2584727736669,26.2758828994976,26.2932767215315,26.3106542550364,26.3280155152658,26.3453605174589,26.3626892768406,26.3800018086214,26.397298127998</t>
  </si>
  <si>
    <t>2.961,2.8927,2.8346,2.7727,2.7137,2.6486,2.5917,2.5319,2.4736,2.4151,2.3572,2.2987,2.2296,2.1677,2.1033,2.0613,2.0015,1.9318,1.8653,1.7924,1.722,1.6499,1.5816,1.5128,1.4516,1.3898,1.3269,1.2585,1.1945,1.1152,1.0468,0.9712,0.8927,0.8135,0.7347,0.6548,0.5753,0.5015,0.4385,0.3758,0.3,0.2395,0.1681,0.102,0.0412,0,0,0,0,0,0,0,0,0,0,0,0,0,0,0,0,0,0,4.748,4.706,4.5312,4.9792,5.3272,14.4752,14.2488,13.9659,13.6776,13.4519,13.2061,12.9904,12.7952,12.6414,12.4564,12.3019,12.1705,12.0156,11.8851,11.7663,11.6058,11.4893,11.3873,11.2897,11.1959,11.0863,10.9892,10.8888,10.7723,10.6707,10.5756,10.4783,10.3796,10.2951,10.213,10.12,10.0457,9.973,9.8963,9.8138,9.717,9.6417,9.5603,9.4882,9.41,9.3402,9.2683,9.2006,9.1257,9.0491,8.9718,8.9298,8.8527,8.773,8.6983,8.6563,8.5888</t>
  </si>
  <si>
    <t>3,0,0,0.4,0,0,0.2,0,0,0,0,0.1,0,0.3,0,0,0.5,0,0.2,0.2,0,0.1,0,2.4,0,0.4,0.1,0,0,0,0,0,0,0,0,0,0,0,0,0,0,0,0,0,0.1,0,0,0,0,0,0,0,0,0,0,0,0,0,0,0,0,0,0,0,0,0,0,0,0,0,2.3,1.6,0,0,0.5,0,0.2,0,0,0,0.1,0,0,0.6,0,0,0.1,0.1,0.1,0.1,0,0,0,0.1,0,0,0,0,0,0,0,0,0,0,0,0,0,0,0,0,0,0,0,0,0,0,0.1,0,0,0</t>
  </si>
  <si>
    <t>3,3,3,3.4,3.4,3.4,3.6,3.6,3.6,3.6,3.6,3.7,3.7,4,4,4,4.5,4.5,4.7,4.9,4.9,5,5,7.4,7.4,6.3,5.5,5.5,5.5,5.2,5.2,3.9,1.7,1,0,0,0,0,0,0,0,0,0,0,0,0,0,0,0,0,0,0,0,0,0,0,0,0,0,0,0,0,0,0,0,0,0,0,0,0,0,0,0,0,0,0,0,0,0,0,0,0,0,0,0,0,0.1,0.2,0.3,0.4,0.4,0.4,0.4,0.5,0.5,0.5,0.5,0.5,0.5,0.5,0.5,0.5,0.5,0.5,0.5,0.5,0.5,0.5,0.5,0.5,0.5,0.5,0.5,0.5,0.5,0.5,0.6,0.6,0.6,0.6</t>
  </si>
  <si>
    <t>7.9,18.5,18.2,9.7,13.4,14.8,7.5,13.6,11.2,20.2,10.5,22.6,18.5,20.7,14,16.8,24.6,22.1,24.5,20.8,22.7,19.7,22.7,26.5,29,37,35.9,32,30.1,33.3,31.9,38.5,42.3,34.9,41.7,39.7,43,43.9,48,43.7,52.1,53.1,52.4,55.7,50.4,51.5,52.2,52.6,59.9,64.6,53.7,64.3,64.4,64.5,55.8,62.4,60.1,70.4,60.4,61,69.4,69.9,56.4,61.8,56,67.9,57.7,52.6,61.6,54.8,57.2,53.3,57.2,53.5,48.7,45.8,42.4,41.2,41.2,45.2,38.7,34.2,40.7,39.6,36,34.1,28.3,27.4,24.3,28.9,24.7,27.2,18.1,25.5,19.3,14.9,23.7,14.8,15.7,13.2,10,19.8,18.2,17.7,21.3,13.6,21,7.9,11.4,19.5,16.9,7.1,10.2,6.2,17,10.6,10.5,10.1,9.8,19</t>
  </si>
  <si>
    <t>SN,C,S,LS,S,S,LS,S,S,S,S,LS,S,LS,S,S,LS,S,LS,LS,S,LS,S,SN,S,LR,LR,S,S,S,S,S,S,S,S,S,S,S,S,S,S,S,S,S,LR,S,S,S,S,S,S,S,S,S,S,S,S,S,S,S,S,S,S,S,S,S,S,S,S,S,R,LR,S,C,LR,C,LR,S,S,S,LR,S,S,LR,S,S,LS,LS,LS,LS,S,S,S,LS,S,S,S,S,S,S,S,S,S,S,S,S,S,S,S,S,S,S,S,S,S,S,LS,S,S,C</t>
  </si>
  <si>
    <t>3,0,0,0.4,0,0,0.2,0,0,0,0,0.1,0,0.3,0,0,0.5,0,0.2,0.2,0,0.1,0,2.4,0,0,0,0,0,0,0,0,0,0,0,0,0,0,0,0,0,0,0,0,0,0,0,0,0,0,0,0,0,0,0,0,0,0,0,0,0,0,0,0,0,0,0,0,0,0,0,0,0,0,0,0,0,0,0,0,0,0,0,0,0,0,0.1,0.1,0.1,0.1,0,0,0,0.1,0,0,0,0,0,0,0,0,0,0,0,0,0,0,0,0,0,0,0,0,0,0,0.1,0,0,0</t>
  </si>
  <si>
    <t>21.4326,21.432114017341,21.4326283858256,21.4321423826567,21.4326567306461,21.4321707069968,21.4326850345206,21.4321989904205,21.4327132975084,21.4322272329871,21.4327415196684,21.4322554347554,21.4327697010597,21.4322835957844,21.4327978417412,21.432311716133,21.4328259417716,21.43233979586,21.4328540012098,21.4323678350239,21.4328820201142,21.4323958336835,21.4329099985436,21.4324237918972,21.4329379365563,21.4324517097235,21.4329658342107,21.4324795872206,21.4329936915651,21.432507424447,21.4330215086778,21.4325352214606,21.4330492856069,21.4325629783196,21.4330770224105,21.4325906950821,21.4331047191464,21.4326183718059,21.4321323758726,21.4326467310923,21.4321607146681,21.4326750494118,21.4321890125264,21.4327033268237,21.4322172695067,21.4327315633871,21.4322454856679,21.4327597591609,21.432273661069,21.4327879142041,21.4323017957689,21.4328160285755,21.4323298898265,21.4328441023339,21.4323579433004,21.4328721355379,21.4323859562492,21.4329001282461,21.4324139287315,21.4329280805171,21.4324418608057,21.4329559924092,21.4324697525303,21.4329838639808,21.4324976039634,21.4330116952901,21.4325254151634,21.4330394863952,21.4325531861883,21.4330672373543,21.4325809170961,21.4330949482254,21.4326086079449,21.4321226190663,21.4326369813358,21.4321509719562,21.4326653137395,21.4321792838885,21.4326936052152,21.4322075549224,21.432721855822,21.4322357851169,21.432750065619,21.4322639745311,21.4327782346651,21.4322921232239,21.4328063630193,21.4323202312541,21.4328344507402,21.4323482986804,21.4328624978865,21.4323763255615,21.432890504517,21.4324043119559,21.4329184706901,21.4324322579222,21.4329463964642,21.4324601635188,21.4329742818977,21.4324880288039,21.4330021270489,21.4325158538358,21.4330299319761,21.4325436386726,21.4330576967371,21.4325713833725,21.4330854213902,21.4325990879933,21.4331131059933,21.432626752593,21.4321407506041,21.4326550997728,21.4321690773018,21.4326834060032,21.4321973630798,21.4327116713435,21.4322256079971,21.4327398958526,21.4322538121128,21.4327680795896</t>
  </si>
  <si>
    <t>7.6843,7.5637,7.4409,7.3515,7.2371,7.1234,7.0362,6.9262,6.819,6.7036,6.5997,6.5187,6.4082,6.3291,6.2261,6.1222,6.045,5.9366,5.8612,5.7876,5.6806,5.6088,5.5042,5.4342,5.3223,6.7094,7.5461,7.4002,7.2594,7.3955,7.2509,8.483,10.4873,10.9128,11.7304,11.5039,11.2671,11.0308,10.7796,10.5505,10.2864,10.0206,9.764,9.4925,9.4826,9.2387,8.9967,8.7558,8.4792,8.1755,7.9444,7.6543,7.3715,7.0932,6.8721,6.6186,6.3847,6.0884,5.8644,5.6414,5.3735,5.1087,4.9256,4.7204,4.5474,4.3187,4.1475,3.9984,3.8181,3.6683,5.9166,7.4414,7.2063,7.0063,7.4202,7.2455,7.357,7.1894,7.0235,6.8482,6.8637,6.7224,6.565,7.0843,6.9344,6.7921,6.7082,6.6261,6.5438,6.4634,6.3449,6.2247,6.1184,6.0422,5.9366,5.8383,5.7294,5.6337,5.5372,5.4454,5.3565,5.2598,5.1652,5.0733,4.9774,4.8919,4.7987,4.72,4.6385,4.5513,4.468,4.3927,4.3171,4.2441,4.1645,4.0904,4.0345,3.9623,3.8921,3.8163</t>
  </si>
  <si>
    <t>0.0778,0.0768,0.0756,0.0744,0.0735,0.0724,0.0712,0.0704,0.0693,0.0682,0.067,0.066,0.0652,0.0641,0.0633,0.0623,0.0612,0.0605,0.0594,0.0586,0.0579,0.0568,0.0561,0.055,0.0543,0.0532,0.0671,0.0755,0.074,0.0726,0.074,0.0725,0.0848,0.1049,0.1091,0.1173,0.115,0.1127,0.1103,0.1078,0.1055,0.1029,0.1002,0.0976,0.0949,0.0948,0.0924,0.09,0.0876,0.0848,0.0818,0.0794,0.0765,0.0737,0.0709,0.0687,0.0662,0.0638,0.0609,0.0586,0.0564,0.0537,0.0511,0.0493,0.0472,0.0455,0.0432,0.0415,0.04,0.0382,0.0367,0.0592,0.0744,0.0721,0.0701,0.0742,0.0725,0.0736,0.0719,0.0702,0.0685,0.0686,0.0672,0.0657,0.0708,0.0693,0.0679,0.0671,0.0663,0.0654,0.0646,0.0634,0.0622,0.0612,0.0604,0.0594,0.0584,0.0573,0.0563,0.0554,0.0545,0.0536,0.0526,0.0517,0.0507,0.0498,0.0489,0.048,0.0472,0.0464,0.0455,0.0447,0.0439,0.0432,0.0424,0.0416,0.0409,0.0403,0.0396,0.0389</t>
  </si>
  <si>
    <t>0,0,0,0,0,0,0.1,0,0,0,0.1,0,0,0.5,0,0,0,0,0,0.2,0,0,0,0,0,0.3,0,0,1.3,1.2,0,0,0,0,2.1,1.5,0,0,0,0.1,0,0,0,0,0,0,0,0.2,0,0,0,0,0.1,0.7,0.4,0,0,0,0,0,0.6,0,0,0.1,1.4,0.6,0,0,0,0,0.1,0.2,0,0,0,0,0,0,0.9,0.1,0,0,0,0,0,0,0.1,0,0,0,0,0.1,0,2.4,0,0.1,0,0.3,1.1,1.7,0,0.1,0,0,0.1,0,0,0.3,0,0.9,0.1,0,0.4,0.1,0,0,0,0,0,0</t>
  </si>
  <si>
    <t>0,0,0,0,0,0,0.1,0.1,0.1,0.1,0.2,0.2,0.2,0.7,0.7,0.7,0.7,0.7,0.7,0.9,0.9,0.5,0,0,0,0,0,0,0,0,0,0,0,0,0,0,0,0,0,0,0,0,0,0,0,0,0,0,0,0,0,0,0,0,0,0,0,0,0,0,0,0,0,0,0,0,0,0,0,0,0,0,0,0,0,0,0,0,0,0,0,0,0,0,0,0,0.1,0.1,0.1,0.1,0.1,0.2,0.2,2.6,2.6,2.7,2.7,3,4.1,5.8,5.8,5.9,5.9,5.9,6,6,6,6.3,6.3,7.2,7.3,7.3,7.7,7.8,7.8,7.8,7.8,7.8,7.8,7.8</t>
  </si>
  <si>
    <t>11.3,12.3,12.1,12.5,16.9,15.8,14.7,17.5,15.1,17.4,15.9,21.9,20.5,21.2,26.2,24.4,27.1,27.5,29.6,30.9,28.5,33.8,34.5,34.8,35.2,37.7,38.7,41.5,43,40,43.6,46,47.4,45.9,44.7,50.7,52.4,51.8,54.3,51.9,51.7,53,58.5,59.2,57,59,57.1,60.8,61.8,62.3,65.4,60.9,64.6,65.6,66.5,67.4,65.3,69.1,66,67.9,64.5,67.3,64.1,64,62.5,65,66.6,61.4,61.3,59.6,61.8,56.9,52.6,55.9,50.5,51.1,49.7,45,45.7,42.2,43.4,38.2,37.9,32.4,35.2,31.7,30.8,30.3,26.9,25.2,25.7,24.4,22.6,19.6,22.8,20.7,20.1,19.5,14.8,17.5,17.4,17.1,18.7,14.5,16.4,16.5,16.1,16.5,17.1,15.3,11.2,16.9,14.5,13.2,15.4,14.3,12.8,11.2,13.5,13.1</t>
  </si>
  <si>
    <t>S,S,S,S,S,S,LS,S,S,S,LS,S,S,LS,S,S,S,S,S,LS,S,S,S,S,S,LR,S,S,LR,LR,S,C,S,S,R,LR,C,S,S,LR,S,S,S,S,S,S,S,LR,S,S,S,S,LR,LR,LR,S,S,S,C,S,LR,S,C,LR,LR,LR,S,S,S,S,LR,LR,S,S,S,S,C,S,LR,LR,S,S,S,S,S,S,LS,S,S,S,S,LS,S,SN,S,LS,S,LS,LS,LS,S,LS,S,S,LS,S,S,LS,S,LS,LS,S,LS,LS,S,S,C,S,S,S</t>
  </si>
  <si>
    <t>0,0,0,0,0,0,0.1,0,0,0,0.1,0,0,0.5,0,0,0,0,0,0.2,0,0,0,0,0,0,0,0,0,0,0,0,0,0,0,0,0,0,0,0,0,0,0,0,0,0,0,0,0,0,0,0,0,0,0,0,0,0,0,0,0,0,0,0,0,0,0,0,0,0,0,0,0,0,0,0,0,0,0,0,0,0,0,0,0,0,0.1,0,0,0,0,0.1,0,2.4,0,0.1,0,0.3,1.1,1.7,0,0.1,0,0,0.1,0,0,0.3,0,0.9,0.1,0,0.4,0.1,0,0,0,0,0,0</t>
  </si>
  <si>
    <t>40.7436,40.68312121875,40.6227322106909,40.5624328425657,40.502222981315,40.4421024940771,40.3820712481875,40.3221291111784,40.262275950779,40.2025116349146,40.1428360317065,40.0832490094719,40.0237504367235,39.964340182169,39.9050181147111,39.8457841034471,39.7866380176685,39.727579726861,39.668609100704,39.6097260090701,39.5509303220254,39.8312219098287,40.1110974398063,40.139557529544,40.1679753738361,40.4323510353906,40.3723342643224,40.3124065806488,40.5915678521307,40.8703147436002,40.8976478701526,40.9249404240954,40.9521924656534,40.9794040549622,41.2575752520681,41.5353335388033,41.5616795280816,41.5879864100321,41.6142542427048,41.7404830840632,41.7665245544853,41.7925273695998,41.8184915867855,41.8444172633364,41.8703044564611,41.8961532232836,41.9219636208428,42.1477357060931,42.1731726609043,42.1985718577358,42.2239333526345,42.2492572015642,42.3745434604056,42.6506437474566,42.9263341981439,42.9506154208186,42.9748606010533,42.9990697923486,43.0232430481256,43.047380421726,43.3224819664125,43.3461751572436,43.3698331784946,43.4934560823703,43.767895483498,44.0419275136397,44.0645527774866,44.0871444569576,44.1097026019043,44.1322272621046,44.2547184872624,44.4770278895078,44.4990073012344,44.5209540872716,44.5428682960483,44.5647499759214,44.5865991751758,44.6084159420252,44.8812003246113,45.0025797928794,45.0237790884994,45.0449469164149,45.0660833233358,45.0871883559027,45.1082620606869,45.1293044841906,45.1503156728469,45.17129567302,45.1922445310054,45.2131622930297,45.1460490052509,45.0790353387588,45.0121211456778,44.9453062783522,44.8785905893453,44.8119739314392,44.7454561576347,44.6790371211507,44.612716675424,44.546494674109,44.4803709710771,44.4143454204169,44.3484178764335,44.2825881936481,44.2168562267982,44.1512218308365,44.0856848609314,44.0202451724659,43.9549026210381,43.88965706246,43.8245083527579,43.7594563481718,43.6945009051549,43.6296418803739,43.5648791307077,43.500212513248,43.4356418852987,43.3711671043752,43.3067880282046,43.2425045147253</t>
  </si>
  <si>
    <t>0,0,0,0,0,0,0,0,0,0,0,0,0,0,0,0,0,0,0,0,0,0.0363,0.2179,0.1196,0.0238,0,0,0,0.961,1.822,1.6919,1.5658,1.4326,1.3037,3.0647,4.2257,4.061,3.8871,3.7067,3.6187,3.4499,3.279,3.092,2.9054,2.7293,2.5492,2.3784,2.2904,2.1093,1.9302,1.7448,1.5781,1.4901,1.8511,1.9121,1.7201,1.5406,1.3536,1.1943,1.0226,1.2836,1.1105,0.9622,0.8742,1.9352,2.1962,1.9998,1.826,1.6562,1.4949,1.4069,1.3189,1.1804,1.0385,0.9091,0.7815,0.6638,0.5489,1.1099,1.0219,0.9026,0.7906,0.6804,0.5758,0.4708,0.3695,0.2815,0.1837,0.0888,0,0,0,0,0,0,0,0,0,0,0,0,0,0,0,0,0,0,0,0,0,0,0,0,0,0,0,0,0,0,0</t>
  </si>
  <si>
    <t>0,0,0,0,0,0,0,0,0,0,0,0,0,0,0,0,0,0,0.2,0,0,0,0,0,0,0,0,0,0,0,0,0,0,0.1,0,0,0,0,0,0,0,0,4.4,0,0.1,5.4,0,0,0.2,1.9,0,0,0,0,0,0.7,0,0.2,0.4,0.1,0,0,0,0,0,0,0,0,0,0,0,0,0,0,0,0.1,0,0,0.3,0,0.2,0,0,0.1,0,0.3,0,0.1,0,0,0,0,0,0.6,0,0,0,0,0,0,0,0,1.5,0,0,0,0.1,0,0.6,0.8,0,0,0,0,0,0,4.1,0,0,0</t>
  </si>
  <si>
    <t>0,0,0,0,0,0,0,0,0,0,0,0,0,0,0,0,0,0,0.2,0.2,0.2,0,0,0,0,0,0,0,0,0,0,0,0,0,0,0,0,0,0,0,0,0,0,0,0,0,0,0,0,0,0,0,0,0,0,0,0,0,0,0,0,0,0,0,0,0,0,0,0,0,0,0,0,0,0,0,0,0,0,0,0,0,0,0,0,0,0,0,0,0,0,0,0,0,0,0,0,0,0,0,0,0,1.5,1.5,1.5,1.5,1.6,1.6,2.2,3,3,3,3,3,3,3,7.1,7.1,7.1,7.1</t>
  </si>
  <si>
    <t>18.7,17.9,16.2,18.2,16.2,17.5,20.7,17.2,22.2,23.1,25.1,20.4,21.9,24.3,26,24.1,28.5,30,30,29.9,31.8,32.8,32.1,33.1,33.9,39,40.3,38.8,38.7,44.5,40.7,45.4,45.6,48.7,47.4,52.2,51,53,51.6,55.8,58.5,59.1,56.6,56.1,62.9,59.1,64.5,61.1,64,65.2,65.5,69.2,65.1,65.6,68.7,66.9,68.8,71,70.4,67.7,68.6,69.8,69.8,67.3,70.4,66.1,67.8,64.7,64.8,66.8,62.1,63.2,61.7,60.3,59.3,55.3,55.1,53.1,50.3,53.5,53,49.9,47.5,48.6,46.3,41.2,39.4,39.1,38.1,36.3,36.8,37.7,31.4,34.8,33.2,31.6,31.1,29.5,30.1,27.4,26.6,25.6,22.6,26.1,20.9,21.7,24.5,21.5,18.5,20.7,19.7,20.9,19.6,21.7,17.3,16.1,19,15.1,18.3,18.8</t>
  </si>
  <si>
    <t>S,S,S,S,S,S,S,S,S,S,S,S,S,S,S,S,S,S,LS,S,S,S,S,S,S,S,S,S,S,S,S,S,S,LR,S,S,S,S,S,S,C,C,R,S,LR,R,C,S,LR,LR,S,S,S,S,S,LR,S,LR,LR,LR,S,S,S,S,S,S,S,S,S,S,S,S,S,S,S,LR,S,S,LR,S,LR,S,S,LR,S,LR,S,LR,S,S,S,S,S,LR,S,S,S,S,S,S,C,S,LS,S,S,S,LS,S,LS,LS,S,S,S,C,S,S,SN,S,C,C</t>
  </si>
  <si>
    <t>0,0,0,0,0,0,0,0,0,0,0,0,0,0,0,0,0,0,0.2,0,0,0,0,0,0,0,0,0,0,0,0,0,0,0,0,0,0,0,0,0,0,0,0,0,0,0,0,0,0,0,0,0,0,0,0,0,0,0,0,0,0,0,0,0,0,0,0,0,0,0,0,0,0,0,0,0,0,0,0,0,0,0,0,0,0,0,0,0,0,0,0,0,0,0,0,0,0,0,0,0,0,0,1.5,0,0,0,0.1,0,0.6,0.8,0,0,0,0,0,0,4.1,0,0,0</t>
  </si>
  <si>
    <t>45.9376,45.8510083578275,45.7645799395172,45.6783144373948,45.5922115443658,45.5062709539148,45.4204923601039,45.3348754575721,45.2494199415338,45.1641255077782,45.0789918526677,44.9940186731371,44.9092056666925,44.8245525314103,44.7400589659357,44.6557246694824,44.5715493418306,44.4875326833268,44.4036743948822,44.3199741779718,44.2364317346331,44.3210467674656,44.2655023023128,44.1860625375896,44.1027725155539,44.0196394938792,43.9366631766224,43.8538432683981,43.7711794743778,43.6886715002887,43.6063190524127,43.5241218375855,43.4420795631952,43.4601919371815,43.3782701696322,43.296502823306,43.2148896071215,43.1334302305458,43.0521244035936,42.9709718368265,42.8899722413513,42.8091253288197,43.1044308114267,43.1431796479163,43.2818554434682,43.5762698373607,43.6141292648238,43.6519173278709,43.8896341610229,44.1829029017417,44.2196188355691,44.2562655604477,44.2928432068354,44.3293519049439,44.3657917847397,44.6581629759442,44.6939830521237,44.9297356080318,45.2210437741381,45.3558028290047,45.3903078652056,45.4247478599645,45.4591229358834,45.4934332153333,45.5276788204546,45.5618598731572,45.5959764951216,45.6300288077985,45.66401693241,45.6979409899495,45.7318011011825,45.7655973866467,45.7993299666527,45.8329989612843,45.8666044903988,46.0001466736278,46.0334371319746,46.0666648383392,46.3558299110082,46.3884499121344,46.6210084250796,46.6531285689428,46.685188166848,46.8171873329233,46.8489376826791,47.1366281835328,47.1677763923882,47.2988658873674,47.3297082807426,47.360492536699,47.3912187648247,47.4218870745013,47.452497574904,47.7390503750024,47.7690630276501,47.7990191069271,47.8289187194731,47.8587619717271,47.8885489699274,47.9182798201119,47.9459546281187,47.8555772695545,47.7653702708675,47.675333310932,47.5854660692277,47.4957682258384,47.406239461451,47.3168794573544,47.2276878954379,47.1386644581909,47.0498088287011,46.9611206906533,46.8725997283291,46.7842456266048,46.6960580709508,46.6080367474305,46.5201813426989,46.4324915440018,46.3449670391744,46.2576075166405</t>
  </si>
  <si>
    <t>0,0,0,0,0,0,0,0,0,0,0,0,0,0,0,0,0,0,0,0,0,0.0004,0,0.0003,0,0,0,0,0,0,0,0,0,0,0,0,0,0,0,0,0,0,4.024,3.8042,3.6842,8.7082,8.4212,8.128,8.008,9.532,9.1965,8.8352,8.5104,8.186,7.8425,8.1665,7.8223,7.7023,7.7263,7.6063,7.2716,6.9322,6.5983,6.2868,5.9586,5.6646,5.364,5.0867,4.813,4.5325,4.2807,4.0277,3.7851,3.5525,3.3271,3.2071,3.0014,2.8044,2.7284,2.5338,2.4138,2.2326,2.0588,1.9388,1.7709,1.6949,1.5406,1.4206,1.2707,1.1244,0.9792,0.8348,0.6973,0.9213,0.7815,0.6445,0.5094,0.3768,0.2457,0.1176,0,0,0,0,0,0,0,0,0,0,0,0,0,0,0,0,0,0,0,0</t>
  </si>
  <si>
    <t>0,0,0,0,0,0,0,0,0,0,0,0,0,0.6,0,0,0,0,0,0.2,0,0,0,0,0,0,0,0,0,0,0,0,0,0,0,0,0,3.1,0,2.9,0,0,0,0,0,0,0,0,0,0,0,0.1,0,0,0,0,0,0,0,0.1,0,0,0,0,0,0,0,0,0,0,0.4,0,0.8,0.1,0.1,0.3,1.2,1.5,0.6,0.1,0,0,0,0,0,0,0,0,0,0,0,0,0,0,0,0,0.3,0,0,0.1,0,0,0,6.8,0.1,0,2.6,0,0,0,0,0,0,0,0,0,0,0,0,0.1</t>
  </si>
  <si>
    <t>0,0,0,0,0,0,0,0,0,0,0,0,0,0.6,0.6,0.6,0.6,0,0,0,0,0,0,0,0,0,0,0,0,0,0,0,0,0,0,0,0,0,0,0,0,0,0,0,0,0,0,0,0,0,0,0,0,0,0,0,0,0,0,0,0,0,0,0,0,0,0,0,0,0,0,0,0,0,0,0,0,0,0,0,0,0,0,0,0,0,0,0,0,0,0,0,0,0,0,0,0,0,0,0,0,0,0,6.8,6.9,6.9,9.5,9.5,9.5,9.5,9.5,9.5,9.5,9.5,9.5,9.5,9.5,9.5,9.5,9.6</t>
  </si>
  <si>
    <t>26,28.1,27.2,26,23.7,20.2,24.9,30,21.9,19.4,22.8,26.3,27.3,31.7,23.4,28.8,31.1,38.5,33.6,32.4,29.3,35.6,34.1,44.2,41.7,44.6,43.7,47.6,50.7,42,45.1,49.4,46.3,55.7,53.3,47.1,57.4,52.7,50.7,55.5,61.9,68.2,60.3,70,66.4,68.9,64.4,73.5,65.9,69.2,77.3,70,70.6,77.6,68.5,67.1,74.9,78.9,77.4,73.6,70.1,67.2,78.1,71.5,69.5,74.3,65.3,66.5,67.7,64.7,75.1,72.5,67.8,60.1,58.6,64,56.5,65,54.4,58.1,64.2,54.7,57.4,55.1,58.7,53,44.4,50.9,43.9,39.3,43.7,44.3,44.8,37.4,42.9,39.6,38.5,40.8,40.2,33.8,34.9,33.3,25.4,31.2,24.1,23.4,25.6,30.1,28.6,19.1,27.5,30.8,24.2,28.1,21.7,23.7,26.1,17.6,17.9,22.1</t>
  </si>
  <si>
    <t>S,S,S,S,S,S,S,S,S,S,S,S,C,LS,S,S,S,S,S,LR,S,S,S,S,S,S,S,S,S,S,C,C,S,S,S,S,S,R,S,R,S,S,S,S,S,S,S,S,S,S,S,LR,S,S,S,S,S,S,S,LR,S,S,S,S,S,S,S,S,S,S,LR,C,LR,LR,LR,LR,LR,LR,LR,LR,S,S,S,S,S,S,S,S,S,S,S,S,S,S,S,S,LR,S,S,LR,C,S,C,B,LS,S,SN,C,C,C,S,S,S,S,S,S,S,S,S,LS</t>
  </si>
  <si>
    <t>0,0,0,0,0,0,0,0,0,0,0,0,0,0.6,0,0,0,0,0,0,0,0,0,0,0,0,0,0,0,0,0,0,0,0,0,0,0,0,0,0,0,0,0,0,0,0,0,0,0,0,0,0,0,0,0,0,0,0,0,0,0,0,0,0,0,0,0,0,0,0,0,0,0,0,0,0,0,0,0,0,0,0,0,0,0,0,0,0,0,0,0,0,0,0,0,0,0,0,0,0,0,0,0,6.8,0.1,0,2.6,0,0,0,0,0,0,0,0,0,0,0,0,0.1</t>
  </si>
  <si>
    <t>48.966,48.9662235643564,48.9664470475509,48.9656704496129,48.965894133608,48.9661177363978,48.9663412580117,48.9655646984791,48.9657884208658,48.9660120620331,48.9662356220106,48.9664591008277,48.9656824985139,48.9659061781349,48.966129776552,48.9663532937949,48.9655767298928,48.9658004479117,48.9660240847128,48.9662476403256,48.9664711147796,48.9656945081043,48.9659181833654,48.9661417774242,48.9663652903103,48.9655887220531,48.9658124357184,48.9660360681674,48.9662596194298,48.966483089535,48.9657064785124,48.9659301494278,48.9661537391425,48.9663772476861,48.9656006750879,48.9658243844138,48.9660480125251,48.9662715594512,48.9664950252217,48.965718409866,48.9659420764499,48.9661656618347,48.9663891660499,48.9656125891249,48.9658362941255,48.9660599179132,48.9662834605172,48.9665069219672,48.9657303022926,48.9659539645591,48.966177545628,48.966401045529,48.9656244642913,48.9658481649808,48.9660717844589,48.966295322755,48.9665187798985,48.965742155919,48.9659658138822,48.9661893906495,48.9664128862502,48.965636300714,48.9658599971065,48.966083612289,48.9663071462912,48.9655305991423,48.9657543339083,48.9659779874505,48.9662015597983,48.9664250509812,48.9656484610287,48.9658721530065,48.9660957637761,48.9663192933668,48.9655427418082,48.9657664721659,48.9659901213014,48.9662136892442,48.9664371760237,48.9656605816693,48.965884269247,48.9661078756179,48.9663314008115,48.9655548448575,48.9657785708214,48.9660022155646,48.9662257791167,48.9664492615072,48.9656726627654,48.9658963459571,48.9661199479437,48.9663434687547,48.9655669084195,48.9657906300039,48.9660142703693,48.9662378295451,48.9664613075607,48.9656847044458,48.9659083832659,48.9661319808826,48.9663554973252,48.9655789326232,48.9658026498424,48.9660262858441,48.9662498406578,48.966473314313,48.9656967068392,48.965920381302,48.9661439745629,48.9663674866514,48.9655909175968,48.965814630465,48.9660382621173,48.9662618125832,48.9664852818922,48.9657086700737,48.9659323401935,48.9661559291129,48.9663794368614,48.9656028634685</t>
  </si>
  <si>
    <t>6.0581,5.9989,5.9414,5.887,5.8352,5.7883,5.7351,5.6748,5.6261,5.5806,5.531,5.4765,5.4276,5.4096,5.3597,5.3018,5.2413,5.765,5.6968,5.8788,5.8182,5.7466,5.6775,5.5837,5.4976,5.405,5.3145,5.2129,5.1019,5.018,4.9389,4.8483,4.7543,4.6295,4.516,4.4224,4.2944,7.3764,7.2476,10.1306,9.9169,9.6563,9.4578,9.1889,8.952,8.6983,8.4821,8.1939,7.9734,7.7303,7.4191,7.5011,7.2548,6.9491,6.7259,6.5158,6.2495,5.9535,5.6774,5.7594,5.5442,5.3521,5.083,4.8702,4.6743,4.4511,4.2866,4.1183,3.9466,3.7937,4.1767,4.0043,4.7863,4.8683,4.9513,5.2333,6.4153,7.8973,8.4793,8.5623,8.349,8.1946,8.0269,7.874,7.7026,7.5614,7.4554,7.3252,7.2231,7.1345,7.0331,6.9303,6.8276,6.746,6.6495,6.5629,6.8449,6.755,6.6664,6.7484,6.6821,6.6116,6.5613,6.5433,6.5253,6.4723,6.4553,6.3984,6.3441,6.3018,6.2439,6.1793,6.1259,6.0664,6.0169,5.9657,5.9101,5.866,5.8216,5.8046</t>
  </si>
  <si>
    <t>0,0,0,0,0,0,0,0,0,0,0,0,0,0,0,0,0,0,0,0,0,0,0,0,0,0,0,0,0,0,0.3,0,0,0,0,0,0,0,0.1,0,0,0,0,0,0,0,0,0,0,0,0,0,0,0,0,0,0,0,0.1,0,0,0,0,0,0,0,0,0,0,0,0,0,0,0,0,0,0,0,0,0,8.1,0,0.2,5.1,2.7,0.1,0.2,0,1.6,0.5,0,0,0,0,0,0,0,0,0,0,0,2.3,1.7,0,0,0,0,1.2,0,0.3,0.2,0,0,0,0.7,0,0.1,0,0,0</t>
  </si>
  <si>
    <t>0,0,0,0,0,0,0,0,0,0,0,0,0,0,0,0,0,0,0,0,0,0,0,0,0,0,0,0,0,0,0,0,0,0,0,0,0,0,0,0,0,0,0,0,0,0,0,0,0,0,0,0,0,0,0,0,0,0,0,0,0,0,0,0,0,0,0,0,0,0,0,0,0,0,0,0,0,0,0,0,0,0,0,0,0,0,0,0,0,0,0,0,0,0,0,0,0,0,0,0,0,0,0,0,0,0,0,1.2,1.2,1.5,1.7,1.7,1.7,1.7,2.4,2.4,1.7,1.7,1.2,1.2</t>
  </si>
  <si>
    <t>26,24,21.9,27.6,23.8,34.6,25.8,28.4,24.2,20.9,24.3,32.1,35.4,28.9,23,31.1,36.3,34.1,36.1,29.3,28.2,34.4,36.7,37.1,28.4,43.6,34.5,37.6,35,39.3,33,42.6,39.9,50.5,38.2,49.4,45,44.6,57.9,53,53.6,60,57.8,56.9,59.7,53.2,64.5,59.8,66,72.5,69.2,60.7,64.4,69.6,67.5,65,72.6,71.1,78.2,77.6,64.1,77.3,77.9,68.6,77.6,70.9,71.7,61.8,72.3,59.1,58.9,62.1,69.5,65.1,61.6,61.9,60.2,65.4,58,59.2,60.6,49,54.9,54.2,53,55.8,45,47.8,50.1,45.3,51.1,43.5,43.1,47.9,46.1,47.7,33.6,37.6,37.8,37.5,30.9,36.7,36.8,41.1,30.8,27.3,32.7,29.2,26.3,25.6,25.9,27.8,23,28,25,29.5,35.3,29.1,34.2,22.8</t>
  </si>
  <si>
    <t>S,S,S,S,S,S,S,S,S,S,S,S,S,S,S,S,S,S,S,S,S,S,S,S,S,S,S,S,S,S,LR,S,S,S,S,C,S,S,LR,S,S,S,S,S,S,S,S,S,S,S,S,S,S,S,S,S,S,S,LR,S,S,S,S,S,S,S,S,S,S,S,S,S,S,S,S,S,S,S,S,S,ST,C,LR,R,R,LR,LR,C,LR,LR,S,S,S,S,S,S,S,S,S,S,C,R,LR,S,C,C,S,LS,C,LS,LS,S,S,S,LS,S,LR,S,S,S</t>
  </si>
  <si>
    <t>0,0,0,0,0,0,0,0,0,0,0,0,0,0,0,0,0,0,0,0,0,0,0,0,0,0,0,0,0,0,0,0,0,0,0,0,0,0,0,0,0,0,0,0,0,0,0,0,0,0,0,0,0,0,0,0,0,0,0,0,0,0,0,0,0,0,0,0,0,0,0,0,0,0,0,0,0,0,0,0,0,0,0,0,0,0,0,0,0,0,0,0,0,0,0,0,0,0,0,0,0,0,0,0,0,0,0,1.2,0,0.3,0.2,0,0,0,0.7,0,0,0,0,0</t>
  </si>
  <si>
    <t>18.8911,18.8306,18.7753,18.7053,18.6456,18.5527,18.4881,18.4162,18.3559,18.3037,18.2433,18.1602,18.0655,17.9929,17.9364,17.8572,17.7598,17.6707,17.5746,17.5018,17.4323,17.343,17.2456,17.147,17.0778,16.9511,16.8627,16.763,16.6735,16.5675,16.8675,16.7462,16.6376,16.4746,16.3738,16.2473,16.117,15.9888,16.0888,15.9132,15.7345,15.5095,15.3033,15.1052,14.8867,14.7164,14.4602,14.2457,13.9802,13.6501,13.3585,13.1455,12.9041,12.6166,12.3526,12.1137,11.8048,11.5156,11.6156,11.2563,11.0353,10.6888,10.3402,10.0923,9.757,9.4957,9.2307,9.0466,8.7827,8.6202,8.4602,8.2822,8.0528,7.8591,7.6904,7.522,7.3652,7.178,7.0369,6.8909,14.9909,14.8719,15.0719,20.1719,22.8719,22.9719,23.1719,23.0301,24.6301,25.1301,24.9252,24.7723,24.6226,24.4427,24.2755,24.0984,23.9968,23.8781,23.7585,23.6407,23.5672,25.8672,27.5672,27.4212,27.3425,27.2744,27.1704,27.1704,27.1053,27.1053,27.1053,27.0203,26.9509,26.8654,26.8654,26.7748,27.5694,27.4789,27.8418,27.772</t>
  </si>
  <si>
    <t>0.2,3.5,0.3,0.7,0.9,0.1,0.6,1.1,7.8,0.3,0,0,0,0,0.1,0,0,0,0,0,0.4,0,1.2,0,0,0.1,0,0,0.1,0,0,0,0,0,0,0,0,0,0,0.1,0,0,0.4,0,0,0,0,0,0,0,0,3.1,0,0,0,0,0,0,0.2,0,0,0,0,0,0,0,0,0,0,0,0,0.1,0,0,0,0,0.1,0,0,0.1,3.8,0,0,3.3,2.5,1.4,6.5,0,0,0,0,0,0,0,0,0,0,0,0.2,0,0,0,0,0,0,0,0,0,0,0,0,0,0,0,0.1,0,0,0,0,0</t>
  </si>
  <si>
    <t>0.2,3.7,4,4.7,5.6,5.7,6.3,7.4,15.2,15.5,14.9,14.9,14.9,14.9,15,15,14.7,14.7,14.7,14.4,14.8,13.5,14.7,13.2,12.1,11.1,11,9.8,8.4,6.2,3.5,0,0,0,0,0,0,0,0,0,0,0,0,0,0,0,0,0,0,0,0,0,0,0,0,0,0,0,0,0,0,0,0,0,0,0,0,0,0,0,0,0,0,0,0,0,0,0,0,0,0,0,0,0,0,0,0,0,0,0,0,0,0,0,0,0,0,0,0,0,0,0,0,0,0,0,0,0,0,0,0,0,0,0,0.1,0.1,0.1,0.1,0.1,0</t>
  </si>
  <si>
    <t>28.3,23.1,28.1,27.7,20.5,29.3,21.2,25.7,25.8,30.6,34.8,30.5,21.6,22.1,26.4,26.5,33.6,29.1,30.5,33.3,31.8,38.2,27.6,38.8,37.1,36.7,32.5,37.7,38.7,42.5,44.6,48.8,43,42.7,41.1,53.9,43.6,53,59.7,48.7,61.7,54.2,54,63.3,67.2,69.7,62,61.8,69.1,68.6,75.9,79.4,75.5,80.4,73.3,80.9,75.6,73.9,77.2,75.6,83.3,71.7,75.4,79.2,76.8,80.3,69,69.2,71.7,72.3,71.5,70.6,62.5,62.6,61.7,58.4,57.8,64.8,61.4,62.7,57.1,61.3,48.9,48.7,58.5,48.4,50.1,52.4,47.4,47.9,47.8,46.6,47.1,39.7,47,37.9,35.3,33,34.6,35.1,31.1,32.9,35.8,28.3,30.7,33.2,35.1,31.2,22.8,28.8,23.6,33,23.2,32.3,31.6,28.2,26.6,27.8,30.3,32.9</t>
  </si>
  <si>
    <t>LS,SN,LS,LS,LS,LS,LS,LS,B,LS,S,S,S,S,LS,S,S,S,S,S,LS,S,LS,S,C,LR,S,C,LR,S,S,S,S,S,S,S,S,S,S,LR,S,S,LR,S,S,S,S,S,S,S,S,R,S,S,S,S,C,S,LR,S,S,S,S,S,S,S,S,S,S,S,S,LR,S,S,S,S,LR,C,S,LR,R,C,C,R,R,LR,ST,S,S,C,S,S,S,S,S,S,S,S,LR,S,S,S,S,S,S,S,S,S,S,S,S,S,S,S,LS,S,S,S,S,S</t>
  </si>
  <si>
    <t>0.2,3.5,0.3,0.7,0.9,0.1,0.6,1.1,7.8,0.3,0,0,0,0,0.1,0,0,0,0,0,0.4,0,1.2,0,0,0,0,0,0,0,0,0,0,0,0,0,0,0,0,0,0,0,0,0,0,0,0,0,0,0,0,0,0,0,0,0,0,0,0,0,0,0,0,0,0,0,0,0,0,0,0,0,0,0,0,0,0,0,0,0,0,0,0,0,0,0,0,0,0,0,0,0,0,0,0,0,0,0,0,0,0,0,0,0,0,0,0,0,0,0,0,0,0,0,0.1,0,0,0,0,0</t>
  </si>
  <si>
    <t>20.2823,20.2823,20.2823,20.2823,20.2823,20.2823,20.2823,20.2823,20.2823,20.2823,20.7869,20.7079,20.6535,20.5979,20.5979,20.5313,20.7808,20.7061,20.6272,20.8057,20.8057,22.0263,22.0263,23.3493,24.367,25.4663,25.4818,26.6128,28.1283,30.2085,32.7152,36.0105,35.8398,35.6715,35.5134,35.2564,35.0834,34.8368,34.5218,34.6218,34.2848,34.0301,34.4301,34.0735,33.6667,33.225,32.8907,32.5606,32.1344,31.7179,31.1857,34.2857,33.7393,33.0986,32.6019,31.9616,31.5894,31.0929,31.2929,30.7693,30.0937,29.6447,29.1386,28.5662,28.0455,27.4638,27.0741,26.6843,26.2615,25.8339,25.4217,25.5217,25.2239,24.9265,24.6403,24.3882,24.4882,24.2658,23.9864,24.0864,27.8864,27.6767,27.545,30.845,33.345,34.745,41.245,40.9834,40.7673,40.6137,40.395,40.1866,39.9752,39.817,39.6075,39.4606,39.3286,39.2085,39.4085,39.2777,39.1663,39.047,38.9129,38.8143,38.7056,38.5853,38.4558,38.3454,38.2675,38.1677,38.0875,37.9691,37.8903,37.7755,37.7755,37.6786,37.5881,37.493,37.3877,37.3709</t>
  </si>
  <si>
    <t>0,0,0,0,0.1,0,0,0.1,0,0,5.7,0,0.2,0.1,0,0,0,7.6,0,0.5,0,0,0,0,0,0,0,0,0,0,0,0,0,0,0,0.1,0,0,0,0,0,0.1,0,0.1,0,0,0,0,0.1,0,0,0,0,0,0,0,0,0,0,0,1.5,0.2,1.1,0,0.2,1.5,0,0.1,0.1,0.4,0,0,0,0,0,0,0,0,0,0,0,0,0,0.1,0,0,0,0,0,0,0,0,0,0,0,0,0,0,0.2,0,0.4,3.7,0,0.8,0,0.1,6,2,0,0,0,0,0,0.1,0,0,0.5,0.3,0.2,0</t>
  </si>
  <si>
    <t>0,0,0,0,0.1,0.1,0.1,0.2,0.2,0.2,5.9,5.9,6.1,6.2,5.7,5.5,5.5,13.1,12.4,11.9,11.2,10.8,10.1,7.6,6.3,4.7,1.8,0,0,0,0,0,0,0,0,0,0,0,0,0,0,0,0,0,0,0,0,0,0,0,0,0,0,0,0,0,0,0,0,0,0,0,0,0,0,0,0,0,0,0,0,0,0,0,0,0,0,0,0,0,0,0,0,0,0,0,0,0,0,0,0,0,0,0,0,0,0,0,0,0,0,0,0,0,0,0.1,0,2,2,2,2,2,2,2.1,2.1,2.1,2.6,2.9,3.1,3.1</t>
  </si>
  <si>
    <t>23,21.3,24.5,22,24.7,25.9,25.6,23.1,24,23.4,24.7,32.2,29.5,26,34.3,32.6,28.7,31.7,35.7,34.4,35.2,33.6,35.6,43.5,38.1,39.9,45.2,46.4,50,47.9,51.5,49.1,52.4,51.3,58.1,59.8,59,57.7,59,57.5,65,60.9,64.1,63.7,66.2,67.3,68.9,74,72.1,69.4,70.5,75.5,71.9,76.2,78.3,78.2,75,74.6,79.4,76.5,77.9,73.4,78.6,80.2,73.5,76.3,75.1,72.2,70.6,69.9,75.1,73,71.9,71.8,68.9,71.2,66.5,64.1,61.6,60.9,59.8,62.8,60.8,56.5,55.5,52.9,56.7,48.9,52.6,47,48.4,47.1,42.9,47,44,41.1,41.7,38.4,35.4,36.9,39.3,38.3,32.4,33.9,27.8,31.5,32.5,25.8,25.3,28.4,23.6,25,26.8,27.8,26.1,20.6,24.3,26.6,27.4,27.4</t>
  </si>
  <si>
    <t>S,S,S,S,LS,S,S,LS,S,S,SN,C,LS,LS,C,S,C,B,C,LR,S,S,S,S,S,S,S,S,S,S,S,S,S,S,S,LR,S,S,S,S,S,LR,S,LR,S,S,S,S,LR,S,S,S,S,S,S,S,S,S,S,S,LR,LR,LR,C,LR,LR,S,LR,LR,LR,S,S,S,S,S,S,S,S,S,S,S,S,S,LR,S,S,S,S,S,S,S,S,S,S,S,S,S,S,LR,S,LR,R,C,LR,S,LS,R,LS,S,C,S,S,S,LS,S,S,LS,LS,LS,S</t>
  </si>
  <si>
    <t>0,0,0,0,0.1,0,0,0.1,0,0,5.7,0,0.2,0.1,0,0,0,7.6,0,0,0,0,0,0,0,0,0,0,0,0,0,0,0,0,0,0,0,0,0,0,0,0,0,0,0,0,0,0,0,0,0,0,0,0,0,0,0,0,0,0,0,0,0,0,0,0,0,0,0,0,0,0,0,0,0,0,0,0,0,0,0,0,0,0,0,0,0,0,0,0,0,0,0,0,0,0,0,0,0,0,0,0,0,0,0,0.1,0,2,0,0,0,0,0,0.1,0,0,0.5,0.3,0.2,0</t>
  </si>
  <si>
    <t>15.627,15.5794,15.525,15.4761,15.4761,15.4188,15.3623,15.3623,15.3095,15.258,15.258,15.2439,15.2439,15.2439,15.6763,15.7174,15.669,15.669,16.3984,17.3981,17.9916,18.2497,18.9134,21.2377,22.4157,23.9764,26.6282,28.3009,28.0992,27.9131,27.7008,27.5075,27.2894,27.0815,26.8148,26.9148,26.6397,26.3787,26.1065,25.8505,25.516,25.616,25.2939,25.3939,25.0483,24.6912,24.3152,23.8694,23.9694,23.5924,23.2038,22.7466,22.3465,21.8854,21.3955,20.913,20.4856,20.0681,19.5821,19.1467,20.6467,20.8467,21.9467,21.5549,21.7549,23.2549,22.8033,22.9033,23.0033,23.4033,22.9491,22.5318,22.1342,21.7411,21.3883,21.0099,20.6923,20.4024,20.1392,19.8844,19.6407,19.3715,19.1227,19.2227,19.018,18.8334,18.6223,18.4651,18.2855,18.1405,17.9884,17.8444,17.722,17.5792,17.4528,17.3402,17.225,17.1242,17.3242,17.2291,17.6291,21.3291,21.2635,22.0635,21.9894,21.9894,28.0894,28.0894,28.0139,27.9502,27.88,27.8059,27.7258,27.7258,27.6483,27.587,27.587,27.587,27.587,27.5054</t>
  </si>
  <si>
    <t>0.2,0,1.6,0,0,0.3,0,0,0.3,0,0,0,0,0,0,0,0,0,0,0,0,0,0.1,0,0,0,0,0.4,0,0.6,0,0,0,0,0,0,0,0,0,0,1.1,0,0,1.1,2.1,0.1,0,0,0,0,0,0,0,0,0,0,0,0,0,0,0,0,0,0,0,0,0,0,0,0,0,0,0,0,0.1,0,0,0,0,0,0,0,3.1,0,0,0,0,0,0,0,11.5,1,0.1,0,7.3,0.7,0,0.1,0,0,0,0,0,0,0,0,0,0,0,0,0,0,0,0,0,0,0,0,0,0</t>
  </si>
  <si>
    <t>0.2,0.2,1.8,1.8,1.8,2.1,2.1,2.1,2.4,2.4,2.4,2.4,2.4,2.4,1.6,0.8,0,0,0,0,0,0,0,0,0,0,0,0,0,0,0,0,0,0,0,0,0,0,0,0,0,0,0,0,0,0,0,0,0,0,0,0,0,0,0,0,0,0,0,0,0,0,0,0,0,0,0,0,0,0,0,0,0,0,0,0,0,0,0,0,0,0,0,0,0,0,0,0,0,0,0,0,0,0,0,0,0,0,0,0,0,0,0,0,0,0,0,0,0,0,0,0,0,0,0,0,0,0,0,0</t>
  </si>
  <si>
    <t>24.1,21.2,22.8,21.9,23.2,24.7,24.7,26.9,28,28.7,29.8,28.9,31.2,32.2,35.4,35.8,38.7,36.7,41.9,42.7,42.8,42.5,46.6,45.7,48.8,51.7,50.2,53,54,54.8,56.7,57.9,59.8,61.2,61.2,64.5,64.2,66.5,68.7,70.1,70.4,70,73.2,72.9,74,75.2,74.8,75.8,75.7,76.5,78.3,81.8,82.3,82.6,83.3,82.3,83.6,84,81,81.3,84,84.7,82.4,84.1,80.6,79.5,79.1,80.3,77,77.9,77.1,74.8,73.5,70.4,70.6,67.6,65.8,63.8,60.1,58.7,56.5,57.2,54.2,53.6,49.3,49.3,47,43.7,43.8,40,39.8,39.9,38.4,36.1,35.8,32.3,33.8,33.4,30.7,31,28.5,29.1,29,25.9,27.3,28.5,28.1,26,24.2,26.1,23.1,24,25.6,25.4,24.2,22.7,22.3,21.3,23.3,24.5</t>
  </si>
  <si>
    <t>LS,C,LS,S,S,LS,S,S,LS,S,S,S,S,S,S,S,S,S,S,S,S,S,LR,S,S,S,S,LR,C,LR,S,S,S,S,S,S,S,S,S,S,LR,S,S,LR,R,LR,S,S,C,S,S,S,S,S,S,S,S,S,S,S,S,S,S,S,S,S,S,S,S,S,S,S,S,S,LR,S,S,S,S,C,C,C,R,S,S,S,S,S,S,S,ST,LR,LR,C,ST,LR,C,LR,C,C,S,S,S,S,S,S,S,S,S,S,S,S,S,S,S,S,S,S,S,S</t>
  </si>
  <si>
    <t>0.2,0,1.6,0,0,0.3,0,0,0.3,0,0,0,0,0,0,0,0,0,0,0,0,0,0,0,0,0,0,0,0,0,0,0,0,0,0,0,0,0,0,0,0,0,0,0,0,0,0,0,0,0,0,0,0,0,0,0,0,0,0,0,0,0,0,0,0,0,0,0,0,0,0,0,0,0,0,0,0,0,0,0,0,0,0,0,0,0,0,0,0,0,0,0,0,0,0,0,0,0,0,0,0,0,0,0,0,0,0,0,0,0,0,0,0,0,0,0,0,0,0,0</t>
  </si>
  <si>
    <t>70.6515,70.8525375697211,71.0532707797749,71.210700090945,71.1028910629189,70.9952452517479,70.8877624103309,70.7804422919408,70.6732846502239,70.5662892391996,70.4594558132598,70.352784127168,70.2462739360592,70.1869249954388,70.7966659058043,71.4624837024409,72.1272934880707,72.106096788766,71.9969321800818,71.8879328405263,71.7790985198913,71.6704289683472,71.6619239364429,71.5534317806826,71.4451038759947,71.3369399737123,71.2289398255449,71.521103183578,71.4128242225829,71.9047091898953,71.7958494708031,71.6871545592537,71.5786242057377,71.4702581611234,71.3620561766563,71.2540180039586,71.1461433950283,71.038432102239,70.9308838783392,70.8234984764517,71.489275650073,71.6890448741884,71.580511658841,72.2451427567281,72.9087676402039,73.2063878326211,73.4035574446674,73.6004285529185,73.7970016092926,73.8512770650235,73.7394703507418,73.6278329055893,73.5163644733019,73.4050647980037,73.2939336242059,73.1829706968067,73.0721757610904,72.961548562727,72.8510888477715,72.7407963626633,72.6306708542258,72.5207120696656,72.4109197565721,72.3012936629168,72.1918335370526,72.0825391277136,71.9734101840143,71.8644464554489,71.7556476918908,71.6470136435923,71.5385440611837,71.4302386956727,71.3220972984442,71.2141196212593,71.206305416255,71.0985030415212,70.9908638735699,70.8833876653151,70.7760741700449,70.6689231414209,70.5619343334778,70.4551075006223,71.1214423976333,71.3217685007763,71.5217913213728,71.7215113185755,71.9209289508422,72.1200446759365,72.3188589509292,72.4333722321987,73.0967121467475,73.7590478016648,74.0553807173436,74.2512650015165,74.911852727809,75.5714403611295,75.7650294155628,76.0583253869655,76.2511773246267,76.443737295211,76.6360057407401,76.8279831025669,77.0196698213758,77.2110663371841,77.4021730893429,77.5929905165383,77.7835190567922,77.9737591474632,78.1637112252479,78.3533757261818,78.5427530856402,78.7318437383392,78.9206481183369,79.1091666590343,79.297399793176,79.4853479528517,79.6730115694968,79.8603910738936,80.0474868961721,80.2342994658114</t>
  </si>
  <si>
    <t>0.8897,0.573,0.265,0,0,0,0,0,0,0,0,0,0,0,0,0.0256,0.0876,0,0,0,0,0,0,0,0,0,0,0,0,0,0,0,0,0,0,0,0,0,0,0,0.327,0,0,0.327,1.654,1.346,0.9295,0.5281,0.1663,0,0,0,0,0,0,0,0,0,0,0,0,0,0,0,0,0,0,0,0,0,0,0,0,0,0,0,0,0,0,0,0,0,2.327,1.9521,1.5919,1.2369,0.8909,0.5544,0.2239,0,10.727,10.954,10.646,10.2823,16.8093,16.7363,16.3647,16.0567,15.6938,15.3309,14.9586,14.5854,14.2133,13.8498,13.4838,13.1156,12.7493,12.3886,12.0323,11.6729,11.3201,10.9663,10.6102,10.2552,9.9033,9.5548,9.2077,8.8628,8.5154,8.1669</t>
  </si>
  <si>
    <t>0,0,0,0,0.1,0,0.2,0,0.1,0.2,0,0,0,0.1,0,0.3,0,0,0,0.1,0,0,0,0,0.1,0,0,0,0.1,0,0.1,0.8,7.4,0.1,5.3,1,0,8.4,0,0,0,0,0,0,0.1,0,0,0,0,0,0.1,0,0,0.3,0.1,0,0,0.5,1,0,4.2,0.2,2.1,0,0,0.2,0.5,0,0,0,0,0,0.8,0,0,0.1,0.3,0,0,0,0,0,0,0,0,0,0,0,0,0,0,0,0,0,0,0,0,0.1,0,0,0,0,0,0,0,0.2,0,0,0,0,0,0,0,0,0,0,0,0,0,0</t>
  </si>
  <si>
    <t>0,0,0,0,0.1,0.1,0.3,0.3,0.4,0.6,0.6,0.6,0.6,0.7,0.7,1,0.8,0,0,0,0,0,0,0,0,0,0,0,0,0,0,0,0,0,0,0,0,0,0,0,0,0,0,0,0,0,0,0,0,0,0,0,0,0,0,0,0,0,0,0,0,0,0,0,0,0,0,0,0,0,0,0,0,0,0,0,0,0,0,0,0,0,0,0,0,0,0,0,0,0,0,0,0,0,0,0,0,0,0,0,0,0,0,0,0,0.2,0.2,0.2,0.2,0.2,0.2,0.2,0.2,0.2,0.2,0.2,0.2,0.2,0.2,0.2</t>
  </si>
  <si>
    <t>15.8,15.8,17,19.2,17.3,21.1,25.4,19.2,22.5,26.9,26.1,24.7,31,29.7,29.1,30.7,33.1,38,33.7,40.6,41.6,37.1,41.1,40.5,45.7,51.1,47.1,47.1,55.8,55.6,57.2,59.6,60.4,61.8,64.2,65.5,66.6,68,63.3,69.8,67.3,67.4,68.4,72.4,72.5,70.1,71.5,75.8,72.9,75.2,73.5,80.8,77.5,79.3,75.3,79.8,78.5,79.7,84,81.3,76.9,79,77.6,77.7,78.5,79.7,81.5,76.7,74.9,74.1,77.5,75.6,70.5,68.4,70,69.4,70,66.9,67.7,66,61.1,57.2,54.5,56.1,57.4,49.2,49.3,50.7,50.6,47.3,46.4,42.7,37.9,38.8,40.8,40.1,35.6,37,31.4,31.7,32.3,27.6,26.9,29.3,28.5,22.3,23.8,22.1,20.9,18.7,17.7,17.3,18.7,19.6,18.7,17.3,17.4,15.7,19.2,15.4</t>
  </si>
  <si>
    <t>S,S,C,S,LS,S,LS,C,LS,LS,S,S,S,LS,S,LS,S,S,S,LR,S,S,S,S,LR,S,S,S,LR,S,LR,LR,ST,LR,R,LR,C,ST,S,C,S,S,S,S,LR,S,S,S,S,S,LR,S,S,LR,LR,S,S,LR,LR,C,R,LR,R,S,C,LR,LR,S,S,C,S,S,LR,S,S,LR,LR,S,S,S,S,S,S,S,S,S,S,S,S,S,S,S,S,S,S,S,S,LR,S,S,S,S,S,S,S,LS,S,S,S,S,S,S,S,S,S,S,S,S,S,S</t>
  </si>
  <si>
    <t>0,0,0,0,0.1,0,0.2,0,0.1,0.2,0,0,0,0.1,0,0.3,0,0,0,0,0,0,0,0,0,0,0,0,0,0,0,0,0,0,0,0,0,0,0,0,0,0,0,0,0,0,0,0,0,0,0,0,0,0,0,0,0,0,0,0,0,0,0,0,0,0,0,0,0,0,0,0,0,0,0,0,0,0,0,0,0,0,0,0,0,0,0,0,0,0,0,0,0,0,0,0,0,0,0,0,0,0,0,0,0,0.2,0,0,0,0,0,0,0,0,0,0,0,0,0,0</t>
  </si>
  <si>
    <t>66.7819,66.6183994862069,66.4552992667751,66.2925983616737,66.130295793271,65.9683905863288,65.8068817679968,65.6457683678062,65.4850494176643,65.3247239518486,65.164791007001,65.0052496221218,64.8460988385642,64.6873377000284,64.5289652525559,64.3709805445238,64.4573826266389,65.042573172622,64.8963310107166,64.8374468899662,64.6787069337874,64.5203556168115,64.3623919875428,64.2048150968147,64.1476239977845,63.9905729183417,63.8339063432657,63.6776233311839,63.6217229430283,63.4659594144436,63.4105772379462,63.9983306522947,64.5846450841459,64.7825240565261,65.3669185665946,65.9498823176902,66.0444188127055,66.625723856302,66.7186057047917,66.8112601528938,66.9036877573471,66.9958890735274,67.0878646554508,67.1796150557771,67.371140825813,67.4621976879291,67.5530316177276,67.6436431610083,67.7340328622348,67.8242012645376,68.0141489097175,68.1036315106627,68.1928950335159,68.5819400146408,68.770032506329,68.8576644957101,68.9450819378068,69.5192853578901,70.0920829696001,70.1764782147435,70.7476668370453,71.0304570320305,71.5995548786072,71.6802594166631,71.7607663677464,72.0410762156047,72.6076997876285,72.6859361088381,72.763980885951,72.8418345879199,72.9194976825494,72.9969706364991,73.5612539152855,73.6371556729412,73.7128716021558,73.8884021578884,74.2635029663984,74.3376854246531,74.4116862637858,74.4855059284504,74.5591448622117,74.6326035075491,74.7058823058582,74.7789816974542,74.8519021215742,74.92464401638,74.9972078189606,75.0695939653349,75.1418028904542,75.2138350282052,75.285690811412,75.3573706718392,75.4288750401944,75.5002043461305,75.5713590182486,75.6423394841004,75.7131461701911,75.8837795019813,75.803995076304,75.6184059849103,75.4332712668093,75.2485898095699,75.0643605034844,74.8805822415621,74.6972539195224,74.5143744357884,74.3319426914801,74.1499575904078,73.9684180390658,73.7873229466253,73.6066712249284,73.4264617884812,73.2466935544473,73.0673654426416,72.8884763755234,72.7100252781902,72.5320110783712,72.3544327064207,72.1772890953119,72.0005791806303</t>
  </si>
  <si>
    <t>0,0,0,0,0,0,0,0,0,0,0,0,0,0,0,0,0,0.0133,0,0,0,0,0,0,0,0,0,0,0,0,0,0.057,6.714,6.458,11.015,11.272,10.8442,18.5012,17.9803,17.4807,16.9275,16.378,15.8223,15.2284,14.9724,14.4121,13.8429,13.2303,12.6593,12.0694,11.8134,11.1673,10.5718,10.3158,10.0598,9.4561,8.8768,8.6338,8.8908,8.3799,11.8369,11.5809,12.9379,12.3142,11.7853,11.5293,11.2863,10.6983,10.139,9.671,9.0992,8.5564,8.6134,8.14,7.6608,7.4048,7.1488,6.7051,6.2621,5.8363,5.4428,5.0714,4.7148,4.3559,3.9961,3.6667,3.3401,3.0131,2.69,2.378,2.0712,1.774,1.4864,1.2005,0.9154,0.6347,0.3615,0.1055,0,0,0,0,0,0,0,0,0,0,0,0,0,0,0,0,0,0,0,0,0,0</t>
  </si>
  <si>
    <t>0,0,0,0,0,0,0,0,0,0,0,0,0,0,0,0,0.1,0,0,0,0.1,0.9,0,0,0,0,2.1,0.9,0.1,0,0,0,0,0,0,0,0,0,0,0,1.2,0,0.2,0.1,1.4,0.6,6.4,0,11.3,0,0.5,0.3,0.1,0.2,0.1,0,0.1,0,0,0,0,0,3.9,0,0,0,3.4,0,5.2,0,0,0,0.1,0,0,0,0,0,0,0,0.1,0,0.1,0.1,1.2,0.4,0,0.2,0,0.1,0,0,0,0,0,0,0,0,0,0,0,0,0,0,0,0,0,0,0,0,0,0,0,0,0,0,0,0,0,0</t>
  </si>
  <si>
    <t>0,0,0,0,0,0,0,0,0,0,0,0,0,0,0,0,0.1,0.1,0,0,0.1,0,0,0,0,0,0,0,0,0,0,0,0,0,0,0,0,0,0,0,0,0,0,0,0,0,0,0,0,0,0,0,0,0,0,0,0,0,0,0,0,0,0,0,0,0,0,0,0,0,0,0,0,0,0,0,0,0,0,0,0,0,0,0,0,0,0,0,0,0,0,0,0,0,0,0,0,0,0,0,0,0,0,0,0,0,0,0,0,0,0,0,0,0,0,0,0,0,0,0</t>
  </si>
  <si>
    <t>22.3,16.2,17.1,19.1,23.3,21.3,16.8,13.7,14,14.3,21.9,17,21.9,24,23.4,21.3,29.8,26.7,34.1,33.4,31.4,43.6,33.9,44.6,40.5,46,49.9,52.9,49.5,47.2,53.8,56.1,54.3,57.7,53.1,61.7,65.7,68.6,65,62.3,62.4,71.4,63.1,73.7,72.7,69.9,69.7,70.3,73.9,80.8,76.7,77.1,84.9,77.1,80.5,83.2,76.3,87.2,87.9,87,87.9,74.8,77.4,86.8,76.1,79.4,81.4,83.5,75.6,83.3,78.5,73.7,75.7,71.7,75.9,65.6,64.8,61.1,59,57.9,63.2,49.8,61,52,53.5,51,45.8,41.7,44.9,38.2,35.4,38.2,33.5,34.8,31.5,32.4,37.4,25.5,25.6,23.7,25.1,26.9,19.7,29.8,18.8,23.4,23.5,18,25.6,16.5,24.3,20,20.2,17.3,16.9,10.3,20.3,15.7,14.2,14.1</t>
  </si>
  <si>
    <t>S,S,S,S,S,S,S,S,S,S,S,S,S,S,S,S,LS,S,S,S,LS,LR,C,S,C,C,R,LR,LR,S,S,S,S,S,S,S,S,S,S,S,LR,C,LR,LR,LR,LR,ST,C,ST,C,LR,LR,LR,LR,LR,C,LR,S,S,S,S,C,R,C,S,S,R,C,R,C,S,S,LR,S,S,S,S,S,S,S,LR,C,LR,LR,LR,LR,S,LR,S,LR,S,S,S,S,S,S,S,S,S,S,S,S,S,S,S,S,S,S,S,S,S,S,S,S,S,S,S,S,S,S</t>
  </si>
  <si>
    <t>0,0,0,0,0,0,0,0,0,0,0,0,0,0,0,0,0.1,0,0,0,0.1,0,0,0,0,0,0,0,0,0,0,0,0,0,0,0,0,0,0,0,0,0,0,0,0,0,0,0,0,0,0,0,0,0,0,0,0,0,0,0,0,0,0,0,0,0,0,0,0,0,0,0,0,0,0,0,0,0,0,0,0,0,0,0,0,0,0,0,0,0,0,0,0,0,0,0,0,0,0,0,0,0,0,0,0,0,0,0,0,0,0,0,0,0,0,0,0,0,0,0</t>
  </si>
  <si>
    <t>36.592,36.5922593306122,36.5925185638432,36.5917776997294,36.5920371138177,36.5922964304933,36.5925556497929,36.591814771753,36.5920741719203,36.5923334746803,36.5915926800693,36.5918521636344,36.5921115497607,36.5923708384849,36.5916300298435,36.5918894993833,36.5921488714896,36.5924081461991,36.5916673235483,36.591926779084,36.5921861371914,36.5924453979072,36.591704561268,36.5919640028205,36.5922233469501,36.5924825936933,36.5917417430867,36.592001170677,36.5922605008497,36.5925197336412,36.5917788690881,36.5920382827373,36.592297598974,36.5925568178348,36.5918159393562,36.5920753390851,36.5923346414068,36.5915938463578,36.5918533294848,36.5921127151734,36.5923720034599,36.5916311943811,36.5918906634836,36.5921500351528,36.5924093094253,36.5916684863377,36.5919279414367,36.5921872991077,36.5924465593872,36.5917057223118,36.5919651634284,36.5922245071221,36.5924837534296,36.5917429023875,36.5920023295425,36.59226165928,36.5925208916365,36.5917800266486,36.5920394398631,36.5922987556653,36.5925579740918,36.591817095179,36.5920764944739,36.5923357963617,36.591595000879,36.5918544835725,36.5921138688277,36.592373156681,36.5916323471691,36.5918918158388,36.5921511870753,36.5924104609152,36.5916696373952,36.591929092062,36.5921884493009,36.5924477091485,36.5917068716414,36.5919663123263,36.5922256555886,36.5924849014649,36.5917440499917,36.5920034767158,36.5922628060225,36.5925220379484,36.5917811725301,36.5920405853143,36.5922999006863,36.5925591186828,36.5918182393402,36.5920776382055,36.5923369396638,36.5915961437518,36.5918556260161,36.5921150108423,36.5923742982668,36.5916334883262,36.5918929565673,36.5921523273755,36.5924116007873,36.5916707768392,36.5919302310781,36.5921895878893,36.5924488473093,36.5917080093748,36.5919674496326,36.5922267924678,36.5924860379172,36.5917451860172,36.5920046123147,36.592263941195,36.5925231726946,36.5917823068502,36.5920417192084,36.5923010341547,36.5915602517255,36.5918197474677,36.5920791457666,36.5923384466588,36.5915976501809,36.5918571318796</t>
  </si>
  <si>
    <t>15.1606,15.1101,15.0581,15.0038,14.9404,14.8812,14.83,14.7846,14.7378,14.6907,14.6317,14.5805,14.5207,14.4567,14.395,14.3366,14.3226,14.2531,14.2651,14.1781,14.1641,15.1501,15.0848,14.9539,14.8726,14.7754,16.8624,17.7484,17.8344,17.68,17.4878,17.2799,17.0858,16.8683,16.6852,16.4391,16.1592,15.8534,15.5847,15.3414,16.5274,16.2912,16.4772,16.5632,17.9492,18.5362,24.9222,24.645,35.931,35.4621,35.9481,36.2341,36.3201,36.5071,36.5931,36.0806,36.1666,35.327,34.475,33.6588,32.8269,32.4601,36.3461,35.7701,35.1927,34.5505,37.9365,37.4084,42.5954,42.0415,41.3632,40.7904,40.8774,40.3446,39.7357,39.3091,38.8972,38.5366,38.203,37.8828,37.9698,37.8018,37.8878,37.9738,39.1608,39.5468,39.3348,39.5208,39.317,39.403,39.2577,39.098,38.9627,38.8209,38.6956,38.567,38.4123,38.3118,38.2111,38.118,38.0191,37.9138,37.8325,37.7168,37.6383,37.5459,37.4534,37.3784,37.2785,37.2063,37.1113,37.0309,36.9491,36.8753,36.8035,36.7456,36.6638,36.5943,36.5292,36.4634</t>
  </si>
  <si>
    <t>0,0,0,0,0,0,0,0,0,0,0,0,0,0,0,0,0,0,0,0,4.3,0,7.9,0.1,1,0.5,1.7,0.1,0,0.1,0,0,0,0,0.1,0,0,0,0,0,0.2,0,0,0,0.1,0,0,0,0,0.6,0,0.9,0,0.3,0,0,0,0,0.3,0,0.1,0,0,0,0,0,0,0,0,0.2,0.1,0,0,0,0,0,0.1,0,0,0,0.2,0,0.2,0,0.9,0,0,0.2,0.1,0.2,0.6,0.1,0,0.1,0.1,0.1,0.1,0.5,0,0,0.1,0,0,0,0,0.1,0,0.3,0,0,0.1,0,0,6.3,0.2,0.6,0,0,0.8,1.7</t>
  </si>
  <si>
    <t>0,0,0,0,0,0,0,0,0,0,0,0,0,0,0,0,0,0,0,0,0,0,0,0,0,0,0,0,0,0,0,0,0,0,0,0,0,0,0,0,0,0,0,0,0,0,0,0,0,0,0,0,0,0,0,0,0,0,0,0,0,0,0,0,0,0,0,0,0,0,0,0,0,0,0,0,0,0,0,0,0,0,0,0,0,0,0,0,0,0,0,0,0,0,0,0,0,0,0,0,0,0,0,0,0,0.1,0.1,0.4,0.4,0.4,0.5,0.5,0.5,6.8,7,7.6,7.6,7.6,8.4,10.1</t>
  </si>
  <si>
    <t>17.5,15.9,18.9,19.1,24.3,17.3,19.6,23.7,27.8,25.6,27.5,24.6,25.7,29.8,25.6,32.6,38.4,39.1,37.2,33.8,43.8,39.6,46.7,44.8,48.2,53,47.9,48,56.9,60.1,57.8,55.2,61,62.1,63.5,65.5,68.9,69.1,68.3,72.3,69.5,69.1,70.8,78.7,75.5,81.2,82.4,78.6,79.9,75.1,81.2,77,84.2,78.6,79.3,80.3,81.1,81.6,86,88.4,83.9,85.1,84.2,86.1,80.8,78,82,77.9,85.3,75.5,83.4,75.3,79.3,73.8,73.1,77.5,69.9,72,66,70,67.3,61.5,64.8,64.2,53.6,52.5,49.8,54.7,55.3,45.7,47.8,42.9,42.6,38.7,41.5,38.4,42.3,40.8,37,28.2,35.4,33.6,33.8,30.8,26.5,24.4,28.9,21.3,22.5,21.3,17.3,24.7,17.1,21.6,19.7,14.9,20.1,16.1,15.2,14.7</t>
  </si>
  <si>
    <t>S,S,S,S,S,S,S,S,S,S,S,S,S,S,S,S,S,S,S,S,R,C,ST,LR,LR,LR,LR,LR,C,LR,S,S,S,S,LR,S,S,S,S,S,LR,S,S,S,LR,S,S,S,S,LR,S,LR,S,LR,S,C,S,S,LR,S,LR,S,S,S,S,S,S,S,S,LR,LR,S,S,S,S,S,LR,S,S,S,LR,S,LR,S,LR,S,S,LR,LR,LR,LR,LR,S,LR,LR,LR,LR,LR,S,S,LR,S,S,S,S,LS,S,LS,S,S,LS,C,C,B,LS,LS,S,S,LS,LS</t>
  </si>
  <si>
    <t>0,0,0,0,0,0,0,0,0,0,0,0,0,0,0,0,0,0,0,0,0,0,0,0,0,0,0,0,0,0,0,0,0,0,0,0,0,0,0,0,0,0,0,0,0,0,0,0,0,0,0,0,0,0,0,0,0,0,0,0,0,0,0,0,0,0,0,0,0,0,0,0,0,0,0,0,0,0,0,0,0,0,0,0,0,0,0,0,0,0,0,0,0,0,0,0,0,0,0,0,0,0,0,0,0,0.1,0,0.3,0,0,0.1,0,0,6.3,0.2,0.6,0,0,0.8,1.7</t>
  </si>
  <si>
    <t>49.2672,49.2672766698935,49.2673533212319,49.2674299540196,49.2675065682611,49.2675831639609,49.2676597411236,49.2667362997535,49.2668130818688,49.2668898454017,49.2669665903568,49.2670433167386,49.2671200245516,49.2671967138003,49.2672733844891,49.2673500366226,49.2674266702052,49.2675032852414,49.2675798817358,49.2676564596928,49.2667330191169,49.2668098020261,49.2668865663528,49.2669633121015,49.2670400392767,49.2671167478829,49.2671934379245,49.2672701094062,49.2673467623322,49.2674233967073,49.2675000125358,49.2675766098222,49.267653188571,49.2667297487868,49.2668065324874,49.2668832976054,49.2669600441452,49.2670367721113,49.2671134815081,49.2671901723403,49.2672668446122,49.2673434983285,49.2674201334934,49.2674967501117,49.2675733481876,49.2676499277258,49.2667264887307,49.2668032732204,49.2668800391271,49.2669567864555,49.26703351521,49.2671102253951,49.2671869170153,49.2672635900751,49.2673402445789,49.2674168805313,49.2674934979368,49.2675700967998,49.2676466771249,49.2667232389165,49.2668000241927,49.2668767908857,49.2669535390002,49.2670302685407,49.2671069795115,49.2671836719172,49.2672603457624,49.2673370010514,49.2674136377888,49.267490255979,49.2675668556267,49.2676434367362,49.266719999312,49.2667967853722,49.2668735528491,49.2669503017472,49.2670270320711,49.2671037438252,49.267180437014,49.267257111642,49.2673337677138,49.2674104052337,49.2674870242063,49.267563624636,49.2676402065274,49.266716769885,49.2667935567268,49.2668703249851,49.2669470746644,49.2670238057693,49.2671005183042,49.2671772122736,49.2672538876821,49.267330544534,49.267407182834,49.2674838025864,49.2675604037959,49.2676369864668,49.2667135506037,49.2667903382245,49.2668671072617,49.2669438577198,49.2670205896032,49.2670973029165,49.2671739976641,49.2672506738505,49.2673273314803,49.2674039705578,49.2674805910877,49.2675571930744,49.2676337765223,49.266710341436,49.2667871298336,49.2668638996473,49.2669406508816,49.2670173835411,49.2670940976303,49.2671707931536,49.2672474701156,49.2673241285207</t>
  </si>
  <si>
    <t>10.6316,10.5883,10.5407,10.4929,10.4364,10.3914,10.3431,10.2889,10.2258,10.1673,10.1051,10.0487,9.9904,9.9238,9.866,9.7931,9.7048,9.6147,9.5305,9.4559,13.7449,13.6606,21.5486,21.6366,22.6246,23.1126,24.8006,24.8886,24.6887,24.7767,24.5106,24.2691,23.9742,23.6704,23.7584,23.4181,23.0384,22.6582,22.2922,21.8751,22.0631,21.6917,21.3008,20.7958,20.8838,20.3397,19.783,19.2983,18.7979,19.3859,18.8612,19.7492,19.1664,19.4544,18.9618,18.5738,18.0619,17.5484,17.8364,17.2002,17.2882,16.7243,16.1859,15.6222,15.1567,14.7384,14.2671,13.863,13.3539,13.5419,13.6299,13.2672,12.8596,12.5243,12.2007,11.8301,11.9181,11.6131,11.3673,11.0889,11.2769,11.0684,11.2564,11.0287,11.9167,11.7608,11.6188,11.8068,11.8948,12.0828,12.6708,12.7588,12.644,12.732,12.82,12.908,12.996,13.484,13.3881,13.3168,13.4048,13.3191,13.233,13.1554,13.0888,13.0768,13.0045,12.9925,12.9346,12.879,12.867,12.8178,12.7783,12.7663,12.7543,12.7423,12.6893,12.6429,12.6309,12.6189</t>
  </si>
  <si>
    <t>0,0,0,0,0,0,0,0,0,0,0,0,0,0,0,0,0,0,0,0,0.2,0,0,0,0,0,0,0,0,0,0,0,0,0,0,0,0,0,0,0,0,0,0,0,0,0,0,0,0,0,0,0,0,0,0,0,0,0,0,0,0,0.1,0,0,0.1,0,0,0,0,0,0,0,0,0,0,0.2,0,0,1.8,0,0,0,0,0,0,0,0.2,0,0,0.1,0,0,0,0,0,0.1,0,0,0,2.7,0,0,0,0,2.1,1.4,3.1,0,0.1,0,0,0,0,0,0,0,0,0,0,0</t>
  </si>
  <si>
    <t>0,0,0,0,0,0,0,0,0,0,0,0,0,0,0,0,0,0,0,0,0,0,0,0,0,0,0,0,0,0,0,0,0,0,0,0,0,0,0,0,0,0,0,0,0,0,0,0,0,0,0,0,0,0,0,0,0,0,0,0,0,0,0,0,0,0,0,0,0,0,0,0,0,0,0,0,0,0,0,0,0,0,0,0,0,0,0.2,0.2,0.2,0.3,0.3,0.3,0.3,0.3,0.3,0.4,0.4,0.4,0.4,3.1,3.1,3.1,3.1,3.1,5.2,6.6,9.7,9.7,9.8,9.8,9.8,9.8,9.8,9.8,9.8,9.8,9.8,9.8,9.8,9.8</t>
  </si>
  <si>
    <t>10.4,10.9,11.7,11.6,11.5,14,14.3,14.4,17,18,19,21.6,22.7,24.5,25.4,27.4,29.5,31.4,34,34.5,36.8,38.3,39.9,41.2,42.5,43.1,44.7,44.7,46.5,46.7,49,48.9,48.6,50.3,51.8,50.8,52.2,52.2,52.5,54.3,54.6,53.2,55.4,55.9,55.1,56.5,56.1,57.4,56.6,58.1,57.6,58.9,58.8,58.6,58.9,59.7,60.4,59.1,59,59.8,60,59.1,59.4,59.1,59.5,59.1,57.1,57.3,55.9,53.9,52.7,52.2,49.9,50,46.6,44.9,42.7,42,39.8,37.3,35.2,34.2,32.5,30,28.1,26.9,24.1,23,22.5,20.8,20.4,18.4,17.9,16.2,15.8,15.6,14,13.3,13.6,13.8,12.8,13.3,12.1,13.3,12.2,11.3,12.6,12.1,10.8,11.8,10.6,11.1,11.1,11.3,11.4,10.5,10.9,12.1,10.1,10.9</t>
  </si>
  <si>
    <t>S,S,S,S,S,S,S,S,S,S,S,S,S,S,S,S,S,S,S,S,LR,S,S,S,S,S,S,S,S,S,S,S,S,S,S,S,S,S,S,S,S,S,S,S,S,S,S,S,S,S,S,S,S,S,S,S,S,S,S,S,S,LR,S,S,LR,S,S,S,S,S,C,S,S,C,C,LR,S,S,LR,S,S,S,S,S,S,S,LS,S,S,LS,S,S,C,S,S,LS,S,S,S,SN,S,S,S,S,SN,LS,SN,C,LS,S,S,S,S,S,S,S,S,S,S,S</t>
  </si>
  <si>
    <t>0,0,0,0,0,0,0,0,0,0,0,0,0,0,0,0,0,0,0,0,0,0,0,0,0,0,0,0,0,0,0,0,0,0,0,0,0,0,0,0,0,0,0,0,0,0,0,0,0,0,0,0,0,0,0,0,0,0,0,0,0,0,0,0,0,0,0,0,0,0,0,0,0,0,0,0,0,0,0,0,0,0,0,0,0,0,0.2,0,0,0.1,0,0,0,0,0,0.1,0,0,0,2.7,0,0,0,0,2.1,1.4,3.1,0,0.1,0,0,0,0,0,0,0,0,0,0,0</t>
  </si>
  <si>
    <t>16.8571,16.8013919871245,16.7458680736906,16.6905276513012,16.6353701135694,16.5803948561125,16.5256012765451,16.4709887744724,16.4165567514838,16.3623046111463,16.3082317589979,16.2543376025411,16.2006215512366,16.1470830164964,16.093721411678,16.0405361520772,15.9875266549222,15.9346923393673,15.8820326264862,15.8295469392656,15.9772347025993,15.9244343990757,15.8718085858256,15.8193566862072,15.7670781254845,15.7149723308209,15.6630387312727,15.6112767577831,15.5596858431758,15.508265422149,15.457014931269,15.4059338089639,15.355021495518,15.304277433065,15.2537010655823,15.2032918388849,15.1530492006191,15.1029726002565,15.0530614890883,15.0033153202187,14.9537335485597,14.9043156308241,14.8550610255205,14.8059691929469,14.7570395951848,14.7082716960934,14.6596649613037,14.6112188582127,14.5629328559774,14.5148064255092,14.4668390394678,14.4190301722558,14.3713793000128,14.3238859006093,14.2765494536416,14.2293694404257,14.1823453439917,14.1354766490781,14.0887628421262,14.0422034112745,13.9957978463531,14.0495456388781,14.0031158099427,13.9568394186395,14.0107159578998,13.9644144502277,13.9182659561218,13.8722699699149,13.8264259876109,13.7807335068793,13.7351920270497,13.6898010491062,13.6445600756822,13.5994686110544,13.554526161138,13.709732233481,13.6644253930528,13.6192682790929,13.8242603967972,13.8855750727391,13.946687120782,14.0075972105545,14.0683060094724,14.1288141827458,14.1891223933866,14.2492313022153,14.3091415678689,14.3688538468077,14.4283687933225,14.487687059542,14.5468092954397,14.584736148841,14.5365376645723,14.4884984628482,14.4406180172843,14.3928958032357,14.3453312977916,14.2979239797688,14.2506733297069,14.203578829862,14.1566399642011,14.1098562183966,14.0632270798208,14.0167520375399,13.9704305823085,13.9242622065644,13.8782464044225,13.8323826716697,13.7866705057591,13.7411094058044,13.6956988725749,13.6504384084896,13.6053275176117,13.5603657056437,13.5155524799212,13.4708873494081,13.4263698246912,13.3819994179744,13.3377756430738,13.2936980154121</t>
  </si>
  <si>
    <t>0,0,0,0,0,0,0,0,0,0,0,0,0,0,0,0,0,0,0,0,0,0,0,0,0,0,0,0,0,0,0,0,0,0,0,0,0,0,0,0,0,0,0,0,0,0,0,0,0,0,0,0,0,0,0,0,0,0,0,0,0,0,0,0,0,0,0,0,0,0,0,0,0,0,0,0,0,0,1.55,1.4118,1.2773,1.1452,1.016,0.8901,0.7667,0.6453,0.5383,0.4211,0.3052,0.1982,0.0856,0,0,0,0,0,0,0,0,0,0,0,0,0,0,0,0,0,0,0,0,0,0,0,0,0,0,0,0,0</t>
  </si>
  <si>
    <t>0,0,0,0,0,0,0,0,0,0,0.1,0,0.1,0.2,0,0,0,0,0,0,0,0,0,0,0,0.1,0.2,0.1,5.5,0.1,0.1,0,0,0.1,0,0,0,0.1,0,0,0,0,0,0,0,0.1,0,0,0,0,0,0,0,0,0,0,0,0,0,0,0.1,0,0,0,0,0,0,0,0,0,0,0,0,0.1,0.3,0.1,0,0.1,0.1,0,0,0,0.2,0,0.1,0.1,0,0,0.4,0,0,0,0,0,0,0,0,0,0,0,0,0.7,0,0.2,1.1,0,0.1,0.1,0,0,0,0,0,0,0,0,0.2,0,0,0</t>
  </si>
  <si>
    <t>0,0,0,0,0,0,0,0,0,0,0.1,0.1,0.2,0.4,0.4,0.4,0.4,0.4,0.3,0,0,0,0,0,0,0,0,0,0,0,0,0,0,0,0,0,0,0,0,0,0,0,0,0,0,0,0,0,0,0,0,0,0,0,0,0,0,0,0,0,0,0,0,0,0,0,0,0,0,0,0,0,0,0,0,0,0,0,0,0,0,0,0.2,0.2,0.3,0.4,0.4,0.4,0.8,0.8,0.8,0.8,0.8,0.8,0.8,0.8,0.8,0.8,0.8,0.8,0.8,1.5,1.5,1.7,2.8,2.8,2.9,3,3,3,3,3,3,3,3,3,3.2,3.2,3.2,3.2</t>
  </si>
  <si>
    <t>11.4,12.2,12.4,12.1,13.9,13.3,14.7,15.3,16.7,18.2,19.5,21.2,23.4,24.5,25.9,28.5,30.8,31,32.5,33.8,36.2,37.8,38.9,40.6,41.7,42.5,43.1,43.5,44,44.8,47,47.8,48.3,47.8,47.6,49.5,48.5,50.5,49.7,51,51.6,51.9,52.1,51.8,53.9,52.4,53.8,53.9,54.6,55.8,55.5,55.6,56.6,56.7,57.6,58,56.8,57.4,59,58,57.8,57.7,58.1,57.5,57.3,54.9,54.4,54.8,53.5,52.3,49.4,49.3,47.6,45.7,43.2,41.7,38.5,36.8,35.8,33.1,32.4,30.4,28,26.7,23.3,22.6,21.1,20.3,18.9,16.6,16,15.1,14.7,15.3,14.5,13.3,12.8,13.1,13.6,12.9,12,11.9,13.4,13.4,12,12,13,11.4,11.8,12.3,12,12.9,12.5,12.4,12.1,11.8,11.1,11.5,11.7,12.1</t>
  </si>
  <si>
    <t>S,S,S,S,S,S,S,S,S,S,LS,S,LS,LS,S,S,S,S,S,S,S,S,S,S,S,LR,LR,LR,R,LR,LR,S,S,LR,S,S,S,LR,S,S,S,S,S,S,S,LR,S,S,S,S,S,S,S,S,S,S,S,S,S,S,LR,S,S,S,S,S,S,S,S,S,S,S,S,LR,LR,LR,S,LR,LR,S,S,S,LS,S,LS,LS,S,S,LS,S,S,S,S,S,S,S,S,S,S,S,C,LS,S,LS,LS,S,LS,LS,S,S,S,S,S,S,S,S,LS,S,S,S</t>
  </si>
  <si>
    <t>0,0,0,0,0,0,0,0,0,0,0.1,0,0.1,0.2,0,0,0,0,0,0,0,0,0,0,0,0,0,0,0,0,0,0,0,0,0,0,0,0,0,0,0,0,0,0,0,0,0,0,0,0,0,0,0,0,0,0,0,0,0,0,0,0,0,0,0,0,0,0,0,0,0,0,0,0,0,0,0,0,0,0,0,0,0.2,0,0.1,0.1,0,0,0.4,0,0,0,0,0,0,0,0,0,0,0,0,0.7,0,0.2,1.1,0,0.1,0.1,0,0,0,0,0,0,0,0,0.2,0,0,0</t>
  </si>
  <si>
    <t>23.516,23.4969145507246,23.4778445910893,23.4587901085226,23.4397510904635,23.4207275243611,23.4017193976747,23.3827266978736,23.3637494124377,23.3447875288566,23.3258410346303,23.3069099172688,23.2879941642925,23.2690937632316,23.2502087016267,23.2313389670282,23.212484546997,23.1936454291038,23.2798216009295,23.4609278326737,23.49988707965,23.5098147075274,23.4907342781996,23.4716693344376,23.4526198636734,23.5335858533492,23.7144861314972,23.7952395920282,23.9759275135187,24.1144687897396,24.2528976266639,24.2912141155466,24.3294995069891,24.4677538262298,24.5058959390665,24.5440070959855,24.5820873221105,24.7201366425447,24.7580739229508,24.7959804136799,24.833856139721,24.8717011260424,24.9095153975923,24.9472989792986,24.985051896069,25.122774172791,25.1603846749117,25.1979646525668,25.2355141305299,25.2730331335544,25.3105216863736,25.3479798137006,25.3854075402286,25.4228048906307,25.4601718895601,25.4975085616497,25.5348149315127,25.5720910237422,25.6093368629114,25.6465524735733,25.7837378802615,25.8208119480688,25.8578559267776,25.894869840808,25.9318537145604,25.9688075724153,26.0057314387333,26.0426253378555,26.079489294103,26.1163233317774,26.1531274751603,26.1899017485138,26.2266461760802,26.3633607820822,26.5419644313026,26.6784231268366,26.7147710732844,26.8270895199495,26.9053168096145,26.8834806104647,26.8616621334475,26.8398613641798,26.81807828829,26.7963128914183,26.7745651592166,26.7528350773482,26.7311226314884,26.7094278073237,26.6877505905525,26.6660909668848,26.6444489220421,26.6228244417576,26.6012175117759,26.5796281178533,26.5580562457576,26.5365018812683,26.5149650101763,26.493445618284,26.4719436914053,26.4504592153659,26.4289921760027,26.4075425591643,26.3861103507104,26.3646955365128,26.3432981024541,26.321918034429,26.300555318343,26.2792099401137,26.2578818856695,26.2365711409507,26.2152776919088,26.1940015245067,26.1727426247186,26.1515009785305,26.1302765719392,26.1090693909533,26.0878794215925,26.066706649888,26.0455510618823,26.0244126436292</t>
  </si>
  <si>
    <t>0,0,0,0,0,0,0,0,0,0,0,0,0,0,0,0,0,0,0.0001,0.0948,0.0293,0,0,0,0,0,0,0,5.3,5.242,5.184,5.0396,4.8948,4.8368,4.696,4.5504,4.4091,4.3511,4.2079,4.0621,3.9158,3.7701,3.6253,3.4834,3.3364,3.2784,3.1342,2.9918,2.8491,2.7046,2.5632,2.4239,2.2839,2.1458,2.0077,1.8711,1.7403,1.6106,1.4796,1.3541,1.2961,1.1756,1.0571,0.943,0.8324,0.7291,0.6295,0.5323,0.4399,0.3521,0.2701,0.1912,0.1167,0.0587,0.1587,0.1007,0.0343,0.0003,0.0003,0,0,0,0,0,0,0,0,0,0,0,0,0,0,0,0,0,0,0,0,0,0,0,0,0,0,0,0,0,0,0,0,0,0,0,0,0,0,0,0,0</t>
  </si>
  <si>
    <t>0,0,0,0,0,0,0,0,0,0,0.3,0.4,4.8,0,0,0,0,1.3,0.2,1,0,0,0,0,0,0,0,0,0,0,0,0,0,0,0,0,0,0,0,0.1,0,0,0,0,0,2.7,0.8,0,0.5,0,0,0,0,0,0,0,0,0,0,0,0,0,0,0,0,0,0,0,0.1,0,0,0,0,0,0,0,0,0,0,0.1,0,0,0.1,0,0,0,0,0,0.2,0,0.1,0,0.1,0,0,0.1,0.4,0.1,0.4,0,0,0,0,0,0,0,0.1,0,0,0,0.5,0,0,0,0,0,1,0,0.4,0.1</t>
  </si>
  <si>
    <t>0,0,0,0,0,0,0,0,0,0,0.3,0.7,5.5,5.5,5.3,5.3,4.8,3.6,3.2,2.1,0,0,0,0,0,0,0,0,0,0,0,0,0,0,0,0,0,0,0,0,0,0,0,0,0,0,0,0,0,0,0,0,0,0,0,0,0,0,0,0,0,0,0,0,0,0,0,0,0,0,0,0,0,0,0,0,0,0,0,0,0,0,0.1,0.1,0.1,0.1,0.1,0.1,0.3,0.3,0.4,0.4,0.5,0.5,0.5,0.6,1,1.1,1.5,1.5,1.5,1.5,1.5,1.5,1.5,1.5,1.6,1.6,1.6,1.6,2.1,2.1,2.1,2.1,2.1,2.1,3.1,3.1,3.5,3.6</t>
  </si>
  <si>
    <t>16.4,11.6,16.3,12.9,16.4,13.8,17.7,15.8,22.1,19.1,24,27.1,24.8,30.6,32.9,31.9,34.2,37.7,34.1,37.3,42.2,39,43.1,47.2,43.3,43.7,48.8,49.7,47.4,51.9,49.8,51.5,54.5,55.9,55.4,55.2,54.8,55.6,56.9,59.2,55.9,58.5,58.7,60.8,61.2,59.2,58.2,58.9,60.3,60.9,58.4,60.7,61.8,62.4,65.8,65.7,65.2,64.5,63.6,67,62.8,65.1,63.8,64.7,61.6,60.8,61,59.8,58.9,56.3,54.2,55.2,54.9,48.7,50.9,47,43.7,44,38.3,37.3,32.1,34.8,29.6,30.8,24.5,27.1,21,24.6,18.2,17.3,19.2,18.6,17.9,19,15.9,15,13.5,17.2,15.6,14.2,17,11.6,15,16.9,15.1,13.2,12.1,11.3,11.5,14.4,13.8,12.7,12.3,12.6,15,17,12.9,11.6,11.8,11.1</t>
  </si>
  <si>
    <t>S,S,S,S,S,S,S,S,S,S,LS,LS,SN,S,C,S,C,LR,LR,LR,S,S,S,S,S,S,S,S,S,S,S,S,S,S,S,S,S,S,S,LR,S,C,S,S,C,R,LR,C,LR,S,S,S,S,S,S,S,S,S,S,S,S,S,S,S,S,S,S,S,LR,S,S,S,S,S,S,S,S,S,S,LR,S,S,LS,C,S,S,S,S,LS,S,LS,C,LS,S,S,LS,LS,LS,LS,S,S,S,S,S,S,S,LS,S,S,S,LS,S,S,S,S,S,LS,S,LS,LS</t>
  </si>
  <si>
    <t>0,0,0,0,0,0,0,0,0,0,0.3,0.4,4.8,0,0,0,0,0,0,0,0,0,0,0,0,0,0,0,0,0,0,0,0,0,0,0,0,0,0,0,0,0,0,0,0,0,0,0,0,0,0,0,0,0,0,0,0,0,0,0,0,0,0,0,0,0,0,0,0,0,0,0,0,0,0,0,0,0,0,0,0,0,0.1,0,0,0,0,0,0.2,0,0.1,0,0.1,0,0,0.1,0.4,0.1,0.4,0,0,0,0,0,0,0,0.1,0,0,0,0.5,0,0,0,0,0,1,0,0.4,0.1</t>
  </si>
  <si>
    <t>29.4874,29.481072895,29.4747510098616,29.4684343402785,29.4621228819478,29.4558166305702,29.4495155818499,29.4432197314949,29.4369290752164,29.4306436087294,29.4243633277522,29.4180882280068,29.4118183052187,29.4055535551169,29.5912939734339,29.5848811559058,29.7654736289522,29.7649171132083,29.7653610565899,29.7648046337182,29.7652486698954,29.7586923397428,29.7521414185625,29.7455959018922,29.7390557852731,29.7325210642503,29.7259917343723,29.7194677911914,29.7129492302637,29.7064360471487,29.6999282374098,29.6934257966139,29.6869287203317,29.6804370041375,29.6739506436091,29.6674696343281,29.6609939718798,29.654523651853,29.6480586698402,29.7415990214376,29.7350622022449,29.728530775928,29.7220047380379,29.715484084129,29.7089688097596,29.7654589104916,29.7649024068904,29.7583463624047,29.7647957266557,29.7582397701812,29.7516892223708,29.7451440787624,29.7386043348974,29.7320699863211,29.7255410285824,29.7190174572338,29.7124992678316,29.7059864559357,29.6994790171095,29.6929769469204,29.6864802409392,29.6799888947404,29.6735029039023,29.6670222640065,29.6605469706387,29.654077019388,29.647612405847,29.6411531256122,29.7346991742835,29.7281680474647,29.7216423088256,29.7151219539208,29.7086069783088,29.7020973775517,29.6955931472152,29.6890942828688,29.6826007800854,29.6761126344419,29.6696298415185,29.7631523968992,29.7565977961718,29.7500486029899,29.7435048128925,29.7369664214218,29.7304334241241,29.7239058165492,29.7173835942506,29.7108667527853,29.7043552877143,29.6978491946019,29.6913484690164,29.6848531065294,29.6783631027166,29.6718784531568,29.665399153433,29.6589251991314,29.6524565858421,29.6459933091588,29.6395353646787,29.6330827480029,29.6266354547358,29.6201934804856,29.6137568208642,29.607325471487,29.600899427973,29.594478685945,29.5880632410291,29.5816530888552,29.5752482250569,29.5688486452712,29.5624543451389,29.5560653203042,29.5496815664149,29.5433030791226,29.5369298540823,29.5305618869527,29.524199173396,29.5178417090779,29.5114894896679,29.505142510839</t>
  </si>
  <si>
    <t>2.1731,2.1427,2.1096,2.0786,2.0456,2.0143,1.9807,1.9484,1.9118,1.8776,1.8596,1.8416,1.8236,1.7801,1.738,1.6936,1.9213,4.4143,5.0437,7.1423,9.0921,8.994,8.8825,8.7558,8.6448,8.5329,8.4018,8.2678,8.144,8.0019,7.87,7.7316,7.5804,7.4234,7.2705,7.1198,6.9723,6.8224,6.6676,6.6496,6.5013,6.3574,6.1982,6.0299,5.8778,8.4968,9.2728,9.1019,9.5709,9.3655,9.1779,8.9777,8.772,8.5643,8.3349,8.1088,7.8894,7.6775,7.4747,7.2505,7.0574,6.8523,6.6582,6.4611,6.2851,6.1159,5.9476,5.7875,5.7695,5.6283,5.4979,5.3645,5.2339,5.1275,5.0146,4.9157,4.8271,4.7383,4.664,4.646,4.5847,4.5187,4.5007,4.4467,4.3977,4.3453,4.3008,4.2521,4.2341,4.1938,4.1758,4.137,4.119,4.0774,4.0388,4.0208,4.0028,3.9848,3.9668,3.93,3.8908,3.8562,3.819,3.7802,3.7431,3.7076,3.6896,3.6556,3.6215,3.5853,3.5673,3.5326,3.4983,3.4638,3.4276,3.3898,3.3718,3.3383,3.3203,3.3023</t>
  </si>
  <si>
    <t>0,0,0,0,0,0,0,0,0,0,0,0,0.1,0,0,0,0,0,0,0,0,0,0,0,0,0,0,0.1,0,0,0.1,0,0.1,0,6.5,2.2,1.5,0,0.1,0.1,0,0,0,0,0,0,0,0,0,0.1,0,0,0,0,0,0,0.1,0.2,0,0,0,0,0.1,0,0,0,0,0,0,0,0,0,0,0,0,0,0,0,0,0,0,0,0,0,0,0,0,0,0,0,0,0,0,0,0,0,0,0,0,0,0,0,0,0,0,0,0,0,0,0,0,0,0,0,0,0,0,0,0,0</t>
  </si>
  <si>
    <t>0,0,0,0,0,0,0,0,0,0,0,0,0.1,0.1,0.1,0.1,0.1,0.1,0,0,0,0,0,0,0,0,0,0,0,0,0,0,0,0,0,0,0,0,0,0,0,0,0,0,0,0,0,0,0,0,0,0,0,0,0,0,0,0,0,0,0,0,0,0,0,0,0,0,0,0,0,0,0,0,0,0,0,0,0,0,0,0,0,0,0,0,0,0,0,0,0,0,0,0,0,0,0,0,0,0,0,0,0,0,0,0,0,0,0,0,0,0,0,0,0,0,0,0,0,0</t>
  </si>
  <si>
    <t>15.2,14.3,20,20,20.8,18.4,20.6,18.8,23.1,20.5,22.6,22.1,24.5,21.4,23.2,29.8,26.2,27.9,34.2,35.8,30.5,31.6,33.8,35,35,36.6,40.4,41.4,39.1,39.6,41.6,45.5,45.6,46.7,49.8,45.4,46.2,45.1,47.7,47.4,49.7,48.1,54.7,48.7,51.4,49.9,58.1,53.4,51.5,58.7,53.9,60,61.8,55.4,61.8,62.2,59.6,60.3,61.2,59.1,59.3,59.8,58.5,59.3,58.2,56.8,55.9,57.7,56.9,57.1,56.2,51.4,50.2,44.6,45,46.2,45.6,43.6,42.3,37.5,32.2,30.9,31,28.2,28.9,30.4,27.7,23.5,25.9,20.4,18.6,19.9,22.7,19.9,21.4,15,21.4,14.7,14,20.6,20.1,14.5,16.9,14.5,19.4,18,16.3,16.2,14.3,13.9,16.1,18.4,13.5,16.2,13.2,20.2,17.6,19,13.1,15.3</t>
  </si>
  <si>
    <t>S,S,S,S,S,S,S,S,S,S,S,S,LS,S,S,C,S,S,S,S,S,S,S,S,S,S,S,LR,S,S,LR,S,LR,C,ST,R,LR,C,LR,LR,S,S,S,S,S,S,S,S,S,LR,S,S,S,S,S,S,LR,LR,S,S,S,S,LR,S,S,S,S,S,S,S,S,S,S,S,S,S,S,S,S,S,S,S,S,S,S,S,S,S,S,S,S,S,S,S,S,S,S,S,S,S,S,S,S,S,S,S,S,S,S,S,S,S,S,S,S,S,S,S,S,S</t>
  </si>
  <si>
    <t>0,0,0,0,0,0,0,0,0,0,0,0,0.1,0,0,0,0,0,0,0,0,0,0,0,0,0,0,0,0,0,0,0,0,0,0,0,0,0,0,0,0,0,0,0,0,0,0,0,0,0,0,0,0,0,0,0,0,0,0,0,0,0,0,0,0,0,0,0,0,0,0,0,0,0,0,0,0,0,0,0,0,0,0,0,0,0,0,0,0,0,0,0,0,0,0,0,0,0,0,0,0,0,0,0,0,0,0,0,0,0,0,0,0,0,0,0,0,0,0,0</t>
  </si>
  <si>
    <t>18.0349,18.0347652897766,18.0346306552535,18.0344960963884,18.0353616131385,18.0352266435117,18.0350917497309,18.0349569317538,18.0348221895376,18.0346875230397,18.0345529322177,18.035418417029,18.0352834154812,18.0351484897974,18.0350136399352,18.0348788658518,18.0347441675047,18.0346095448514,18.0344749978492,18.0353405264557,18.0352055686784,18.0350706867407,18.0349358805999,18.0348011502134,18.0346664955386,18.034531916533,18.035397413154,18.0352624234093,18.0351275095221,18.0349926714497,18.0348579091496,18.0347232225791,18.0345886116957,18.0354540764569,18.0353190548703,18.035184109159,18.0350492392805,18.0349144451921,18.0347797268512,18.0346450842152,18.0345105172417,18.0353760258881,18.035241048162,18.0351061462865,18.0349713202192,18.0348365699174,18.0347018953385,18.03456729644,18.0354327731793,18.035297763564,18.0351628298174,18.0350279718968,18.0348931897596,18.0347584833632,18.034623852665,18.0344892976225,18.0353548181933,18.0352198523848,18.0350849624204,18.0349501482573,18.0348154098531,18.0346807471651,18.0345461601508,18.0354116487676,18.0352766510232,18.0351417291408,18.0350068830777,18.0348721127914,18.0347374182391,18.0346027993785,18.034468256167,18.0353337885619,18.0351988345711,18.0350639564176,18.0349291540589,18.0347944274523,18.0346597765554,18.0345252013255,18.0353907017201,18.0352557157469,18.0351208056291,18.034985971324,18.034851212789,18.0347165299815,18.034581922859,18.035447391379,18.0353123735491,18.0351774315924,18.0350425654663,18.0349077751282,18.0347730605356,18.0346384216458,18.0345038584163,18.0353693708046,18.0352343968183,18.0350994986806,18.0349646763489,18.0348299297806,18.0346952589331,18.0345606637639,18.0354261442304,18.0352911383403,18.0351562083167,18.0350213541171,18.0348865756987,18.0347518730191,18.0346172460356,18.0344826947057,18.035348218987,18.0352132568869,18.0350783706288,18.0349435601701,18.034808825468,18.0346741664801,18.0345395831638,18.0354050754766,18.035270081426,18.0351351632354,18.035000320862,18.0348655542633</t>
  </si>
  <si>
    <t>8.4,8.2923,8.1779,8.0646,7.9505,7.842,7.7314,7.6245,7.5123,7.4053,7.2963,7.1881,7.1184,7.0143,6.9086,6.7962,6.688,6.578,6.5564,6.4301,6.3181,6.2053,6.0893,5.972,5.8562,5.7383,5.6114,5.6548,5.5336,5.4127,5.4578,5.3213,5.3671,5.2338,11.6804,13.7735,15.1492,14.8908,14.8572,14.8239,14.5343,14.2568,13.9428,13.6705,13.3864,13.1152,12.7951,12.5114,12.2425,12.2309,11.9525,11.637,11.3136,11.0404,10.7271,10.4165,10.419,10.5225,10.2229,9.9435,9.6674,9.3934,9.4054,9.1378,8.8834,8.6418,8.4091,8.1701,7.94,7.7132,7.4952,7.3032,7.1204,6.9617,6.8041,6.6446,6.4897,6.3436,6.2027,6.0778,5.9668,5.8597,5.7538,5.6542,5.5547,5.4527,5.3575,5.2698,5.1797,5.0981,5.0196,4.9404,4.8586,4.7802,4.7018,4.6313,4.5547,4.486,4.4186,4.3452,4.2722,4.2066,4.1395,4.0753,4.0072,3.9413,3.8777,3.8149,3.7533,3.6937,3.633,3.5708,3.5136,3.4547,3.3989,3.3367,3.2787,3.2201,3.167,3.1128</t>
  </si>
  <si>
    <t>0.0706,0.0697,0.0688,0.0679,0.0669,0.066,0.0651,0.0642,0.0633,0.0624,0.0615,0.0606,0.0597,0.0591,0.0582,0.0573,0.0564,0.0555,0.0546,0.0544,0.0534,0.0524,0.0515,0.0505,0.0496,0.0486,0.0476,0.0466,0.0469,0.0459,0.0449,0.0453,0.0442,0.0445,0.0434,0.0969,0.1143,0.1257,0.1236,0.1233,0.123,0.1206,0.1183,0.1157,0.1135,0.1111,0.1089,0.1062,0.1038,0.1016,0.1015,0.0992,0.0966,0.0939,0.0916,0.089,0.0865,0.0865,0.0873,0.0849,0.0825,0.0802,0.078,0.0781,0.0758,0.0737,0.0717,0.0698,0.0678,0.0659,0.064,0.0622,0.0606,0.0591,0.0578,0.0565,0.0552,0.0539,0.0527,0.0515,0.0504,0.0495,0.0486,0.0478,0.0469,0.0461,0.0453,0.0445,0.0437,0.043,0.0423,0.0417,0.041,0.0403,0.0397,0.039,0.0384,0.0378,0.0372,0.0367,0.0361,0.0355,0.0349,0.0344,0.0338,0.0333,0.0327,0.0322,0.0317,0.0312,0.0307,0.0302,0.0296,0.0292,0.0287,0.0282,0.0277,0.0272,0.0267,0.0263</t>
  </si>
  <si>
    <t>0,0,0,0,0,0,0,0,0,0,0,0,0,1.4,0,0,0,0,1.2,0,0.6,3,0.1,5.2,0,5.6,0,0,0,0,0,0,0.3,0.1,0,1.3,0,0,0.8,0,0,0,0,0,0,0,0,0,0,0,0,0,0,0,0,0,0,0,0.4,0.3,0,0,0,0,0,0,0,0,0,0,0,0,0,0,0,0,0,0,0,0,0,0,0,0,0,0,0,0,0,0,0.1,0,0,0,0,0,0,0,0,0,0,0.1,0,0,0.3,0.7,0,0.1,0,0.2,0,0,0,0,0,0,0,0,0,0</t>
  </si>
  <si>
    <t>0,0,0,0,0,0,0,0,0,0,0,0,0,1.4,1.4,1.4,1.4,1.4,2.6,2.6,3.2,6.2,6.3,5.7,5,4.2,3.4,2.5,1.4,0.3,0,0,0,0,0,0,0,0,0,0,0,0,0,0,0,0,0,0,0,0,0,0,0,0,0,0,0,0,0,0,0,0,0,0,0,0,0,0,0,0,0,0,0,0,0,0,0,0,0,0,0,0,0,0,0,0,0,0,0,0,0.1,0.1,0.1,0.1,0.1,0.1,0.1,0.1,0.1,0.1,0.1,0.2,0.2,0.2,0.5,1.2,1.2,1.3,1.3,1.5,1.5,1.5,1.5,1.5,1.5,1.5,1.5,1.5,1.5,1.5</t>
  </si>
  <si>
    <t>15.8,16.9,16.1,16.3,17.5,17.3,18.3,16.9,18.3,20.9,18.3,21.9,22.2,21.3,25.2,24.6,26,28.2,25.7,27.9,28.8,31.5,30.3,34.7,35.5,35.6,36.1,35.9,37.2,37.4,37.6,38.9,39.7,41.6,42,44.5,46.5,46.8,48.4,48.3,49.5,49.9,51.9,52.7,52.9,51.4,53.2,53.4,54.2,54.6,55.5,55.8,59.8,57,58.7,59.5,58.9,59.5,59.2,62.7,59.5,59.6,58.5,61.9,57.6,59.3,58.3,54.5,55.5,52.5,53.6,52,47.4,48,45.5,42,43,41.1,37,37.7,35.9,33,29.8,28.1,29.3,28.7,26.2,26.1,25.1,22.2,19.5,19.3,19.1,20.1,20.5,20.1,16,17.5,18.6,16.6,18,14.7,16.1,15.7,16.7,14.3,17.7,14.5,15.4,16.3,16,15.9,13.6,14.2,14.9,13.3,16,14.5,14.6,15.5</t>
  </si>
  <si>
    <t>S,S,S,S,S,S,S,S,S,S,S,S,C,LS,C,S,S,S,LS,S,LS,SN,LS,R,C,R,C,C,S,C,S,S,LR,LR,S,LR,S,S,LR,C,S,S,S,S,S,S,S,S,S,S,S,S,S,S,S,S,S,S,LR,LR,S,S,S,S,S,S,S,S,S,S,S,S,S,S,S,S,S,S,S,S,S,S,S,S,S,S,S,S,S,S,LS,S,S,S,S,S,S,S,S,S,S,LS,S,S,LS,LS,S,LS,S,LS,S,S,S,S,S,S,S,S,S,S</t>
  </si>
  <si>
    <t>0,0,0,0,0,0,0,0,0,0,0,0,0,1.4,0,0,0,0,1.2,0,0.6,3,0.1,0,0,0,0,0,0,0,0,0,0,0,0,0,0,0,0,0,0,0,0,0,0,0,0,0,0,0,0,0,0,0,0,0,0,0,0,0,0,0,0,0,0,0,0,0,0,0,0,0,0,0,0,0,0,0,0,0,0,0,0,0,0,0,0,0,0,0,0.1,0,0,0,0,0,0,0,0,0,0,0.1,0,0,0.3,0.7,0,0.1,0,0.2,0,0,0,0,0,0,0,0,0,0</t>
  </si>
  <si>
    <t>45.7858,45.7130278675497,45.6403713994158,45.5678304117611,45.4954047210404,45.4230941440004,45.3508984976788,45.2788175994043,45.206851266796,45.1349993177627,45.0632615705027,44.9916378435032,44.92012795554,44.8487317256769,44.7774489732652,44.7062795179435,44.6352231796368,44.5642797785566,44.4934491352,44.4227310703493,44.3521254050719,44.2816319607195,44.2112505589276,44.5029810216154,44.7942478067466,45.0850516512922,45.3753932910518,45.6652734606554,45.9546928935656,46.2436523220792,46.5321524773288,46.5781940892854,46.866162522521,47.0116732575845,47.0569527173075,47.3441602096774,47.3889112133176,47.4335910895349,47.7201999513793,47.7643532759599,47.808436423071,47.8524495042528,47.8963926308686,47.9402659141043,47.9840694649693,48.0278033942965,48.0714678127426,48.1150628307886,48.1585885587397,48.2020451067258,48.2454325847018,48.288751102448,48.3320007695699,48.3751816954991,48.418293989493,48.4613377606355,48.5043131178372,48.5472201698353,48.8320590251945,49.1164451565452,49.1583792834487,49.2002467600843,49.2420476923861,49.2837821861201,49.3254503468838,49.3670522801073,49.4085880910529,49.4500578848154,49.491461766323,49.5327998403368,49.5740722114515,49.6152789840955,49.6564202625314,49.6974961508559,49.7385067530002,49.7794521727305,49.820332513648,49.8611478791892,49.9018983726263,49.9425840970671,49.9832051554559,50.0237616505731,50.0642536850357,50.1046813612979,50.1450447816508,50.185344048223,50.2255792629808,50.2657505277284,50.3058579441082,50.345901613601,50.3858816375264,50.4257981170429,50.4656511531482,50.5054408466797,50.5451672983141,50.5848306085684,50.6244308777998,50.663968206206,50.7034426938252,50.742854440537,50.782203546062,50.8214901099623,50.8607142316418,50.8998760103465,50.9389755451645,50.9780129350265,51.0169882787059,51.0559016748192,51.0947532218261,51.1255430180299,51.0442838768091,50.9631538891904,50.8821528498963,50.8012805539759,50.7205367968041,50.6399213740807,50.5594340818305,50.4790747164024,50.398843074469,50.3187389530262</t>
  </si>
  <si>
    <t>0,0,0,0,0,0,0,0,0,0,0,0,0,0,0,0,0,0,0,0,0,0,0,5.4078,5.7369,11.7454,12.1829,12.5853,13.2515,13.9535,13.7726,13.5567,13.4947,13.3747,13.1476,14.0856,13.835,13.5841,14.0221,13.7843,13.5196,13.2541,12.9788,12.7004,12.4226,12.1551,11.8791,11.6034,11.3252,11.0465,10.7645,10.4826,10.1777,9.8931,9.6006,9.3058,9.0175,8.7282,8.7662,8.7042,8.4174,8.1328,7.8576,7.5649,7.3001,7.0286,6.7654,6.5231,6.2785,6.0493,5.8174,5.5942,5.389,5.1836,4.9874,4.8022,4.6156,4.4349,4.2644,4.0934,3.9268,3.7663,3.6114,3.4595,3.3067,3.1555,3.008,2.8613,2.7163,2.5747,2.4547,2.3166,2.1792,2.0416,1.9042,1.7677,1.6344,1.5008,1.3671,1.2351,1.103,0.983,0.853,0.7239,0.6039,0.4839,0.3564,0.2364,0.1117,0,0,0,0,0,0,0,0,0,0,0</t>
  </si>
  <si>
    <t>0,0,0,0,0,0,0,0,0,0,0.9,0,0.5,0.1,0.1,0,0,0,0,0,4,9.9,0,0.1,0.2,0,0.1,0.3,0,1,0,0,0.1,0.1,0,0.5,0,0.5,0,1,0,0,0,0,0,0,0,0,0,0,0,0,0.1,0.1,0,0,0,0,0.3,0,0,0,0,0,0,0,0,0,0,0,0,0,0,0,0,0,0,0,0.1,0,0,0,0,0,0,0.1,0,0,0,0,0,0,0,0,0,0,0,0,0,0,0,0,0,0,0,0,0,0,0,0,0,0,0,0,0,0,0,0,0,0</t>
  </si>
  <si>
    <t>0,0,0,0,0,0,0,0,0,0,0.9,0.9,1.4,1.5,1.6,1.6,1.6,1.6,1.3,0.9,0.4,0,0,0,0,0,0,0,0,0,0,0,0,0,0,0,0,0,0,0,0,0,0,0,0,0,0,0,0,0,0,0,0,0,0,0,0,0,0,0,0,0,0,0,0,0,0,0,0,0,0,0,0,0,0,0,0,0,0,0,0,0,0,0,0,0,0,0,0,0,0,0,0,0,0,0,0,0,0,0,0,0,0,0,0,0,0,0,0,0,0,0,0,0,0,0,0,0,0,0</t>
  </si>
  <si>
    <t>12.8,14.3,14.5,16.3,14.1,15.5,17.1,18.7,18.7,17.7,21.5,20.8,23,23.7,25.3,26.3,29.2,32.1,33.3,33.9,34.5,36.4,39.4,40.5,38,39.3,43.6,44.8,46.3,44.2,47.7,45.3,47.1,50.6,48.5,49.7,49.2,52.7,51,55,53.6,52.5,54.8,57.4,57.3,56,57.1,56.9,58.1,59.2,57.7,59.1,58.9,60.4,61.5,59.8,59,61.6,60.1,60.8,62.9,62,61,59.4,60.7,60.9,58.9,57.2,55.5,55.5,54.5,55.6,55.2,51.5,51.4,51.3,46.6,45.6,46.4,42.7,39.8,39.8,40.1,36.5,34.9,34.7,31.9,30.7,29.5,25.9,25.5,27,23,24.5,21.3,23,19.3,20.1,20,18.6,17,16.6,17.3,14.8,15.9,14.7,14.3,14,16,16.7,14.8,15.3,15.1,15.6,14.5,13.5,13.9,13.4,12.7,13</t>
  </si>
  <si>
    <t>S,S,S,S,S,S,S,S,S,S,LS,S,LS,LS,LS,S,S,C,S,S,R,ST,S,LR,LR,S,LR,LR,S,LR,S,S,LR,LR,S,LR,C,LR,S,LR,S,S,S,S,S,S,S,S,S,S,S,S,LR,LR,S,S,S,S,LR,S,S,S,S,S,S,S,S,S,S,S,S,S,S,S,S,S,S,S,LR,S,S,S,S,S,S,LR,S,S,S,S,S,S,S,S,S,S,S,S,S,S,S,S,S,S,S,S,S,S,S,S,S,S,S,S,S,S,S,S,S,S</t>
  </si>
  <si>
    <t>0,0,0,0,0,0,0,0,0,0,0.9,0,0.5,0.1,0.1,0,0,0,0,0,0,0,0,0,0,0,0,0,0,0,0,0,0,0,0,0,0,0,0,0,0,0,0,0,0,0,0,0,0,0,0,0,0,0,0,0,0,0,0,0,0,0,0,0,0,0,0,0,0,0,0,0,0,0,0,0,0,0,0,0,0,0,0,0,0,0,0,0,0,0,0,0,0,0,0,0,0,0,0,0,0,0,0,0,0,0,0,0,0,0,0,0,0,0,0,0,0,0,0,0</t>
  </si>
  <si>
    <t>39.6419,39.6345049846154,39.6271145200095,39.6197286033818,39.6123472319336,39.6049704028678,39.5975981133891,39.5902303607039,39.5828671420204,39.5755084545484,39.5681542954995,39.5608046620868,39.5534595515256,39.5461189610323,39.5387828878255,39.5314513291253,39.5241242821536,39.5478017441338,39.7454646353682,39.9430058879002,40.1404255765846,40.3377237762298,40.3299005615983,40.4220821612527,40.6142070337688,40.6062136755942,40.6982252364092,40.8951801747253,40.8870139100024,41.0838526706732,41.0755702997989,41.0672930257683,41.1590208454447,41.2506922172321,41.2423071758677,41.4389272945287,41.4304264161936,41.4639307691683,41.4554145040795,41.4639034797693,41.4553872314741,41.4468762239471,41.4383704539631,41.4298699182991,41.421374613734,41.4128845370486,41.4043996850259,41.3959200544505,41.3874456421093,41.3789764447911,41.3705124592866,41.3620536823885,41.4536001108917,41.4640902031312,41.4555738399292,41.4470627175662,41.4385568328169,41.4300561824583,41.4645607632691,41.4560441104917,41.4475326987314,41.4390265247629,41.4305255853631,41.4220298773106,41.4135393973861,41.4050541423723,41.3965741090539,41.3880992942176,41.3796296946519,41.3711653071475,41.362706128497,41.3542521554948,41.3458033849376,41.3373598136238,41.3289214383539,41.3204882559303,41.3120602631574,41.3036374568416,41.3952198337913,41.3867458523551,41.3782770856767,41.3698135305471,41.3613551837591,41.3529020421075,41.3444541023893,41.4360113614032,41.4275122774885,41.4190184237793,41.410529797057,41.4020463941049,41.3935682117086,41.3850952466552,41.3766274957342,41.3681649557368,41.3597076234564,41.3512554956881,41.3428085692292,41.3343668408789,41.3259303074384,41.3174989657107,41.3090728125011,41.3006518446165,41.2922360588659,41.2838254520605,41.2754200210131,41.2670197625386,41.258624673454,41.250234750578,41.2418499907315,41.2334703907372,41.2250959474198,41.216726657606,41.2083625181244,41.2000035258056,41.191649677482,41.1833009699882,41.1749574001605,41.1666189648374,41.158285660859,41.1499574850677</t>
  </si>
  <si>
    <t>5.4707,5.3881,5.3061,5.2232,5.1432,5.0628,4.9815,4.8993,4.8181,4.7388,4.6839,4.6026,4.5488,4.4954,4.4424,4.357,4.2684,4.1824,4.1627,4.2574,8.5247,18.508,18.2288,18.066,17.9045,17.6324,17.4743,17.4125,17.1112,17.7523,17.4387,17.1425,16.9884,16.8355,16.5291,16.6749,16.3886,16.6985,16.3786,17.2136,16.8691,16.5367,16.1931,15.8353,15.483,15.1453,14.8043,14.4699,14.1317,13.7907,13.4659,13.1358,13.0137,12.9736,12.6326,12.3105,11.9993,11.6743,11.8209,11.5046,11.1781,10.8635,10.5623,10.2771,9.9878,9.702,9.4341,9.1814,8.9423,8.7071,8.4808,8.2524,8.0302,7.8292,7.6316,7.4375,7.2651,7.0989,7.0251,6.8719,6.729,6.5882,6.4485,6.3197,6.1962,6.1296,6.015,5.904,5.7965,5.6961,5.5974,5.4975,5.4047,5.3108,5.2221,5.1322,5.0478,4.9633,4.8799,4.799,4.7205,4.6432,4.5661,4.4921,4.4179,4.3456,4.2743,4.204,4.1327,4.0615,3.9927,3.9242,3.8566,3.7892,3.7236,3.6594,3.5955,3.5327,3.471,3.4097</t>
  </si>
  <si>
    <t>0.0444,0.0438,0.0431,0.0424,0.0418,0.0411,0.0405,0.0399,0.0392,0.0385,0.0379,0.0375,0.0368,0.0364,0.036,0.0355,0.0349,0.0341,0.0335,0.0333,0.0341,0.0682,0.1481,0.1458,0.1445,0.1432,0.1411,0.1398,0.1393,0.1369,0.142,0.1395,0.1371,0.1359,0.1347,0.1322,0.1334,0.1311,0.1336,0.131,0.1377,0.135,0.1323,0.1295,0.1267,0.1239,0.1212,0.1184,0.1158,0.1131,0.1103,0.1077,0.1051,0.1041,0.1038,0.1011,0.0985,0.096,0.0934,0.0946,0.092,0.0894,0.0869,0.0845,0.0822,0.0799,0.0776,0.0755,0.0735,0.0715,0.0697,0.0678,0.066,0.0642,0.0626,0.0611,0.0595,0.0581,0.0568,0.0562,0.055,0.0538,0.0527,0.0516,0.0506,0.0496,0.049,0.0481,0.0472,0.0464,0.0456,0.0448,0.044,0.0432,0.0425,0.0418,0.0411,0.0404,0.0397,0.039,0.0384,0.0378,0.0371,0.0365,0.0359,0.0353,0.0348,0.0342,0.0336,0.0331,0.0325,0.0319,0.0314,0.0309,0.0303,0.0298,0.0293,0.0288,0.0283,0.0278</t>
  </si>
  <si>
    <t>0,0,0,0,0,0,0,0,0,0,0.2,0,0.1,2.1,0,0,0,0.2,0.7,0,0,0,0,0,0,0,0,0,0,0,0.3,0,0,0,0,0,0.3,0.4,1.3,0,0,0,0,0,0,0,2.3,2.6,0.4,0,0,0,0,0,0.1,0,0,0,0,0,0,0,0,0.1,0,0.1,0,0,0.3,0,0,0,0,0,0,0,0,0.1,0,0,0,0,0,0,0.9,0.2,0.5,0.4,0.6,0,0,0.1,0.2,0,0,0.8,0,0,0,0,0,0,0,0,0.1,0,0,0,0,0,0,0,0,0,0,0,0,0,0,0</t>
  </si>
  <si>
    <t>0,0,0,0,0,0,0,0,0,0,0.2,0.2,0.3,2.4,2.4,2.4,2.4,2.6,2.2,2.2,0.8,0,0,0,0,0,0,0,0,0,0,0,0,0,0,0,0,0,0,0,0,0,0,0,0,0,0,0,0,0,0,0,0,0,0,0,0,0,0,0,0,0,0,0,0,0,0,0,0,0,0,0,0,0,0,0,0,0,0,0,0,0,0,0,0.9,1.1,1.6,2,2.6,2.6,2.6,2.7,2.9,2.9,2.9,3.7,3.7,3.7,3.7,3.7,3.7,3.7,3.7,3.7,3.8,3.8,3.8,3.8,3.8,3.8,3.8,3.8,3.8,3.8,3.8,3.8,3.8,3.8,3.8,3.8</t>
  </si>
  <si>
    <t>9.1,12.3,14.7,8.6,16.8,15,13.7,21.9,14.8,19.3,20.5,25.7,25,22.8,20.2,21.6,30.1,24.1,33.9,30.8,38.3,39.4,35.3,32,38,36,43.5,39.9,40,40.9,48.5,47.2,39.8,45.9,46.9,53.7,50.1,52.4,44.5,54.2,52,49.6,59.1,55.3,49.2,57.7,56.6,60,59.7,61.6,64.2,65.8,64.2,56.5,61.6,66.9,66.4,66.5,60.6,57.8,66.9,60.7,57.2,66.1,64.4,55.2,63.5,56.3,59.4,60.1,51.8,47.4,53.8,43.3,48.4,47.4,45.3,44.1,35.3,38,34.4,32.4,34.2,28.4,25.1,22.7,25.1,24,24.6,17.7,20.3,16.3,22.1,17.9,19.3,15.7,13.5,12.3,19.6,13.5,19.2,10,17.3,8.1,8.9,13,18.4,18.1,16.8,16,14.2,10.9,10.3,9.2,13.3,10.6,9.6,10.2,12.7,18.2</t>
  </si>
  <si>
    <t>S,S,S,S,S,S,S,S,S,S,LS,C,LS,SN,S,S,S,LS,LR,S,S,S,S,S,S,S,S,S,S,S,LR,S,S,C,S,S,LR,LR,LR,S,S,S,C,S,S,C,R,R,LR,S,S,S,S,S,LR,S,S,S,S,S,C,S,S,LR,S,LR,S,S,LR,S,S,S,S,S,S,S,S,LR,S,S,S,S,S,S,LS,LS,LS,LS,LS,C,S,LS,LS,S,S,LS,S,S,S,S,S,S,S,S,LS,S,S,S,S,S,S,S,S,S,S,S,S,S,S,S</t>
  </si>
  <si>
    <t>0,0,0,0,0,0,0,0,0,0,0.2,0,0.1,2.1,0,0,0,0.2,0,0,0,0,0,0,0,0,0,0,0,0,0,0,0,0,0,0,0,0,0,0,0,0,0,0,0,0,0,0,0,0,0,0,0,0,0,0,0,0,0,0,0,0,0,0,0,0,0,0,0,0,0,0,0,0,0,0,0,0,0,0,0,0,0,0,0.9,0.2,0.5,0.4,0.6,0,0,0.1,0.2,0,0,0.8,0,0,0,0,0,0,0,0,0.1,0,0,0,0,0,0,0,0,0,0,0,0,0,0,0</t>
  </si>
  <si>
    <t>36.0381,36.0170479082031,35.99603323321,35.9750559085182,35.9541158677433,35.933213044619,35.9123473729967,35.8915187868455,35.8707272202517,35.8499726074188,35.8292548826673,35.8085739804344,35.7879298352739,35.7673223818557,35.7467515549661,35.7262172895071,35.7057195204964,35.6852581830674,35.8428332124686,35.8221281768761,35.9794599412493,36.1365120729943,36.1152850691146,36.0940957929175,36.072944177348,36.0518301554703,36.0307536604675,36.0097146256412,35.9887129844121,35.9677486703187,36.1248216170179,36.103615391097,36.0824468559293,36.0613159445252,36.0402225900144,36.0191667256454,36.1761482847854,36.3328508337323,36.4892748683833,36.4674208837539,36.4456057411676,36.4238293715886,36.4020917061039,36.3803926759231,36.358732212378,36.3371102469224,36.493526711132,36.6496651695165,36.8055261161878,36.7831100443798,36.7607338136368,36.7383973531477,36.7161005922271,36.6938434603151,36.7716258869775,36.7492700675299,36.7269539820583,36.7046775599418,36.6824407306848,36.6602434239174,36.6380855693944,36.6159670969957,36.5938879367256,36.6718480187131,36.6496695388361,36.7275304777417,36.7052530309941,36.6830151789273,36.8388168511679,36.81634161028,36.7939063156212,36.771510896193,36.7491552811236,36.7268393996669,36.7045631812026,36.6823265552361,36.6601294513976,36.737971799443,36.7156757948776,36.6934194179765,36.6712025983079,36.6490252655648,36.6268873495654,36.6047887802527,36.5827294876941,36.5607094020812,36.5387284537298,36.5167865730796,36.4948836906939,36.4730197372593,36.4511946435856,36.4294083406058,36.4076607593754,36.3859518310726,36.3642814869978,36.3426496585737,36.3210562773446,36.2995012749766,36.2779845832574,36.2565061340958,36.2350658595215,36.2136636916852,36.1922995628582,36.1709734054321,36.1496851519185,36.1284347349493,36.0962220872758,36.0320666925504,35.9680253240148,35.9040977790053,35.8402838552184,35.7765833507101,35.7129960638954,35.6495217935474,35.5861603387972,35.5229114991325,35.4597750743977,35.3967508647928,35.333838670873,35.2710382935478</t>
  </si>
  <si>
    <t>1.6025,1.5339,1.4649,1.3997,1.3315,1.2651,1.2002,1.1318,1.0682,1.0033,0.9512,0.886,0.8349,0.7843,0.7233,0.6626,0.5985,0.5501,1.43,1.3511,2.4332,2.9966,2.8866,2.7832,2.6722,2.5663,2.4491,2.3406,2.234,2.1279,2.1875,2.0706,1.9694,1.8649,1.7555,1.6348,1.6989,1.8624,2.9245,2.7735,2.6324,2.5005,2.3544,2.2142,2.0924,1.9605,4.0217,6.3641,6.4852,6.2246,5.9545,5.6809,5.4233,5.2106,5.1202,4.8601,4.6099,4.3658,4.1574,3.966,3.7527,3.5586,3.3831,3.3093,3.1111,3.0398,2.8528,2.6971,2.7516,2.5858,2.4494,2.3264,2.1907,2.0812,1.9641,1.8516,1.7456,1.6867,1.5986,1.5087,1.4248,1.3444,1.2638,1.1899,1.1361,1.0828,1.0299,0.9775,0.9256,0.8647,0.8023,0.752,0.7022,0.6435,0.5851,0.5368,0.4822,0.4287,0.3739,0.3219,0.2693,0.2197,0.1696,0.1221,0.078,0.0318,0,0,0,0,0,0,0,0,0,0,0,0,0,0</t>
  </si>
  <si>
    <t>0.0152,0.0146,0.014,0.0133,0.0127,0.0121,0.0115,0.0109,0.0103,0.0097,0.0091,0.0087,0.0081,0.0076,0.0071,0.0066,0.006,0.0054,0.005,0.013,0.0123,0.0221,0.0273,0.0263,0.0253,0.0243,0.0234,0.0223,0.0213,0.0203,0.0194,0.0199,0.0188,0.0179,0.017,0.016,0.0149,0.0155,0.0169,0.0266,0.0252,0.024,0.0228,0.0214,0.0201,0.019,0.0178,0.0366,0.0579,0.059,0.0566,0.0542,0.0517,0.0494,0.0474,0.0466,0.0442,0.042,0.0397,0.0378,0.0361,0.0341,0.0324,0.0308,0.0301,0.0283,0.0277,0.026,0.0245,0.025,0.0235,0.0223,0.0212,0.0199,0.0189,0.0179,0.0168,0.0159,0.0153,0.0145,0.0137,0.013,0.0122,0.0115,0.0108,0.0103,0.0099,0.0094,0.0089,0.0084,0.0079,0.0073,0.0068,0.0064,0.0059,0.0053,0.0049,0.0044,0.0039,0.0034,0.0029,0.0025,0.002,0.0015,0.0011,0.0007,0.0003,0,0,0,0,0,0,0,0,0,0,0,0,0</t>
  </si>
  <si>
    <t>0,0,0,0,0,0.1,0,0,0,0,0,0,0.2,0.2,0.4,0,0,0,0.3,0,0,0,0,0,0,0,0,0,0,0,0,0,0,0,0,0,0,0,0,0,0,0,0,0,0.1,0.1,0.1,0,0.1,0.1,0.2,0,0.4,0,0.1,0,0,0,0.7,0.1,0,0.1,0,0.1,0,0,0,0,0,0,0,0,0,0,0,0.1,0,0,0,0,0,0.2,0,0.1,0,0.1,0.1,0.1,0,0.1,0,0,0,0,0,0,0,0,0,0,1.7,0.1,0.1,0,0,0,0.1,0.1,0,0,0.8,0.8,6.4,0,0,0.1,0,0.1,0,3</t>
  </si>
  <si>
    <t>0,0,0,0,0,0.1,0.1,0.1,0.1,0.1,0.1,0.1,0.3,0.5,0.9,0.9,0.9,0.9,1.2,1.2,1.2,1.2,0.7,0.7,0,0,0,0,0,0,0,0,0,0,0,0,0,0,0,0,0,0,0,0,0,0,0,0,0,0,0,0,0,0,0,0,0,0,0,0,0,0,0,0,0,0,0,0,0,0,0,0,0,0,0,0,0,0,0,0,0,0,0,0.1,0.1,0.2,0.3,0.4,0.4,0.5,0.5,0.5,0.5,0.5,0.5,0.5,0.5,0.5,0.5,0.5,2.2,2.3,2.4,2.4,2.4,2.4,2.5,2.6,2.6,2.6,3.4,4.2,10.6,10.6,10.6,10.7,10.7,10.8,10.8,13.8</t>
  </si>
  <si>
    <t>18,18.7,19.1,21.4,19.9,11.4,13.4,23.8,16.8,14.9,19.1,19.9,21.3,22.2,30.3,27,31.8,30.7,25.1,31.4,31.1,26.4,34.4,29.5,39.5,34,43.8,40.4,35,34.4,45.1,41.3,38.3,46.2,41.3,45.7,50.5,41.4,53.5,51.5,44.3,55,54.2,56.3,45.2,55.3,52.8,56.6,55,51.2,55.5,57.3,60.2,60.3,52.6,62.5,65.5,61.4,56.2,64,54.1,59.5,65.1,64.3,57.3,63.5,51.5,60.3,48.6,47.2,48,47.7,42.9,44,42.3,45.1,40.4,34.1,31.7,40.8,36.1,35.1,33,26,26.8,27.7,21.9,24.5,17.3,15.7,16.5,24.3,14.7,26.2,17.7,15.3,15,19.4,18.3,15.6,18.6,13,16.5,17.5,14.4,16.2,19.5,18.1,22.9,10.2,22.6,11.1,9.7,9.9,21.9,10.5,12.2,22.6,20.1,14.3</t>
  </si>
  <si>
    <t>S,S,S,S,S,LS,S,S,S,S,S,S,LS,LS,LS,S,S,S,LS,C,S,S,S,S,S,S,S,S,S,S,S,S,S,S,S,S,S,S,S,S,S,S,S,S,LR,LR,LR,S,LR,LR,LR,S,LR,S,LR,C,S,S,LR,LR,S,LR,S,LR,S,S,S,S,S,S,S,S,S,S,S,LR,S,S,S,S,S,LR,S,LS,S,LS,LS,LS,S,LS,S,S,S,S,S,S,S,S,S,S,LS,LS,LS,C,S,S,LS,LS,S,S,LS,LS,B,C,S,LS,S,LS,C,SN</t>
  </si>
  <si>
    <t>0,0,0,0,0,0.1,0,0,0,0,0,0,0.2,0.2,0.4,0,0,0,0.3,0,0,0,0,0,0,0,0,0,0,0,0,0,0,0,0,0,0,0,0,0,0,0,0,0,0,0,0,0,0,0,0,0,0,0,0,0,0,0,0,0,0,0,0,0,0,0,0,0,0,0,0,0,0,0,0,0,0,0,0,0,0,0,0,0.1,0,0.1,0.1,0.1,0,0.1,0,0,0,0,0,0,0,0,0,0,1.7,0.1,0.1,0,0,0,0.1,0.1,0,0,0.8,0.8,6.4,0,0,0.1,0,0.1,0,3</t>
  </si>
  <si>
    <t>31.3946,31.3512054894217,31.3078709599723,31.2645963287441,31.2213815129442,31.1782264298939,31.1351309970288,31.092095131899,31.049118752168,31.0062017756135,30.9633441201268,30.9205457037125,30.8778064444887,30.8351262606868,30.7925050706508,30.7499427928381,30.7074393458184,30.6649946482741,30.622608619,30.5802811769032,30.5380122410029,30.49580173043,30.6826495644274,30.6722391320252,30.8588430892193,30.8481891171073,30.8375498712191,30.8269253311996,30.8163154767221,30.8057202874877,30.7951397432257,30.7845738236934,30.7740225086762,30.7634857779872,30.7529636114676,30.7424559889863,30.7319628904401,30.7214842957538,30.7110201848795,30.6755705377975,30.6331698902276,30.5908278500408,30.5485443362284,30.5063192678934,30.5641525642509,30.6219059217784,30.6795794509698,30.6371732621659,30.6948256884044,30.7523984258167,30.9098915845511,30.8671670517544,31.0535015740242,31.0425785394085,31.1316706029224,31.1206395208479,31.1096236862493,31.0666230780511,31.2526819065186,31.3414835591725,31.3301624676521,31.4188570244669,31.4074289851383,31.4960167419713,31.4844820502828,31.4729633021738,31.4614604756066,31.449973548574,31.4325024990993,31.3890555986069,31.3456687516582,31.3023418752454,31.2590748864757,31.2158677025706,31.172720240866,31.2296324188124,31.1864659311249,31.1433591093865,31.1003118711253,31.0573241339833,31.0143958157162,31.1715268341938,31.1284406617009,31.0854140441431,31.0424468992019,30.9995391446727,30.9566906984643,30.913901478599,30.8711714032125,30.8285003905536,30.7858883589842,30.7433352269788,30.7008409131249,30.6584053361222,30.6160284147832,30.5737100680321,30.5314502149057,30.4892487745522,30.4471056662319,30.4050208093167,30.3629941232897,30.3210255277455,30.2791149423898,30.2372622870393,30.1954674816214,30.1537304461743,30.1120511008467,30.0704293658977,30.0288651616966,29.9873584087228,29.9459090275654,29.9045169389237,29.8631820636061,29.8219043225309,29.7806836367254,29.7395199273263,29.6984131155791,29.6573631228382,29.6163698705669,29.5754332803368</t>
  </si>
  <si>
    <t>0,0,0,0,0,0,0,0,0,0,0,0,0,0,0,0,0,0,0,0,0,0,0.2849,0.2433,0.6871,0.6372,0.5798,0.5266,0.4783,0.4311,0.3771,0.3274,0.2807,0.2302,0.1843,0.1376,0.0903,0.0496,0.0074,0,0,0,0,0,0,0,0,0,0,0,0,0,0.171,0.1146,0.0826,0.0345,0,0,0.471,0.439,0.3758,0.3438,0.2706,0.2386,0.1808,0.1207,0.0739,0.0259,0,0,0,0,0,0,0,0,0,0,0,0,0,0,0,0,0,0,0,0,0,0,0,0,0,0,0,0,0,0,0,0,0,0,0,0,0,0,0,0,0,0,0,0,0,0,0,0,0,0,0,0</t>
  </si>
  <si>
    <t>0,0,0.2,0.6,0.1,0,0,0.2,0,0,0,0,0.2,0,0.2,0.1,0,0.1,0.1,0,0,0,0,0,0,0,0,0,0,0,0,0,0,0,0.1,0,0.1,0,0,0,0.3,0.2,0,4.1,0.4,0.1,2.5,0,0.2,0.9,0,0.1,0.1,0,0.1,0,0,1.3,0,0,0,0,0,0,0,0,0,0,0.1,0,0.1,0,0,0,0,0,0,0,0,0,0,0,0,0,0,0,0,0,0,0,0,0,0,0,0,0,0,0,0,0,0,0,0,0,0,0,0,0,0,0,0,0,0,0,0,0,0,0,0,0</t>
  </si>
  <si>
    <t>0,0,0.2,0.8,0.9,0.9,0.9,1.1,1.1,1.1,1.1,1.1,1.3,1.3,1.5,1.6,1.6,1.7,1.8,1.8,0.5,0.1,0.1,0,0,0,0,0,0,0,0,0,0,0,0,0,0,0,0,0,0,0,0,0,0,0,0,0,0,0,0,0,0,0,0,0,0,0,0,0,0,0,0,0,0,0,0,0,0,0,0,0,0,0,0,0,0,0,0,0,0,0,0,0,0,0,0,0,0,0,0,0,0,0,0,0,0,0,0,0,0,0,0,0,0,0,0,0,0,0,0,0,0,0,0,0,0,0,0,0</t>
  </si>
  <si>
    <t>23,16,21.8,14.7,17,21.3,10.7,21.9,14.6,12.4,25.6,14.5,20.6,24,20.9,24.9,18.6,29.4,31.4,29.5,38.2,33.7,29.6,33.5,28.5,28.9,38.4,30.3,37.6,44.6,42.5,36.9,42.8,46.5,45.4,51.2,37,38.1,43.6,48.8,50,46.6,50.5,45.2,51.4,59.6,55.1,53.2,48.1,49.2,50.8,63.4,55.9,63.1,54.4,53.3,63.3,56.9,65.6,60.1,64.1,50.8,55.5,56.3,56.7,50.2,50,48,50.1,57.9,57.2,55.8,53.2,49.9,44.8,41,47.7,33.1,45.2,39.4,39.5,32.1,30.3,22.6,26.2,19.9,23.9,19.7,24.7,21.9,27.5,19.4,11.4,25.8,24.8,10.8,17.5,18.6,12.5,23.3,10,18.9,15.3,16.3,10.1,15.4,9.9,16.8,17.6,17.1,13.2,7.7,10.7,21.6,9.6,12.2,21.8,10.9,16,21.4</t>
  </si>
  <si>
    <t>S,C,LS,LS,LS,C,S,LS,S,S,S,S,LS,C,LS,LS,S,LS,LS,S,S,S,S,S,S,S,S,S,S,S,S,S,S,S,LR,C,LR,S,S,S,LR,LR,C,R,LR,LR,R,C,LR,LR,S,LR,LR,S,LR,S,S,LR,S,S,S,S,S,S,S,S,S,S,LR,S,LR,S,S,S,S,S,S,S,S,S,S,S,S,S,S,S,S,S,S,S,S,S,S,S,S,S,S,S,S,S,S,S,S,S,S,S,S,S,S,S,S,S,S,S,S,S,S,S,S,S</t>
  </si>
  <si>
    <t>0,0,0.2,0.6,0.1,0,0,0.2,0,0,0,0,0.2,0,0.2,0.1,0,0.1,0.1,0,0,0,0,0,0,0,0,0,0,0,0,0,0,0,0,0,0,0,0,0,0,0,0,0,0,0,0,0,0,0,0,0,0,0,0,0,0,0,0,0,0,0,0,0,0,0,0,0,0,0,0,0,0,0,0,0,0,0,0,0,0,0,0,0,0,0,0,0,0,0,0,0,0,0,0,0,0,0,0,0,0,0,0,0,0,0,0,0,0,0,0,0,0,0,0,0,0,0,0,0</t>
  </si>
  <si>
    <t>36.305,36.2655858422939,36.2263002397259,36.1871427729941,36.1481130241647,36.1092105766665,36.0704350152874,36.0317859261694,35.9932628968045,35.95486551603,35.9165933740243,35.8784460623026,35.8404231737123,35.8025243024288,35.7647490439514,35.7270969950983,35.6895677540032,35.6521609201102,35.6148760941701,35.5777128782357,35.6816708756579,35.7852897986083,35.7475707530286,35.8349747337266,35.7970936333406,35.7593360877982,35.7217016941068,35.6841900505884,35.646800756875,35.6095334139046,35.5723876239166,35.5353629904479,35.4984591183285,35.4616756136773,35.5250120838979,35.4881419727999,35.5513921190535,35.5144359655469,35.4776003500321,35.4408848793563,35.5452891616495,35.6493529138462,35.6120772466362,35.7159231595594,35.8194303635909,35.8815999634803,35.9845667879721,35.9461977708501,36.0489538999846,36.1513748747194,36.1124617882105,36.1736756225213,36.2346897988063,36.1955049682797,36.2564479449065,36.21719214695,36.1780643876176,36.2800642492924,36.2407314232463,36.201526887063,36.1624502223059,36.1235010119034,36.0846788401442,36.0459832926727,36.0074139564852,35.9689704199246,35.9306522726768,35.8924591057659,35.95439051155,35.9161199188421,35.9779741513648,35.9396266371077,35.9014041989723,35.8633064290043,35.82533292058,35.7874832684018,35.7497570684941,35.712153918199,35.6746734161719,35.6373151623772,35.6000787580841,35.5629638058624,35.5259699095781,35.4890966743891,35.4523437067415,35.4157106143647,35.3791970062676,35.3428024927346,35.3065266853211,35.2703691968492,35.2343296414043,35.1984076343302,35.1626027922254,35.1269147329389,35.0913430755663,35.0558874404452,35.020547449152,34.9853227244971,34.9502128905211,34.9152175724911,34.8803363968962,34.845568991444,34.8109149850561,34.7593740078647,34.6460011392369,34.5329980530839,34.420363543305,34.3080964077337,34.1961954481242,34.0846594701393,33.973487283337,33.8626777011584,33.7522295409145,33.6421416237739,33.5324127747501,33.4230418226891,33.3140276002566,33.2053689439261,33.0970646939656,32.9891136944261</t>
  </si>
  <si>
    <t>5.3744,5.2246,5.0981,4.9727,4.8484,4.6992,4.5596,4.4391,4.2992,4.1628,4.0141,3.8792,3.7649,3.6257,3.5137,3.4027,3.2713,3.1625,3.0547,2.9159,3.9466,4.0009,3.8487,3.6925,3.5462,3.4012,3.2428,3.1002,2.9482,2.7851,2.6294,2.4864,2.3358,2.1807,2.0819,1.9273,1.8308,1.7001,1.5638,1.4215,1.4886,1.4551,1.3167,5.1847,5.3175,5.1901,7.4229,7.161,7.0758,7.6914,7.4253,7.2787,7.1335,6.8125,6.6715,6.412,6.1052,7.1296,6.7916,6.4955,6.1818,5.9415,5.6854,5.431,5.1798,4.9596,4.744,4.5389,4.4186,4.1837,4.0666,3.8481,3.6435,3.4533,3.2804,3.1189,2.9451,2.8029,2.6413,2.494,2.349,2.2173,2.0899,1.972,1.8527,1.7401,1.6261,1.5168,1.4055,1.2979,1.1878,1.085,0.9873,0.8837,0.7825,0.6891,0.5946,0.5013,0.4114,0.3196,0.2332,0.1464,0.0623,0,0,0,0,0,0,0,0,0,0,0,0,0,0,0,0,0</t>
  </si>
  <si>
    <t>0.0504,0.0489,0.0475,0.0464,0.0453,0.0441,0.0428,0.0415,0.0404,0.0391,0.0379,0.0365,0.0353,0.0343,0.033,0.032,0.031,0.0298,0.0288,0.0278,0.0265,0.0359,0.0364,0.035,0.0336,0.0323,0.031,0.0295,0.0282,0.0268,0.0253,0.0239,0.0226,0.0213,0.0198,0.0189,0.0175,0.0167,0.0155,0.0142,0.0129,0.0135,0.0132,0.012,0.0472,0.0484,0.0472,0.0675,0.0652,0.0644,0.07,0.0676,0.0662,0.0649,0.062,0.0607,0.0583,0.0556,0.0649,0.0618,0.0591,0.0563,0.0541,0.0517,0.0494,0.0471,0.0451,0.0432,0.0413,0.0402,0.0381,0.037,0.035,0.0332,0.0314,0.0299,0.0284,0.0268,0.0255,0.024,0.0227,0.0214,0.0202,0.019,0.0179,0.0169,0.0158,0.0148,0.0138,0.0128,0.0118,0.0108,0.0099,0.009,0.008,0.0071,0.0063,0.0054,0.0046,0.0037,0.0029,0.0021,0.0013,0.0006,0,0,0,0,0,0,0,0,0,0,0,0,0,0,0,0</t>
  </si>
  <si>
    <t>0,0,0,0,0,0.7,0.3,0.1,0.2,4.7,0,0,0.1,0,0,0,0,0,0,0,1.3,0,0.1,0.1,0.6,0,0,0,0.9,0.4,0.1,0,0.3,0,0.1,0.8,0,0.3,0,0,0,0,0,0,0.4,0,0,0.1,0,0.1,0,0,0,0,0,0,0,0,0,0,0,0,0,0,0,0,0,0,0,0,0,0,0,0,0,0,0,0,0,0,0,0,0,0,0,0,0,0,0,0,0.1,0,0,0,0,0,0,0,0,0,0,0,0,0.2,0,0,0,0,0,0,0,0,0,0,0.3,0,0.4,0,0.1,0</t>
  </si>
  <si>
    <t>0,0,0,0,0,0.7,1,1.1,1.3,6,6,6,6.1,6.1,6.1,6.1,6.1,6.1,6.1,6.1,5.6,5.6,4.7,4.8,5.4,3.9,3.7,3.7,1.7,2.1,2.2,0.6,0.4,0,0,0,0,0,0,0,0,0,0,0,0,0,0,0,0,0,0,0,0,0,0,0,0,0,0,0,0,0,0,0,0,0,0,0,0,0,0,0,0,0,0,0,0,0,0,0,0,0,0,0,0,0,0,0,0,0,0.1,0.1,0.1,0.1,0.1,0.1,0.1,0.1,0.1,0.1,0.1,0.1,0.1,0.3,0.3,0.3,0.3,0.3,0.3,0.3,0.3,0.3,0.3,0.3,0.6,0.6,1,1,1.1,1.1</t>
  </si>
  <si>
    <t>10.1,17.5,19.2,18.9,9.2,11.2,19.8,23.7,24.1,16.3,25,14.7,18.5,23.1,24.2,27.7,19.2,32.1,24.1,21.2,34.4,31,36.3,24.5,25.1,39.1,32.7,27.9,41.6,30.6,31,39.4,32.7,40.3,34.5,48.4,49.8,47.4,40.3,48,42.6,51.2,41.6,54,48.6,48,50.9,55.9,48.3,48.2,52.7,61.9,60.9,63.2,56.8,52.9,64.3,58.2,56.2,60.6,57.1,57.3,55.1,57.8,54.7,61.9,51.5,57.1,57,59.1,55.1,46,47.7,48.8,41.1,41.7,46.3,39.8,43.6,42,38,26.6,36.1,34.1,27.6,26.8,18.8,19.7,23.9,22.4,23.7,20.2,13.9,19.9,12.7,23.1,11.4,15,22.4,21.1,10.2,17.7,10.2,21.4,9.4,21.5,15.2,21.4,15.1,22.4,17.1,10.4,13.7,15.4,13.4,14.6,22.2,15.1,14.1,21.3</t>
  </si>
  <si>
    <t>C,C,S,C,C,LS,LS,LS,LS,SN,S,S,LS,S,S,S,S,S,S,S,LR,S,LR,LS,LS,S,S,S,LR,LS,LS,S,LR,S,LR,LR,S,LR,S,S,S,S,S,S,LR,S,S,LR,S,LR,S,S,S,S,S,S,S,S,S,S,S,S,S,S,S,S,S,S,S,S,S,S,S,S,S,S,S,S,S,S,S,S,S,S,S,S,S,S,S,S,LS,S,S,S,S,S,S,S,S,S,S,S,S,LS,S,S,S,S,S,S,S,S,S,S,LS,S,LS,S,LS,S</t>
  </si>
  <si>
    <t>0,0,0,0,0,0.7,0.3,0.1,0.2,4.7,0,0,0.1,0,0,0,0,0,0,0,0,0,0,0.1,0.6,0,0,0,0,0.4,0.1,0,0,0,0,0,0,0,0,0,0,0,0,0,0,0,0,0,0,0,0,0,0,0,0,0,0,0,0,0,0,0,0,0,0,0,0,0,0,0,0,0,0,0,0,0,0,0,0,0,0,0,0,0,0,0,0,0,0,0,0.1,0,0,0,0,0,0,0,0,0,0,0,0,0.2,0,0,0,0,0,0,0,0,0,0,0.3,0,0.4,0,0.1,0</t>
  </si>
  <si>
    <t>25.8992,25.8624635460993,25.8257792006438,25.7891468897209,25.7525665395227,25.7160380763461,25.6795614265924,25.6431365167675,25.6067632734813,25.570441623448,25.5341714934856,25.4979528105162,25.4617855015651,25.4256694937614,25.3896047143377,25.3535910906294,25.3176285500753,25.294717020217,25.2588379889827,25.2230098499912,25.4462325310551,25.5021385842025,25.7249653379838,25.7804760254476,25.8359079743477,26.0582612963699,26.2602992236091,26.3150505722281,26.5367242593597,26.5910835157294,26.6453656667709,26.8665708218535,27.0874622107586,27.3080402785448,27.4613054696391,27.6813532632992,27.7340889324292,27.9537497991917,28.0060990902567,28.0583741270081,28.1105750147712,28.1627018587219,28.2147547638868,28.2667338351437,28.4856391772215,28.537234015268,28.5887556691471,28.740204242666,28.7914379955133,28.9425990763707,28.9935457443475,29.044420147547,29.0952223884725,29.1459525694817,29.1966107927874,29.2471971604572,29.297711774414,29.3481547364362,29.3985261481575,29.4488261110679,29.4990547265132,29.5492120956955,29.5992983196732,29.6493134993616,29.6992577355327,29.7491311288157,29.7989337796968,29.8486657885199,29.8983272554865,29.9479182806561,29.9974389639459,30.0468894051318,30.0962697038479,30.1455799595871,30.1948202717012,30.2439907394009,30.2930914617564,30.3421225376971,30.3910840660125,30.4399761453514,30.4887988742233,30.5375523509974,30.5862366739038,30.611851941033,30.56843087445,30.5250713980324,30.4817734244181,30.4385368663693,30.3953616367716,30.3522476486344,30.3091948150902,30.266203049395,30.2232722649278,30.1804023751903,30.1375932938071,30.0948449345251,30.0521572112137,30.0095300378644,29.9669633285909,29.9244569976283,29.8820109593338,29.8396251281858,29.7972994187842,29.7550337458497,29.7128280242244,29.6706821688709,29.6285960948725,29.586569717433,29.5446029518763,29.5026957136467,29.4608479183082,29.4190594815446,29.3773303191595,29.3356603470756,29.294049481335,29.2524976380991,29.2110047336479,29.1695706843803,29.1281954068138,29.0868788175843</t>
  </si>
  <si>
    <t>0,0,0,0,0,0,0,0,0,0,0,0,0,0,0,0,0,0.0002,0,0,1.5417,1.4255,2.1842,2.0922,2.0002,3.2083,3.0792,2.9571,5.6409,5.5489,5.4569,6.7127,6.9096,7.0151,6.9231,7.4641,7.2609,7.3019,7.1336,6.94,6.7667,6.5634,6.3953,6.1831,6.3241,6.1366,5.9395,5.8475,5.6625,5.5705,5.3714,5.1322,4.9013,4.6621,4.4563,4.268,4.0332,3.8298,3.6366,3.429,3.2381,3.0493,2.8708,2.686,2.514,2.3213,2.1633,1.9928,1.8257,1.6561,1.5003,1.3652,1.2294,1.094,0.9715,0.8502,0.7254,0.6098,0.4928,0.3796,0.2717,0.1712,0.0693,0,0,0,0,0,0,0,0,0,0,0,0,0,0,0,0,0,0,0,0,0,0,0,0,0,0,0,0,0,0,0,0,0,0,0,0,0</t>
  </si>
  <si>
    <t>0,0.1,2,1.1,0,0,0.1,2,0,0.2,0,0,0.1,0.4,0,0,0,0.5,0.2,1.4,0,0.1,0.1,0,0,0,0.2,0,0,0,0.1,0,0,0,0,0,0,0,0,0,0,0,0,0,0,0,0.1,0,0,0,0,0,0,0,0,0,0,0,0,0,0,0,0,0,0,0,0,0,0,0,0.2,0,0.1,0,0,0,0.2,2.1,0,0,0,0,0,0,0,0,0,0,0,0,0,0,0.1,0,0,0.2,0,0,0,0,0,0,0,0,0,0,0,0,0,0,0,2.4,0,0.1,0,0,3.6,0,1.1,0</t>
  </si>
  <si>
    <t>0,0.1,2.1,3.2,3.2,3.2,3.3,5.3,5.3,5.5,5.5,5.5,5.6,6,6,6,6,6.5,6.7,8.1,8.1,8.2,8.3,8.3,8.3,7.7,7.9,7.7,7,6.5,5.2,5.2,3.2,1.6,0,0,0,0,0,0,0,0,0,0,0,0,0,0,0,0,0,0,0,0,0,0,0,0,0,0,0,0,0,0,0,0,0,0,0,0,0,0,0,0,0,0,0,0,0,0,0,0,0,0,0,0,0,0,0,0,0,0,0.1,0.1,0.1,0.3,0.3,0.3,0.3,0.3,0.3,0.3,0.3,0.3,0.3,0.3,0.3,0.3,0.3,0.3,0.3,2.7,2.7,2.8,2.8,2.8,6.4,6.4,7.5,7.5</t>
  </si>
  <si>
    <t>4.6,8,14.6,11.5,11.6,13.4,12.7,16.3,7.5,8.6,17.2,20,10.6,17.8,12.6,13.7,24.9,24.7,27.8,19.3,28,29.1,22,27.4,25.1,34.7,28.1,33.3,35.3,34,38.2,32.1,41.5,39.6,45.2,41.4,39.1,43.8,45.6,52.2,45.6,46.1,52.7,46.8,52.9,50.3,55,60.4,55.3,53.1,57.1,55,53,56.9,57.4,55.1,54.7,57.5,56.4,59.7,66.8,63.4,58.2,63.3,63.5,54.4,61,56.5,61.9,55.1,48.4,48.8,53.8,54.3,49.6,51,47.8,39.8,41.6,37.1,37,38.7,37.7,33.7,34,26.5,36.1,29.3,26.9,29.3,30.7,21.4,23.5,26.9,14.9,25.7,20.2,23.9,11.7,14.9,19.5,15.2,16.5,9.5,19.3,17.9,16.2,8,17,8,9.6,13.5,9.6,4.9,15.9,13,4.8,8.6,5.2,5.3</t>
  </si>
  <si>
    <t>C,LS,LS,LS,S,S,LS,LS,S,LS,S,C,LS,LS,S,S,S,LS,LS,LS,S,LS,LS,S,S,S,LS,S,S,S,LR,S,S,S,S,S,S,S,S,S,S,S,S,S,S,S,LR,S,S,S,S,S,S,S,S,S,S,S,S,S,S,S,S,S,S,S,S,S,S,S,LR,S,LR,S,S,S,LR,R,S,C,S,S,S,S,S,S,S,S,S,S,S,S,LS,S,S,LS,S,S,S,S,S,S,S,S,S,S,S,S,S,S,C,SN,S,LS,S,S,SN,C,LS,C</t>
  </si>
  <si>
    <t>0,0.1,2,1.1,0,0,0.1,2,0,0.2,0,0,0.1,0.4,0,0,0,0.5,0.2,1.4,0,0.1,0.1,0,0,0,0.2,0,0,0,0,0,0,0,0,0,0,0,0,0,0,0,0,0,0,0,0,0,0,0,0,0,0,0,0,0,0,0,0,0,0,0,0,0,0,0,0,0,0,0,0,0,0,0,0,0,0,0,0,0,0,0,0,0,0,0,0,0,0,0,0,0,0.1,0,0,0.2,0,0,0,0,0,0,0,0,0,0,0,0,0,0,0,2.4,0,0.1,0,0,3.6,0,1.1,0</t>
  </si>
  <si>
    <t>26.7228,26.727605834464,26.7324067783231,26.7372028365542,26.7419940141289,26.7467803160141,26.7515617471715,26.7563383125577,26.7351100171243,26.7079033244339,26.6807243183371,26.653572970659,26.6264492532533,26.5993531380024,26.5722845968172,26.5452436016372,26.5182301244307,26.4912441371941,26.4642856119528,26.4373545207601,26.4104508356983,26.3835745288777,26.3567255724372,26.329903938544,26.3031095993935,26.5113425272096,26.5163635490611,26.7243794613246,26.9321836884671,27.1397764459076,27.347157948846,27.376328412263,27.5834691906766,27.7903991745395,27.9971185783646,28.0006276164463,28.0041330835938,28.0076349834409,28.0111333196178,28.0146280957512,28.0181193154638,28.0216069823748,28.0250911000997,28.0285716722502,28.0320487024344,28.0355221942569,28.1389921513184,28.1423568133082,28.1457180512866,28.1490758687378,28.1524302691427,28.1557812559787,28.1591288327196,28.1624730028356,28.1658137697933,28.1691511370561,28.1724851080835,28.1758156863317,28.1791428752534,28.1824666782975,28.1857870989099,28.1891041405324,28.1924178066038,28.1957281005591,28.1990350258299,28.2023385858443,28.2056387840269,28.208935623799,28.212229108578,28.2155192417782,28.4188060268104,28.4218859392661,28.5249627174826,28.5279346007416,28.5309034596961,28.5338692974237,28.7368321169989,28.9425883936776,28.9451352847288,28.9476795839642,28.9502212940212,28.9527604175348,28.955296957137,28.9578309154574,28.9603622951228,28.9628910987574,28.9654173289825,28.9679409884171,28.9704620796772,28.9729806053763,28.9754965681252,28.9780099705322,28.9805208152026,28.9830291047393,28.9855348417427,28.9880380288101,28.9905386685365,28.9930367635143,28.995532316333,28.9980253295796,29.0005158058385,29.0030037476914,29.0054891577175,29.0079720384933,29.0104523925925,29.0129302225865,29.0154055310438,29.0178783205305,29.02034859361,29.0228163528431,29.025281600788,29.0277443400002,29.0302045730328,29.0326623024361,29.0351175307579,29.0375702605434,29.0400204943353,29.0424682346735,29.0449134840954,29.0473562451361</t>
  </si>
  <si>
    <t>0.2358,0.2038,0.1718,0.1398,0.1047,0.0698,0.0378,0.0058,0,0,0,0,0,0,0,0,0,0,0,0,0,0,0,0,0,0.3294,0.2974,0.3264,0.7743,0.9358,2.1267,2.0663,3.8103,5.136,6.3888,6.2837,6.1855,6.0748,5.959,5.8206,5.7066,5.5918,5.4546,5.3396,5.2044,5.0799,5.0479,4.8835,4.7434,4.613,4.4686,4.3344,4.2087,4.0701,3.9317,3.8034,3.678,3.5443,3.4162,3.278,3.1116,2.9638,2.8381,2.6958,2.5555,2.4478,2.3216,2.2118,2.0871,1.985,1.953,1.8675,1.8355,1.7397,1.6556,1.57,1.538,3.403,3.3174,3.247,3.1713,3.093,3.017,2.9481,2.8791,2.8202,2.7488,2.6873,2.6289,2.5681,2.5059,2.4537,2.4217,2.3646,2.3177,2.2857,2.2353,2.182,2.1376,2.0915,2.0424,1.9964,1.9498,1.9072,1.8591,1.8121,1.7664,1.725,1.6791,1.6379,1.5974,1.5654,1.5239,1.4919,1.4476,1.4049,1.3729,1.3335,1.3015,1.2633</t>
  </si>
  <si>
    <t>0,0,0,0,0,0,0.1,0,0,0,0,0,0,0,0,0,0,0,0,0,0,0,0,0,0,0.1,0,0,0,0,0,0,0.5,0.1,0,0,0,0,0,0.7,0.1,0,0.1,0.1,0,0.9,0,1.5,0.1,2.9,0,0,0,0,0,0,0.1,0,0,0,0,0,0,0,0,0,0.2,0,0,0,0.1,0.1,0,0.8,0,0,0,0,0,0,0,0,0.6,0,0,0.1,0.1,0,0,0,0,0,0,0,0,0,0,0,0.1,0,0,0,0.2,0,1.2,0,0,0,0,0.1,0.1,2.8,0,2.5,0,0,0,0,2.7,0</t>
  </si>
  <si>
    <t>0,0,0,0,0,0,0.1,0.1,0.1,0.1,0.1,0.1,0.1,0.1,0.1,0.1,0.1,0.1,0.1,0.1,0.1,0.1,0.1,0.1,0.1,0.2,0.2,0.2,0.2,0.2,0,0,0,0,0,0,0,0,0,0,0,0,0,0,0,0,0,0,0,0,0,0,0,0,0,0,0,0,0,0,0,0,0,0,0,0,0,0,0,0,0,0,0,0,0,0,0,0,0,0,0,0,0,0,0,0,0,0,0,0,0,0,0,0,0,0,0,0,0.1,0.1,0.1,0.1,0.3,0.3,1.5,1.5,1.5,1.5,1.5,1.6,1.7,4.5,4.5,7,7,7,7,7,9.7,9.7</t>
  </si>
  <si>
    <t>9.8,10.7,11.4,13,11.7,10.6,13.7,11,14,15.3,13.1,16.1,15.5,14.9,18.7,17.8,17.4,20.9,21.1,21.7,20.8,23,24.5,26.9,26.7,26.1,30.7,28.4,29.5,31,33.9,34.4,35.1,38.8,37.9,39.5,43.5,45.1,44,49.3,50.1,49.5,53.2,53.4,54.8,55.6,57.3,57.1,58.6,61.1,61.5,63.5,65.3,65.9,66.3,66.6,66.1,64.9,65.7,64.5,66.8,66.7,64.4,65.7,63.2,63.4,65.1,61.2,62.2,61.3,60.9,59.1,57.8,54.2,53.2,52.2,52.8,52,49.4,49.7,45.2,45,42.2,41.3,40.9,39.7,39.3,36.2,33.1,32.8,32,30.5,31.7,30.1,29.2,25.6,25.9,24.8,24.5,23.6,19.5,21.1,18,18.3,17.4,18.1,17.1,17,13.5,14.1,11.5,12.5,11.9,12.6,13.4,10.6,11.5,13,12.7,12.1</t>
  </si>
  <si>
    <t>S,S,S,S,S,S,LS,S,S,S,S,S,S,S,S,S,S,S,S,S,S,S,S,S,S,LS,S,S,S,S,S,S,LR,LR,S,S,S,S,S,LR,LR,S,LR,LR,S,LR,C,LR,LR,R,S,S,S,S,S,S,LR,S,S,S,S,S,S,S,S,S,LR,S,S,S,LR,LR,S,LR,S,S,S,S,S,S,S,S,LR,S,S,LR,LR,S,S,S,S,S,S,S,S,S,S,S,LS,S,S,S,LS,S,LS,S,S,S,S,LS,LS,SN,C,SN,S,S,S,S,SN,S</t>
  </si>
  <si>
    <t>0,0,0,0,0,0,0.1,0,0,0,0,0,0,0,0,0,0,0,0,0,0,0,0,0,0,0.1,0,0,0,0,0,0,0,0,0,0,0,0,0,0,0,0,0,0,0,0,0,0,0,0,0,0,0,0,0,0,0,0,0,0,0,0,0,0,0,0,0,0,0,0,0,0,0,0,0,0,0,0,0,0,0,0,0,0,0,0,0,0,0,0,0,0,0,0,0,0,0,0,0.1,0,0,0,0.2,0,1.2,0,0,0,0,0.1,0.1,2.8,0,2.5,0,0,0,0,2.7,0</t>
  </si>
  <si>
    <t>37.2829,37.2596439240987,37.2364266818725,37.2132482084758,37.1901084391713,37.1670073093298,37.14394475443,37.0959207100583,37.0339768576392,36.972136440875,36.9103992870458,36.8487652237202,36.7872340787546,36.7258056802929,36.6644798567661,36.6032564368914,36.5421352496723,36.4811161243977,36.4201988906416,36.3593833782625,36.2986694174032,36.2380568384899,36.1775454722321,36.1171351496219,36.0568257019337,35.9966169607236,35.9365087578291,35.8765009253682,35.8165932957395,35.7567857016214,35.8970779759716,35.8371359861825,35.9842940892796,36.0632064634758,36.0419870674837,36.0208031042591,35.9996545146352,35.9785412395444,35.9574632200173,36.1044203971831,36.1831321809601,36.1617125295004,36.2403286452007,36.3188134854136,36.2971672693469,36.4435571987643,36.4217026819998,36.567884658546,36.645822536156,36.7916302708204,36.7691945314688,36.7467962559703,36.7244353817668,36.7021118464045,36.6798255875338,36.6575765429095,36.73536465039,36.7130228650155,36.6907183866072,36.6684511528686,36.6462211016077,36.6240281707359,36.6018722982686,36.5797534223247,36.5576714811261,36.5356264129982,36.6816181563693,36.6593661184611,36.6371512376561,36.6149734519082,36.692832699275,36.7705619349954,36.7481613761666,36.8937982224455,36.8711918800626,36.8486232864109,36.8260923784564,36.8035990932703,36.7811433680292,36.7587251400143,36.7363443466116,36.7140009253118,36.8596948137097,36.8371454181954,36.8146336763206,36.8921595252102,36.9695559191719,36.9468230743733,36.9241281895432,36.901471201295,36.8788520463479,36.8562706615267,36.8337269837617,36.8112209500886,36.7887524976482,36.7663215636863,36.7439280855534,36.7215720007047,36.6992532466997,36.6769717612023,36.6547274819806,36.6325203469063,36.6103502939551,36.5882172612062,36.5661211868422,36.5440620091488,36.5220396665149,36.5000540974323,36.4781052404954,36.4561930344012,36.4343174179491,36.4124783300405,36.3906757096792,36.3689094959704,36.3471796281214,36.3254860454406,36.3038286873382,36.2822074933252,36.2606224030137,36.2390733561169</t>
  </si>
  <si>
    <t>0.2652,0.2221,0.1792,0.1364,0.0943,0.0528,0.0138,0,0,0,0,0,0,0,0,0,0,0,0,0,0,0,0,0,0,0,0,0,0,0,0,0,0.293,0.254,0.2023,0.1512,0.1,0.0505,0.0043,0.4973,0.4583,0.3927,0.3537,0.3147,0.2488,0.9418,0.8586,2.1516,2.1126,4.8056,4.6323,4.4516,4.2644,4.0772,3.8912,3.7071,3.6681,3.4966,3.3242,3.1608,2.9899,2.8234,2.6701,2.5146,2.3722,2.232,2.225,2.0957,1.9658,1.8414,1.8024,1.7634,1.6532,2.2462,2.1394,2.0367,1.9341,1.8349,1.7428,1.6515,1.5695,1.4889,1.8819,1.8035,1.7266,1.6876,1.6486,1.5795,1.5144,1.4502,1.3873,1.3263,1.2647,1.2051,1.1467,1.0914,1.0363,0.9823,0.9433,0.8907,0.8406,0.7901,0.7511,0.7024,0.6634,0.6154,0.5681,0.5211,0.4756,0.4366,0.3976,0.3586,0.3152,0.2762,0.2324,0.1896,0.147,0.1046,0.0656,0.0244</t>
  </si>
  <si>
    <t>0,0.4,0,0,0,0.3,0.9,0,0,0.5,0,0,0,0,0,0,0,0,0,0,0,0,0,0.2,0,0,0,0,0,0,0.1,0,0,0,0,0,0,0,0,0,0,0,0,0,0,0,0,0,0,0,0.1,0.3,0,2.4,0.1,0.2,4.2,0.1,0,0.7,0,0,0,0,0,0,0,0.1,0,0,0,3,0,0.1,0.8,0.1,0.1,0.5,0,1,0.2,0.1,1,0.9,0,0.2,0.4,0,0.1,0.1,0,0,0,0,0.5,2.2,10.6,0,0.2,0,0,0,0,0,0,0,0,0,0,0,0,0,0,0,0,0,0,0,0,0</t>
  </si>
  <si>
    <t>0,0.4,0.4,0.4,0.4,0.7,1.6,1.6,1.6,2.1,2.1,2.1,2.1,2.1,2.1,2.1,2.1,2.1,2.1,2,2,1.5,0.8,1,0.8,0.3,0,0,0,0,0,0,0,0,0,0,0,0,0,0,0,0,0,0,0,0,0,0,0,0,0,0,0,0,0,0,0,0,0,0,0,0,0,0,0,0,0,0,0,0,0,0,0,0,0,0,0,0,0,0,0,0,0,0,0,0,0,0,0,0,0,0,0,0,0,2.2,2,1.7,1.5,1.5,1.5,1.5,1.5,1.5,1.5,1.5,1.5,1.5,1.5,1.5,1.5,1.5,1.5,1.5,1.5,1.5,1.5,1.5,1.5,1.5</t>
  </si>
  <si>
    <t>19.7,23.6,19.6,17.8,17.4,17.6,23.2,23.2,22.7,21,26.5,24.5,23.7,22.9,25.6,23.8,27.8,28.3,26.9,32.6,30.5,34.4,35.2,31.1,33.1,34.3,38.3,41,38.4,42.7,43.2,47.1,45,45.6,52.2,50.7,53.7,55.1,49.4,57.5,53.3,53.5,60,56.8,56.8,62.7,58.6,63.5,67.9,65.7,66.7,65,68,69.4,65.4,73.2,70.3,71.3,69.1,68.9,66.8,66.7,67.8,72.1,66.1,70.3,71.4,66.9,65.5,69.1,63.2,61.1,58.6,61.1,62.9,54.6,53.4,52.5,57,51.3,49.3,50.5,51.1,49,47.1,44.3,39.8,38,41.3,41.5,41.3,36.7,33,36.7,35.7,30.5,33.1,33.1,33.1,28.7,30.1,30.1,28.4,24.1,21.3,22.4,24.3,27,21.5,23.3,22.1,20.6,22,24.7,19,24.3,17,19.7,17.7,18.4</t>
  </si>
  <si>
    <t>C,LS,S,S,S,LS,LS,S,S,LS,S,S,S,S,S,S,S,S,S,S,S,S,S,LS,S,S,S,S,S,S,LR,S,S,S,S,S,S,S,S,S,S,S,S,S,S,S,S,S,S,S,LR,LR,S,R,LR,LR,R,LR,S,LR,S,S,S,S,S,S,S,LR,S,S,C,R,C,LR,LR,LR,LR,LR,C,LR,LR,LR,LR,LR,S,LR,LR,S,LR,LR,S,C,C,C,LR,SN,ST,S,LR,C,S,S,S,S,S,S,S,S,S,S,S,S,S,S,S,S,S,S,S,S</t>
  </si>
  <si>
    <t>0,0.4,0,0,0,0.3,0.9,0,0,0.5,0,0,0,0,0,0,0,0,0,0,0,0,0,0.2,0,0,0,0,0,0,0,0,0,0,0,0,0,0,0,0,0,0,0,0,0,0,0,0,0,0,0,0,0,0,0,0,0,0,0,0,0,0,0,0,0,0,0,0,0,0,0,0,0,0,0,0,0,0,0,0,0,0,0,0,0,0,0,0,0,0,0,0,0,0,0,2.2,0,0,0,0,0,0,0,0,0,0,0,0,0,0,0,0,0,0,0,0,0,0,0,0</t>
  </si>
  <si>
    <t>60.3608,60.3799144817518,60.3990087328478,60.4180827746999,60.4371366286974,60.4561703162072,60.4751838585733,60.4941772771171,60.5131505931377,60.5321038279114,60.551037002692,60.5699501387111,60.5888432571774,60.6077163792775,60.6265695261753,60.6454027190126,60.6642159789085,60.68300932696,60.7017827842417,60.8385363718058,60.8571452201714,61.2467343730406,61.6359111870253,61.6536760985427,61.9014222077815,62.2899061039849,62.5819788311011,62.5987424301485,62.6154882867005,62.6322164195358,62.7489268474129,62.7655137496547,62.782083096416,62.7986349062775,62.8151691978,62.831685989525,62.848185299974,62.8646671476492,62.8811315510331,62.8975785285886,62.914008098759,62.9304202799684,62.946815090621,62.9631925491017,62.979552673776,62.9958954829899,63.0122209950699,63.0285292283233,63.0448202010379,63.061093931482,63.1773504379049,63.4934838991203,63.5092827665263,63.8960649125033,64.0114376905156,64.2266883586534,64.612711206741,64.7273254905003,64.7418184671709,65.1272961045597,65.141365754668,65.1554205135408,65.1694603969388,65.1834854206063,65.1974956002706,65.2114909516426,65.2254714904164,65.3394372322696,65.3532823534472,65.3671128210293,65.3809286505252,65.765729857428,65.7791237929803,65.8925035524695,66.2767633114833,66.389616372212,66.5023499899203,66.8859642910258,66.8981725769952,67.281367941786,67.4931577348403,67.6047233708143,67.9871709263708,68.3692137016677,68.3798521251221,68.5904792889313,68.9718835261802,68.9818840874116,69.0918740641074,69.2017476280542,69.2115049024624,69.2212518498284,69.2309884810823,69.2407148071424,69.6214308389159,69.6307439230645,70.0110471502992,70.2619478668189,70.6415830314854,70.6498163925105,70.6580410393943,70.6662569813599,70.6744642276205,70.6826627873796,70.6908526698309,70.6990338841585,70.7072064395365,70.7153703451297,70.7235256100929,70.7316722435713,70.7398102547003,70.747939652606,70.7560604464043,70.7641726452019,70.7722762580957,70.7803712941729,70.7884577625111,70.7965356721785,70.8046050322335,70.812665851725</t>
  </si>
  <si>
    <t>10.8857,10.7396,10.5574,10.3793,10.2031,10.0609,9.9195,9.7377,9.5581,9.4197,9.2359,9.0572,8.8814,8.7084,8.5321,8.3603,8.1829,8.006,7.8333,7.6515,7.4749,7.4229,7.5494,7.4226,7.2432,7.1825,6.9934,6.7983,6.6122,6.4165,6.2963,6.091,5.895,5.6994,5.4844,5.278,5.0636,4.8473,4.6539,4.4351,4.2353,4.038,3.8204,3.6191,3.4215,3.206,3.0102,2.8007,2.5789,2.3721,2.2753,2.1791,1.9749,3.9094,3.8037,3.6986,7.4231,7.297,6.9654,7.171,6.8579,6.551,6.2433,5.9118,5.6275,5.3225,5.0174,4.9053,4.6444,4.3694,4.1628,6.6847,6.4599,6.3394,6.6486,6.527,6.4061,6.4149,6.1996,6.7096,6.5877,6.4665,6.975,7.3805,7.1617,7.0372,6.9424,6.7557,6.6335,6.512,6.3214,6.1583,6.0028,5.8428,5.8549,5.7379,16.0795,15.8243,15.7227,15.4991,15.2574,15.0176,14.7843,14.5632,14.3495,14.1353,13.9186,13.6975,13.4899,13.2804,13.0747,12.8735,12.6711,12.4649,12.2709,12.0687,11.8808,11.6899,11.5036,11.3177</t>
  </si>
  <si>
    <t>0.0642,0.0631,0.0623,0.0612,0.0602,0.0592,0.0584,0.0575,0.0565,0.0554,0.0546,0.0536,0.0525,0.0515,0.0505,0.0495,0.0485,0.0475,0.0464,0.0454,0.0444,0.0434,0.0431,0.0438,0.0431,0.042,0.0417,0.0406,0.0394,0.0384,0.0372,0.0365,0.0353,0.0342,0.0331,0.0318,0.0306,0.0294,0.0281,0.027,0.0257,0.0246,0.0234,0.0222,0.021,0.0198,0.0186,0.0175,0.0162,0.015,0.0138,0.0132,0.0126,0.0115,0.0227,0.0221,0.0215,0.0431,0.0423,0.0404,0.0416,0.0398,0.038,0.0362,0.0343,0.0326,0.0309,0.0291,0.0285,0.0269,0.0253,0.0241,0.0388,0.0375,0.0368,0.0386,0.0379,0.0372,0.0372,0.036,0.0389,0.0382,0.0375,0.0405,0.0428,0.0415,0.0408,0.0403,0.0392,0.0385,0.0378,0.0367,0.0357,0.0348,0.0339,0.034,0.0333,0.0933,0.0918,0.0912,0.0899,0.0885,0.0871,0.0857,0.0845,0.0832,0.082,0.0807,0.0794,0.0782,0.077,0.0758,0.0747,0.0735,0.0723,0.0712,0.07,0.0689,0.0678,0.0667</t>
  </si>
  <si>
    <t>0.1,0,0,2.4,0.1,0.3,0.1,0,0.7,0,0,0,0,0,0,0,0,0,0,0,0,0,0,0,0,0,0,0,0,0,0,0,0,0,0,0,0,0,0,0,0,0,0,0,0,0,0,0,0,0,0,0,0,0,0,0,0,0,0,0,0,0.1,0,0,0,0,0,0.2,3.1,0,6.5,8.3,1.9,0.1,1.2,2.8,0.2,0,0.2,0,0,0,0,0,0,0,0,0,0,0,0,0,0,0,0,0,0,0,0,0,0,0,0,0,0,0,0,0,0,0,0.1,0,0,0.1,0,0,0.1,0.1,0,0</t>
  </si>
  <si>
    <t>0.1,0.1,0.1,2.5,2.6,2.9,3,3,2.9,2.9,2.9,2.9,2.9,2.9,2.9,2.8,2.7,2.7,2.7,2.7,2.6,2.6,2.4,2.4,2.4,1.7,0.4,0,0,0,0,0,0,0,0,0,0,0,0,0,0,0,0,0,0,0,0,0,0,0,0,0,0,0,0,0,0,0,0,0,0,0,0,0,0,0,0,0,0,0,0,0,0,0,0,0,0,0,0,0,0,0,0,0,0,0,0,0,0,0,0,0,0,0,0,0,0,0,0,0,0,0,0,0,0,0,0,0,0,0,0.1,0.1,0.1,0.2,0.2,0.2,0.3,0.4,0.4,0.4</t>
  </si>
  <si>
    <t>22.5,27.7,30.2,21.2,30.8,24.7,25.8,23.6,32.3,25.8,23.9,27.6,28.9,25.4,25.6,32.4,32.7,32.1,29.9,25.2,32.2,26.4,33,29.3,30.4,35.2,38.2,39.6,42.4,36.8,36.4,39.2,46.6,50,46.8,52.2,45.4,48,57.3,48.5,50,55,61.7,55.1,57.4,57.3,59.8,66.5,66.4,72.1,68.8,72.7,74,68.3,65.5,70.1,73.1,68.5,68.2,66.4,76.7,69.3,67.3,70.2,72.8,71.5,71.3,63.9,67.9,71.2,70.6,64.9,67.2,63.9,61.3,68.2,63.9,64.1,63.6,63,61.6,62.9,58.4,52.9,49.2,58.2,48.9,54.8,44.9,47.4,50.4,41.8,47.2,49.3,40.1,45.6,38,45.9,39.9,39.5,35.6,31.9,39.7,30.8,37,27.2,36,36.1,30.6,31.8,22.7,31.4,27.2,20.8,31.8,28,26.9,25.7,23.4,28.5</t>
  </si>
  <si>
    <t>LS,S,S,SN,LS,LS,LS,S,LR,S,S,S,S,S,S,S,S,S,S,S,S,S,S,S,S,S,S,S,S,S,S,S,S,S,S,S,S,S,S,S,S,S,S,S,S,S,S,S,S,S,S,S,S,S,S,S,S,S,S,S,S,LR,S,C,S,S,C,LR,R,S,ST,ST,LR,LR,LR,R,LR,S,LR,S,S,S,S,S,S,S,S,S,S,S,S,S,S,S,S,S,S,S,S,S,S,S,S,S,S,S,S,S,S,S,LS,S,S,LS,S,S,LS,LS,S,S</t>
  </si>
  <si>
    <t>0.1,0,0,2.4,0.1,0.3,0.1,0,0,0,0,0,0,0,0,0,0,0,0,0,0,0,0,0,0,0,0,0,0,0,0,0,0,0,0,0,0,0,0,0,0,0,0,0,0,0,0,0,0,0,0,0,0,0,0,0,0,0,0,0,0,0,0,0,0,0,0,0,0,0,0,0,0,0,0,0,0,0,0,0,0,0,0,0,0,0,0,0,0,0,0,0,0,0,0,0,0,0,0,0,0,0,0,0,0,0,0,0,0,0,0.1,0,0,0.1,0,0,0.1,0.1,0,0</t>
  </si>
  <si>
    <t>19.8393,19.7678,19.6886,19.6886,19.6886,19.6886,19.6886,19.6285,20.3989,20.332,20.2702,20.1982,20.1224,20.0569,19.9911,19.9987,20.0515,19.9903,19.9116,19.8471,19.7942,19.7265,19.8526,19.7762,19.6964,20.279,21.4767,21.7905,21.6555,21.5473,21.441,21.3226,21.1657,20.9872,20.8302,20.6378,20.4903,20.3278,20.0985,19.9346,19.7615,19.5536,19.2903,19.0843,18.8611,18.6402,18.3996,18.0963,17.796,17.4326,17.1124,16.7479,16.371,16.0659,15.7916,15.4721,15.1216,14.826,14.5369,14.2679,13.8868,13.9868,13.7145,13.478,13.1537,12.847,12.6087,12.8087,15.9087,15.5751,22.0751,30.3751,32.2751,32.3751,33.5751,36.3751,36.5751,36.1816,36.3816,36.0043,35.6483,35.2769,34.9629,34.7078,34.4867,34.1779,33.9607,33.691,33.5058,33.3022,33.0754,32.9127,32.7127,32.4966,32.3455,32.1588,32.0204,31.8332,31.6853,31.54,31.4157,31.3087,31.1631,31.0611,30.9304,30.843,30.7178,30.5927,30.4925,30.3877,30.3877,30.2846,30.1979,30.1979,30.0934,30.0043,30.0043,30.0043,29.9307,29.8399</t>
  </si>
  <si>
    <t>0,0,0,0,0,0,0,0,0,0,0,0.3,0.1,0.1,0,0,0.1,0.6,0,4.5,0,0,0,0,0,0,0,0,0,0,0,0,0,0,0,0,0,0,0,0,0,0.1,0,0,0,0,0,0,0,0,0,0,0,0,0,0,0,0,0,0,0.1,0,0,1.9,10.5,0,1.1,8.4,0,0.3,0,0,0,0,0.1,0,0,0.2,0,0,0,0,0,0,0,0,0,0,0,0,0,0,0,0,0,0,0,0,0,0,0,0,0,0,0,0,1.9,0,0,0,0,0,0,0,0,0,0,0,0,0</t>
  </si>
  <si>
    <t>0,0,0,0,0,0,0,0,0,0,0,0.3,0.4,0,0,0,0.1,0.7,0.7,5.2,4.8,4.8,4.8,4.4,2.7,2.7,0.7,0,0,0,0,0,0,0,0,0,0,0,0,0,0,0,0,0,0,0,0,0,0,0,0,0,0,0,0,0,0,0,0,0,0,0,0,0,0,0,0,0,0,0,0,0,0,0,0,0,0,0,0,0,0,0,0,0,0,0,0,0,0,0,0,0,0,0,0,0,0,0,0,0,0,0,0,0,0,0,1.9,1.6,1.2,1.2,1.2,1.2,0.9,0.9,0.9,0.9,0.9,0.9,0.9,0.9</t>
  </si>
  <si>
    <t>25.7,28.4,20.8,19.2,30.7,28.2,24.6,20.6,24,28.6,27.4,21.6,21.6,35.1,33.5,25.6,31.6,30.5,21.4,22,33.9,29.7,28.2,33.9,39.8,31.1,41.7,41.6,29.7,44.8,45.1,37.7,48.6,42.4,39.4,45.5,41.7,42.1,48.9,46.9,56.3,61.4,60.4,61.3,66.1,60.1,63.7,56,61.1,70.4,70.1,73.2,62.9,64.9,70.5,68.5,75.9,75.2,70.3,66.9,72.5,69,63.9,77.5,71.3,62.8,76.9,75.3,72,59.5,67.9,71.2,56.9,58.7,68.2,62.9,64.6,50.1,56.3,54.7,53.4,56.2,53.5,52.8,41.4,45.3,47.5,38.7,43.3,43.1,34.7,46.4,42.5,34.4,44.1,39.8,34.2,40.9,32.1,31.8,27.7,33.7,24,25.5,25,29.3,25.3,33.3,34.2,20.1,30.3,23,33.3,25.6,19,26.6,26.4,20.4,25,28.4</t>
  </si>
  <si>
    <t>S,S,S,S,S,S,S,S,S,S,C,LS,LS,LR,C,S,LS,LS,C,SN,S,S,S,S,S,S,S,S,S,S,S,S,S,S,S,S,S,S,S,S,S,LR,S,S,S,S,S,S,S,S,S,S,S,S,S,S,S,S,S,S,LR,C,C,LR,ST,C,LR,ST,C,LR,S,S,S,S,LR,S,S,LR,S,S,S,S,S,S,S,S,S,S,S,S,S,S,S,S,S,S,S,S,S,S,S,S,S,S,S,S,LS,S,S,S,S,S,S,S,S,S,S,S,S,S</t>
  </si>
  <si>
    <t>0,0,0,0,0,0,0,0,0,0,0,0.3,0.1,0,0,0,0.1,0.6,0,4.5,0,0,0,0,0,0,0,0,0,0,0,0,0,0,0,0,0,0,0,0,0,0,0,0,0,0,0,0,0,0,0,0,0,0,0,0,0,0,0,0,0,0,0,0,0,0,0,0,0,0,0,0,0,0,0,0,0,0,0,0,0,0,0,0,0,0,0,0,0,0,0,0,0,0,0,0,0,0,0,0,0,0,0,0,0,0,1.9,0,0,0,0,0,0,0,0,0,0,0,0,0</t>
  </si>
  <si>
    <t>19.6985,19.6255,19.5725,19.5232,19.4435,19.3717,19.3099,19.2578,19.1978,19.1253,19.0719,19.0719,19.0719,19.5719,19.5023,19.4376,19.4376,19.4376,19.3957,19.3957,19.7106,19.6335,19.5612,19.8686,21.4041,21.3191,23.2572,23.7999,23.7153,23.5614,23.4065,23.2909,23.1145,22.9759,22.8532,22.698,22.5647,22.4293,22.2546,22.0932,21.8641,21.9641,21.6991,21.4269,21.1058,20.8485,20.5574,20.3394,20.0776,19.7157,19.3608,18.969,18.6994,18.412,18.0647,17.7434,17.331,16.9344,16.6027,16.3117,16.4117,16.1693,15.9687,17.8687,28.3687,28.1127,29.2127,37.6127,37.2051,37.5051,37.0522,36.5461,36.245,35.9254,36.0254,35.6532,35.2603,35.4603,35.1704,34.8979,34.6399,34.3543,34.0974,33.8474,33.6863,33.4994,33.2964,33.1529,32.9809,32.8107,32.6892,32.497,32.3323,32.213,32.0382,31.891,31.7735,31.6203,31.5129,31.4067,31.3174,31.2033,31.127,31.0456,30.9662,30.8712,30.8712,31.0389,31.3826,31.3175,31.2182,31.1449,31.3135,31.2318,31.1701,31.085,31.0007,30.9352,30.8557,30.7644</t>
  </si>
  <si>
    <t>0,0,0,0,0,0,0,0,0,0,0,0,0,0,0,0,0,0,0,0,0,0,0.1,1.5,5.1,0,0.3,0.3,0.2,6,0,0,0,0,0,0,0,0,0,0,0,0,0,0,0,0,0,0,0,0,1.4,0.2,0,0.1,0,0.5,0,0,0,0,0,0,0,0,0,0,0,0,0,0,0,0,0,0,0.1,0,0,0,0,0,0.1,0,0,0.7,0,0.3,0.2,0.5,0.1,0,0,0,0,0,0,0,0,0,0,0,0,0,0,0,0,0,0,0,0,0,0,0,0,0,0,0,0,0,0,0</t>
  </si>
  <si>
    <t>21.7,30.4,30.3,24.4,32.9,26.1,25.1,31.3,26.6,36.7,30.8,25.4,25.4,28.2,26.8,32,26.7,38.2,26.6,39.9,31.3,40.4,42.2,38.7,43.6,32.1,44.6,40.7,34.8,40.9,46.1,46.4,48.1,49.2,42.6,49.2,53.6,52.2,51.6,49.9,60.7,59.7,53,58.8,54.5,61.3,69,68.1,61.5,62.2,72.6,74.5,73.7,72.9,70.3,73.2,68.8,66.7,71.4,78.4,67.7,75.9,76.7,71.7,75.9,71.5,75.4,74.4,66.9,63.6,70.4,59.2,67.8,55.9,60.3,59.9,58,54.3,55.2,55.9,52.2,55.4,47.7,45,46.3,41.5,40.6,41,41.9,46,37.6,46.5,44.5,45,35.5,35,29.2,33,33.9,34,35.9,26.8,32,33.7,28.4,34.1,35.7,29.7,37,28.2,23.5,28.3,28.4,33.6,30.2,25.9,31.4,21.1,21.4,32.3</t>
  </si>
  <si>
    <t>S,S,S,S,S,S,S,S,S,S,S,S,S,S,S,S,S,S,S,S,S,C,LR,LR,R,C,LR,LR,LR,R,S,S,S,S,S,S,S,S,S,S,S,S,S,S,S,S,S,S,S,S,LR,LR,S,LR,S,LR,S,S,S,S,S,S,S,S,S,S,S,S,S,S,S,S,S,S,LR,S,S,S,S,S,LR,S,S,LR,S,LR,LR,LR,LR,S,S,S,S,S,S,S,S,S,S,S,S,S,S,S,S,S,S,S,S,S,S,S,S,S,S,S,S,S,S,S</t>
  </si>
  <si>
    <t>10.6921,10.631,10.5703,10.523,10.4561,10.4056,10.3573,10.2949,10.2437,10.1668,10.1064,10.0582,10.0101,9.9561,9.9053,9.8426,9.7923,9.7122,9.6624,9.5774,9.5175,9.4421,9.5421,11.0421,16.1421,16.0718,16.3718,16.6718,16.8718,22.8718,22.7055,22.5381,22.36,22.1753,22.0324,21.8492,21.634,21.4305,21.2326,21.0478,20.7735,20.5104,20.3058,20.0545,19.8412,19.5693,19.2134,18.8718,18.6047,18.332,19.732,19.932,19.5097,19.6097,19.2374,19.7374,19.3826,19.0558,18.6736,18.1926,17.8646,17.4321,16.9934,16.6296,16.213,15.8596,15.4594,15.0776,14.7873,14.5322,14.2098,13.996,13.7078,13.522,13.622,13.4074,13.2085,13.0367,12.86,12.6797,12.7797,12.6037,12.4727,13.1727,13.0456,13.3456,13.5456,14.0456,14.1456,14.0154,13.9218,13.79,13.6688,13.5455,13.4612,13.3786,13.3135,13.2379,13.1595,13.081,12.9967,12.9388,12.8672,12.7906,12.7292,12.6517,12.5693,12.5051,12.4189,12.3589,12.3095,12.2495,12.1894,12.1151,12.0507,11.9969,11.9294,11.8856,11.8413,11.7719</t>
  </si>
  <si>
    <t>0.1,0.2,1.2,0,0.7,0,0.2,0.3,0,0,0,0,0,0,0.1,0,0,0,0,0,0,0,0,0,0,0.2,0,0.1,0.3,0,0,0,0.1,0,0,0,0,0.1,0,0.1,0,1.1,0,0,3.2,0,0.1,0.2,1.7,0,0,0,0.1,0,0,0,0,0,0,0.1,0,0,2.9,0,1.7,0,0,0,0,0,1.7,0.9,3.8,0.1,0,0,0,2.7,0,0,0,0,0,0,0.1,0,0,0,0,0,0,0,0,0.8,0,0,0,0,0,0,0,0,0,0,0,0,0,0,0,0,0,3.3,0,0,0,0,0,0.3,0,0</t>
  </si>
  <si>
    <t>0.1,0.3,1.5,1.5,2.2,2.2,2.4,2.7,2.7,2.7,2.7,2.7,2.7,2.5,2.4,1.7,1.1,0.3,0,0,0,0,0,0,0,0,0,0,0,0,0,0,0,0,0,0,0,0,0,0,0,0,0,0,0,0,0,0,0,0,0,0,0,0,0,0,0,0,0,0,0,0,0,0,0,0,0,0,0,0,0,0,0,0,0,0,0,0,0,0,0,0,0,0,0,0,0,0,0,0,0,0,0,0,0,0,0,0,0,0,0,0,0,0,0,0,0,0,0,0,0,3.3,3.3,3.3,3.3,3.3,3.3,3.6,3.6,3.6</t>
  </si>
  <si>
    <t>27.7,27.5,27.1,26.8,25.3,28.6,28.5,27,27.8,28.2,30.4,29.6,30,32.8,32.5,35.5,34.5,36.1,36.8,37.2,37.3,38.4,40.9,41.8,40.7,44,46.3,46.1,48.8,49.6,49.8,51.9,51.3,55.6,55.2,55.3,56.6,59.5,58.5,62.7,60.9,64.2,63.5,65.9,66.1,69,71.5,70.2,73.9,73.1,75.3,75.2,77.3,77.3,75.5,76.7,76.1,76.3,79.1,79.4,78.3,75.9,76.6,78.8,78.3,76.4,74.8,75.5,74.7,71.9,71.8,68.9,68.6,66.2,68.2,66.4,64.5,64.4,59.2,57.9,57.6,55.1,54.6,54.5,51.9,51,50.2,47.2,47.8,45.8,45.2,42.2,39.7,38.4,41.1,37.2,36.1,36.5,37.4,34.6,34.4,32.2,33.3,30.3,29.4,31.5,30.2,29.4,28.1,30.2,26.2,27.1,28.9,25.6,25.7,27.8,24.9,27.3,26.6,25.8</t>
  </si>
  <si>
    <t>LS,LS,LS,S,LS,C,LS,LS,S,S,S,S,S,S,LR,S,S,S,S,S,S,C,S,S,S,LR,S,LR,LR,S,S,S,LR,S,S,S,S,LR,S,LR,C,LR,C,S,R,C,LR,LR,LR,C,S,S,LR,S,S,S,S,S,S,LR,S,C,R,S,LR,S,S,S,S,S,LR,LR,R,LR,S,S,S,R,C,C,S,S,S,S,LR,S,S,S,S,S,S,S,S,LR,S,S,S,S,S,S,S,S,S,S,S,S,S,S,S,S,S,SN,S,C,S,S,S,LS,S,S</t>
  </si>
  <si>
    <t>0.1,0.2,1.2,0,0.7,0,0.2,0.3,0,0,0,0,0,0,0,0,0,0,0,0,0,0,0,0,0,0,0,0,0,0,0,0,0,0,0,0,0,0,0,0,0,0,0,0,0,0,0,0,0,0,0,0,0,0,0,0,0,0,0,0,0,0,0,0,0,0,0,0,0,0,0,0,0,0,0,0,0,0,0,0,0,0,0,0,0,0,0,0,0,0,0,0,0,0,0,0,0,0,0,0,0,0,0,0,0,0,0,0,0,0,0,3.3,0,0,0,0,0,0.3,0,0</t>
  </si>
  <si>
    <t>14.7047,14.7047,14.7047,14.6452,14.6452,14.5947,14.5947,14.5947,14.5331,14.4706,14.4023,14.3365,14.2697,14.3666,14.5726,15.2384,15.6863,16.4684,16.6437,16.5473,16.4508,16.3714,16.2607,16.1464,16.0372,16.2372,16.1016,16.2016,16.5016,16.3468,16.1912,16.0237,16.1237,15.9319,15.7439,15.5562,15.361,15.461,15.2521,15.3521,15.172,16.272,16.068,15.7903,18.9903,18.7225,18.8225,19.0225,20.7225,20.3993,19.9641,19.535,19.635,19.1783,18.7532,18.3158,17.8914,17.4697,17.0102,17.1102,16.6677,16.3487,19.2487,18.7714,20.4714,20.019,19.5955,19.166,18.7525,18.3809,20.0809,20.9809,24.7809,24.8809,24.5058,24.1561,23.8317,26.5317,26.3092,26.0979,25.8352,25.5968,25.3638,25.1326,25.2326,25.0304,24.8352,24.6616,24.4843,24.3207,24.1612,24.0198,23.8919,24.6919,24.555,24.4381,24.3264,24.2129,24.096,23.9915,23.888,23.7937,23.695,23.608,23.5244,23.4334,23.3471,23.2638,23.185,23.0994,23.0267,23.0267,22.9456,22.8898,22.819,22.742,22.6739,22.6739,22.6007,22.5301</t>
  </si>
  <si>
    <t>4.4,0.1,0,0,0,0.8,0.1,0,5.9,0,0,0.3,0,0,0,0,0,0,0,0.6,0,0,0,0,0,0,0,0.1,0,0,0,0.1,0,0,0,0,0,0,0,0.6,0,0,0,0.1,0.2,0,0.6,2.1,0.4,0,0,0.1,0,0,0,0,0,0,0,0,0,0,0,0,0,0,0,0,0,0,0,0,0,0,0,0,0,0,0,0,0,0,0,0.1,0,0,0.1,0,0.5,0.1,0,0,3.6,0.2,0,0,0,0,1.9,0,0.1,0,0,0,0,0,2.8,0,0,0,0,0,0,0,0,0,0,0,0,0</t>
  </si>
  <si>
    <t>4.4,4.5,4.5,4.5,4.5,5.3,5.4,5.4,11.3,11.2,11.2,10.7,10.7,10.2,10.2,8.9,7.6,5.8,3.7,1.4,0.5,0,0,0,0,0,0,0,0,0,0,0,0,0,0,0,0,0,0,0,0,0,0,0,0,0,0,0,0,0,0,0,0,0,0,0,0,0,0,0,0,0,0,0,0,0,0,0,0,0,0,0,0,0,0,0,0,0,0,0,0,0,0,0,0,0,0,0,0,0,0,0,0,0,0,0,0,0,0,0,0,0,0,0,0,0,0,0,0,0,0,0,0,0,0,0,0,0,0,0</t>
  </si>
  <si>
    <t>26.1,26.3,26.2,30.6,30.5,23.9,28.8,30.6,31.5,32.3,29.7,34.3,32.4,34.3,30.5,38.1,38.1,40.5,41.8,42.8,36.2,37.5,37.9,45.8,46.4,39.8,46.2,50.2,46.2,48.1,56,48,54.7,52.1,59.4,59.7,56.1,64.2,65.9,59.5,60.2,67.9,64.5,70.4,72.2,72.8,69.6,74.2,75.3,79.8,73.7,80.5,82.3,77.6,81.7,81.5,84.4,84.7,77.3,78.8,84.1,80.4,74.8,82.8,74.8,79,79,80.2,80,77.8,76.2,72.8,71.6,65.8,64.4,64.4,63.2,62.1,66.9,63.7,62.8,60.7,60.1,57.2,50.6,50.5,54.1,44.8,48.1,50.8,47.5,39.5,42,46.3,44,40.5,41.1,39.9,34.7,38.2,36.4,32.2,31.3,33.4,29.4,33.9,32.5,27.4,28.4,30.9,33.1,31.7,27,26.4,26.3,26.4,27.7,30.6,30.6,28.6</t>
  </si>
  <si>
    <t>SN,LS,S,C,C,LS,LS,C,SN,C,S,LR,S,S,S,S,S,S,S,LR,S,S,S,S,S,S,S,LR,S,S,S,LR,S,S,S,S,S,S,C,LR,S,S,S,LR,LR,S,LR,R,LR,S,S,LR,S,S,S,S,S,S,S,S,S,S,S,S,S,S,S,S,S,S,S,S,S,S,S,S,S,S,S,S,S,S,S,LR,S,S,LR,S,LR,LR,C,C,R,LR,S,S,S,S,LR,S,LR,C,S,S,S,S,R,S,S,S,S,S,S,S,S,S,S,S,S,S</t>
  </si>
  <si>
    <t>4.4,0.1,0,0,0,0.8,0.1,0,5.9,0,0,0,0,0,0,0,0,0,0,0,0,0,0,0,0,0,0,0,0,0,0,0,0,0,0,0,0,0,0,0,0,0,0,0,0,0,0,0,0,0,0,0,0,0,0,0,0,0,0,0,0,0,0,0,0,0,0,0,0,0,0,0,0,0,0,0,0,0,0,0,0,0,0,0,0,0,0,0,0,0,0,0,0,0,0,0,0,0,0,0,0,0,0,0,0,0,0,0,0,0,0,0,0,0,0,0,0,0,0,0</t>
  </si>
  <si>
    <t>68.1746,67.9281226,67.6825363106,67.4378379100925,67.1940241884175,66.9510919471209,66.7090379993121,66.4678591696223,66.2275522941629,66.062114220484,65.8232742690715,66.3212978159448,66.2155208161487,66.4591262408904,66.2188509383271,66.7154443233963,67.2102423323809,67.7032514562562,68.1944781625297,68.6839288953267,69.1716100754744,69.6575281005861,69.6886893451456,69.7197379298208,69.7506742619207,69.7814987472814,69.812211790272,69.9428137937995,69.9729436208527,70.0029645169927,70.0328768760467,70.1626810904179,70.1920160126295,70.2212448778146,70.2503680694102,70.2793859694669,70.3082989586542,70.3371074162653,70.1148117202219,70.461319708618,70.2065749373637,69.9527511664363,69.6998450660654,69.5478533185188,69.496411079598,69.2451548241564,69.5948069567152,70.0791949623333,70.5088317190079,70.5369151735623,70.5648970956271,70.6927778522814,70.4751962708154,70.2204013304517,69.9665275717955,69.7135716644205,69.4615302899415,69.2104001419701,68.9601779260722,68.7108603597241,68.4624441722697,68.2149261048777,67.9683029104985,67.7225713538221,67.4777282112352,67.2337702707792,66.9906943321079,66.7484972064457,66.5071757165455,66.2667266966472,66.0271469924362,65.7884334610021,65.5505829707969,65.3135924015948,65.0774586444506,64.8421786016591,64.6077491867146,64.3741673242704,64.141429950098,63.9095340110476,63.6784764650077,63.448254280865,63.2188644384649,63.090303928572,62.8622082143687,62.6349371539014,62.5084877657296,62.2824955407304,62.5573203645447,62.4311515909191,62.2054389659365,61.9805423789058,62.4924588795359,62.7495246051253,62.8056609392452,62.8615943189264,62.9173254779272,62.9728551473532,63.4811840556666,63.5346751594654,63.6879728723504,63.7407163550427,63.793269149759,63.8456319459099,63.8978054304132,63.9497902877032,64.45458719974,64.5045590767871,64.5543502862787,64.6039614813975,64.6533933129648,64.7026464294487,64.751721476973,64.8006190993255,64.8343399379664,64.5999388628061,64.3663852376867,64.1336759987504,63.9018080932165,63.670778479341</t>
  </si>
  <si>
    <t>0,0,0,0,0,0,0,0,0,0.0002,0,0.0559,0,0,0,0.561,1.1092,2.1502,3.4549,5.6222,5.7261,5.4198,5.0796,4.7214,4.3642,4.0259,3.675,3.392,3.0465,2.6999,2.3366,2.0536,1.7036,1.3653,1.0176,0.678,0.3545,0.0323,0,0,0,0,0,0,0,0,0,1.364,1.081,0.6799,0.321,0.038,0,0,0,0,0,0,0,0,0,0,0,0,0,0,0,0,0,0,0,0,0,0,0,0,0,0,0,0,0,0,0,0,0,0,0,0,0,0,0,0,2.864,2.581,2.2479,1.9241,1.6026,1.2861,2.4501,2.1283,1.8453,1.5408,1.2344,0.9287,0.6289,0.3293,2.3933,2.0855,1.7783,1.4707,1.1632,0.8596,0.562,0.2675,0,0,0,0,0,0</t>
  </si>
  <si>
    <t>0.2,1.2,1.9,0,0,0.3,0.1,9.7,0,0,0,0.2,0,0,0,0,0,0,0,0,0.2,0,0,0,0,0,0,0,0,0,0,1.5,5.1,0,0,0,0.1,0,2.9,0,0,0,0,0,0,0,0,0,0,0,0,1.1,0,0,0,0,0,0.2,0,0.1,0,0,0,0,0,0,0.4,0,0,0,0.3,0.9,0.1,0.3,0,0.3,0,1.7,0,0.1,0,0,0,0,0,0,0,0,0,0,0,0,0.9,0,0,0,0,0,0,0,0,0,0,0,0.1,0,0,0,0,0,0,0,0,0,0,0,0,0.1,0,0</t>
  </si>
  <si>
    <t>0.2,1.4,3.3,3.3,3.3,3.6,3.7,13.4,13.4,13.4,13.4,13.6,13.6,13.6,13.6,13.5,13.5,13.5,12.9,11.6,11.2,9.6,8.2,5.4,3.6,0.2,0,0,0,0,0,0,0,0,0,0,0,0,0,0,0,0,0,0,0,0,0,0,0,0,0,0,0,0,0,0,0,0,0,0,0,0,0,0,0,0,0,0,0,0,0,0,0,0,0,0,0,0,0,0,0,0,0,0,0,0,0,0,0,0,0,0,0,0,0,0,0,0,0,0,0,0,0,0,0.1,0.1,0.1,0.1,0.1,0.1,0.1,0.1,0.1,0.1,0.1,0.1,0.1,0.2,0.2,0.2</t>
  </si>
  <si>
    <t>22.4,17.7,20.1,22.3,20.5,21.6,23.3,24.6,24.3,27.6,25.2,29.3,24.7,27,28.4,32.7,29.5,30.4,34.7,37.9,33.8,39.9,38.7,45.1,40.6,47.9,42.1,45.6,48.5,48.4,53.8,49.3,50.8,53.5,56.6,58.3,61.5,63.4,60.7,64.6,67.8,69.7,69.9,69,66,69.4,69.8,71.4,75.1,78.5,75.7,79.7,78.8,77.1,79.6,76.4,80.8,79,79,77.6,76,80.6,77.6,78.3,75.6,79.1,76,79.4,73.4,72.7,74.5,73.8,69.2,69.5,72.6,71.1,66.5,65.7,64.4,61.7,59.6,58.9,53.9,55.3,56.3,55.9,51.6,45.9,47.9,43.3,43.9,39.1,37.1,41.8,34.9,37,35,33.3,34.5,33.4,33.3,29.2,28.9,28.9,27,27.1,26.3,27.7,22.5,26,25.3,19.2,19,23.5,17,23,24.1,17.8,20.1,21</t>
  </si>
  <si>
    <t>LS,LS,LS,S,C,LS,LS,B,C,S,S,LS,S,S,S,S,S,S,S,S,LR,S,S,S,S,S,S,S,S,S,C,LR,R,C,C,S,LR,C,R,C,S,S,S,S,S,S,S,S,S,S,S,LR,S,S,S,S,S,LR,C,LR,S,S,S,S,S,S,LR,S,S,S,LR,LR,LR,LR,C,LR,S,LR,S,LR,S,S,S,S,S,S,S,S,S,S,S,S,LR,S,S,S,S,S,S,S,S,S,S,S,LS,S,S,S,S,S,S,S,S,S,S,S,S,LS,S,S</t>
  </si>
  <si>
    <t>0.2,1.2,1.9,0,0,0.3,0.1,9.7,0,0,0,0.2,0,0,0,0,0,0,0,0,0,0,0,0,0,0,0,0,0,0,0,0,0,0,0,0,0,0,0,0,0,0,0,0,0,0,0,0,0,0,0,0,0,0,0,0,0,0,0,0,0,0,0,0,0,0,0,0,0,0,0,0,0,0,0,0,0,0,0,0,0,0,0,0,0,0,0,0,0,0,0,0,0,0,0,0,0,0,0,0,0,0,0,0,0.1,0,0,0,0,0,0,0,0,0,0,0,0,0.1,0,0</t>
  </si>
  <si>
    <t>16.4988,16.4988,16.4988,16.4471,16.4099,16.4099,16.4099,16.4099,16.3661,16.3017,16.2436,16.2436,16.1867,16.1243,16.0583,16.1208,16.0517,15.98,16.4792,17.6328,18.2062,19.7643,21.0719,23.7121,25.4021,28.6089,28.6243,28.4499,28.2559,28.0627,27.8789,29.3789,34.4789,34.2777,34.0523,33.7458,33.8458,33.5593,36.4593,36.1483,35.7045,35.2323,34.7599,34.306,33.9003,33.4461,32.9884,32.5068,31.9633,31.3591,30.8141,31.9141,31.3043,30.7334,30.1179,29.5718,28.9429,29.1429,28.6837,28.7837,28.2577,27.6466,27.1015,26.5492,26.0496,25.492,25.892,25.3305,24.8783,24.4421,24.7421,25.6421,25.7421,26.0421,25.6939,25.9939,25.6348,27.3348,26.9931,27.0931,26.8066,26.5286,26.2985,26.0573,25.8084,25.5645,25.3577,25.1918,25.0133,24.8641,24.7115,24.5854,25.4854,25.3432,25.2353,25.118,25.01,24.9097,24.8043,24.7039,24.6041,24.5197,24.4365,24.3536,24.3536,24.2766,24.2022,24.1236,24.0605,23.9876,23.9168,23.8621,23.8081,23.7428,23.6934,23.6295,23.5626,23.5626,23.5062,23.4477</t>
  </si>
  <si>
    <t>0,0,0,0,0,0,0,0,0,0,0,0,0,0,0,0,0,0,0,0,0.1,0,1.9,0,0.6,0,0,0,0,0,0,0,0,0,0,0,0,0,0,0,0,0,0,0,0,0,0,0,0.5,0,1.4,0,0.1,0.1,0,0,0.4,0,0,0.1,0,0,0,0,0,0,0,0,0,0,0,11.5,0,1.4,0.5,1,0.1,0.1,0,2.1,0,0,0,0,0,0,0,0,0,0,0,1.5,0.8,0.1,0,0,0,0.1,1.2,0,0,0,0,0,0.5,0,3.2,0.2,2.3,0,0,0,0,0,0,0,0,0,0,0</t>
  </si>
  <si>
    <t>0,0,0,0,0,0,0,0,0,0,0,0,0,0,0,0,0,0,0,0,0,0,0,0,0,0,0,0,0,0,0,0,0,0,0,0,0,0,0,0,0,0,0,0,0,0,0,0,0,0,0,0,0,0,0,0,0,0,0,0,0,0,0,0,0,0,0,0,0,0,0,0,0,0,0,0,0,0,0,0,0,0,0,0,0,0,0,0,0,0,0,0,0,0,0,0,0,0.1,1.3,1.3,1,1,1,1,1.5,1.5,4.7,4.9,7.2,7.2,7.2,7.2,7.2,7.2,7.2,7.2,7.2,7.2,7.2,7.2</t>
  </si>
  <si>
    <t>14,15.1,17,17.3,18.5,20.2,22.4,21.5,19.2,24.4,21.2,25.9,27.2,27.2,26.5,30,32.9,37.2,35.3,39.4,35.9,38.2,39.6,41.2,44.9,48.1,49,47.8,56.8,54.7,57.3,56.1,59.9,64.7,65.3,61.6,63.9,64.3,67.2,66.9,75.3,70.9,70.7,73.6,75.5,76.4,78.7,76.3,82.2,83.8,83.8,83.2,87.6,87.3,85.4,86.5,84,85.9,85.7,82.2,83.2,86.3,86,83.6,86.4,80.8,81.5,86.5,79.5,79.5,81.3,75.7,76.4,78.1,74.5,77.1,73.2,72.4,65.9,66.9,65.3,60.4,57.8,57.8,60,58.9,53.4,55.6,49.9,48,44.1,43.3,42.5,42.1,35.3,34.5,38.7,32,30.8,29.7,33.5,27.6,24.8,29.5,27.6,25.6,21.7,18,20.5,21.2,22.1,20.8,15.2,20.1,16.3,18.4,14.9,18.1,17.2,14.5</t>
  </si>
  <si>
    <t>S,S,S,S,S,S,S,S,S,S,S,S,S,S,S,S,S,S,S,S,LR,S,LR,S,LR,C,S,S,S,S,S,S,S,S,S,S,S,S,S,S,C,S,S,S,C,S,C,S,LR,C,LR,C,LR,LR,S,S,LR,C,S,LR,S,S,S,S,S,S,S,S,S,S,S,ST,C,LR,LR,LR,LR,LR,C,R,S,S,S,S,S,S,S,S,S,S,S,LR,LR,LR,S,S,S,LS,LS,S,S,C,S,C,LS,C,SN,LS,SN,C,S,S,S,S,S,S,S,S,S,S</t>
  </si>
  <si>
    <t>0,0,0,0,0,0,0,0,0,0,0,0,0,0,0,0,0,0,0,0,0,0,0,0,0,0,0,0,0,0,0,0,0,0,0,0,0,0,0,0,0,0,0,0,0,0,0,0,0,0,0,0,0,0,0,0,0,0,0,0,0,0,0,0,0,0,0,0,0,0,0,0,0,0,0,0,0,0,0,0,0,0,0,0,0,0,0,0,0,0,0,0,0,0,0,0,0,0.1,1.2,0,0,0,0,0,0.5,0,3.2,0.2,2.3,0,0,0,0,0,0,0,0,0,0,0</t>
  </si>
  <si>
    <t>60.1623,59.9854593,59.8091384044818,59.6333357855353,59.4580499197415,59.2832792881592,59.1090223763122,58.9352776741758,58.7620436761638,58.5893188811157,58.4171017922833,58.2453909173181,58.0741847682581,57.9034818615151,57.7332807178615,57.5635798624181,57.3943778246407,57.2256731383077,57.0574643415072,56.8897499766246,56.8225285903297,56.6555047941702,57.2249719467449,57.2797652110227,57.8473974163115,57.9003611269362,57.953169156351,58.0058219621642,57.872320000639,57.7022104539705,57.5326009262724,57.3634899477922,57.1948760530972,57.0267577810623,56.8591336748574,56.6920022819343,56.5253621540147,56.3592118470771,56.1935499213448,56.028374941273,55.8636854755365,55.6994800970175,55.5357573827929,55.3725159141223,55.2097542764353,55.0474710593198,54.885664856509,54.7243342658702,55.0634778893918,54.9016246362017,55.4762471334832,55.5361805888787,55.6959378762387,55.7722255739964,55.6082890321577,55.4448343643965,55.6818601542951,55.5181892320234,55.3549994030687,55.2922892533081,55.1297634333817,54.9677153408654,54.8061435715302,54.6450467252745,54.4844234061123,54.324272222161,54.1645917856292,54.0053807128048,53.8466376240429,53.688361143754,53.5305499003921,54.1092025264424,54.1731542644708,54.7499180231479,55.3119864459284,55.8854027281934,56.0441335141135,56.2023977277236,56.2601967404633,56.8308258591353,56.8867776740342,56.9425650245075,56.9981883939809,57.0536482644592,57.1089451165303,57.1640794293696,57.2190516807439,57.2738623470157,57.3285119031472,57.3830008227046,57.4373295778621,58.0044986394059,58.5700005676477,58.7208402629488,58.7712365809638,58.821484764347,58.8715852485246,58.9215384676425,58.971344854571,59.0210048409075,59.3905188569812,59.4389467257956,59.4872322460258,59.5353758360905,59.5833779131784,59.6312388932518,59.6789591910504,59.7265392200949,59.7739793926904,59.82128011993,59.8684418116987,59.9154648766764,59.962349722342,60.0090967549763,60.0557063796662,60.1021790003078,60.1485150196099,60.1947148390977,60.2407788591162,60.2867074788333</t>
  </si>
  <si>
    <t>0,0,0,0,0,0,0,0,0,0,0,0,0,0,0,0,0,0,0,0,0,0,1.164,0.9115,0.7755,0.5285,0.2787,0.0371,0,0,0,0,0,0,0,0,0,0,0,0,0,0,0,0,0,0,0,0,0,0,0.664,0.3629,0.1399,0,0,0,0,0,0,0,0,0,0,0,0,0,0,0,0,0,0,10.764,10.2919,10.9559,10.7329,10.9969,10.7739,10.5509,10.157,11.521,11.0702,10.6602,10.2701,9.8831,9.4859,9.0991,8.7448,8.3824,8.0487,7.7249,7.4168,8.1808,8.2448,8.0218,7.7375,7.4562,7.1656,6.9426,6.7196,6.4519,6.1781,5.9251,5.6678,5.4137,5.1907,4.9424,4.7194,4.4964,4.2734,4.0313,3.7831,3.537,3.2964,3.0525,2.8124,2.5714,2.3336,2.0945,1.8567,1.6214</t>
  </si>
  <si>
    <t>L1</t>
  </si>
  <si>
    <t>M1</t>
  </si>
  <si>
    <t>N1</t>
  </si>
  <si>
    <t>O1</t>
  </si>
  <si>
    <t>E6</t>
  </si>
  <si>
    <t>E5</t>
  </si>
  <si>
    <t>I7</t>
  </si>
  <si>
    <t>I6</t>
  </si>
  <si>
    <t>E9</t>
  </si>
  <si>
    <t>O10</t>
  </si>
  <si>
    <t>N10</t>
  </si>
  <si>
    <t>M10</t>
  </si>
  <si>
    <t>M11</t>
  </si>
  <si>
    <t>L11</t>
  </si>
  <si>
    <t>K11</t>
  </si>
  <si>
    <t>D11</t>
  </si>
  <si>
    <t>C11</t>
  </si>
  <si>
    <t>D12</t>
  </si>
  <si>
    <t>K14</t>
  </si>
  <si>
    <t>L14</t>
  </si>
  <si>
    <t>C15</t>
  </si>
  <si>
    <t>B14,C13</t>
  </si>
  <si>
    <t>M15</t>
  </si>
  <si>
    <t>M16</t>
  </si>
  <si>
    <t>P16</t>
  </si>
  <si>
    <t>B15,C16</t>
  </si>
  <si>
    <t>H17</t>
  </si>
  <si>
    <t>J17</t>
  </si>
  <si>
    <t>J16</t>
  </si>
  <si>
    <t>K17</t>
  </si>
  <si>
    <t>C18</t>
  </si>
  <si>
    <t>C18,D19</t>
  </si>
  <si>
    <t>I18,J19</t>
  </si>
  <si>
    <t>F20,H20</t>
  </si>
  <si>
    <t>N20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</si>
</sst>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000"/>
    <numFmt numFmtId="165" formatCode="0.0"/>
    <numFmt numFmtId="166" formatCode="0.0%"/>
    <numFmt numFmtId="167" formatCode="0.000%"/>
    <numFmt numFmtId="168" formatCode="0.000"/>
  </numFmts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vertAlign val="superscript"/>
      <sz val="11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Arabic Typesetting"/>
      <family val="4"/>
    </font>
    <font>
      <sz val="12"/>
      <color theme="1"/>
      <name val="Arabic Typesetting"/>
      <family val="4"/>
    </font>
    <font>
      <sz val="8"/>
      <color theme="1"/>
      <name val="Calibri"/>
      <family val="2"/>
      <scheme val="minor"/>
    </font>
    <font>
      <sz val="12"/>
      <color theme="1"/>
      <name val="Britannic Bold"/>
      <family val="2"/>
    </font>
    <font>
      <sz val="7"/>
      <color theme="1"/>
      <name val="Calibri"/>
      <family val="2"/>
      <scheme val="minor"/>
    </font>
    <font>
      <sz val="5"/>
      <color theme="1"/>
      <name val="Arial"/>
      <family val="2"/>
    </font>
    <font>
      <sz val="12"/>
      <color theme="1"/>
      <name val="Cambria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5" fillId="0" borderId="0" applyFont="0" applyFill="0" applyBorder="0" applyAlignment="0" applyProtection="0"/>
  </cellStyleXfs>
  <cellXfs count="35">
    <xf numFmtId="0" fontId="0" fillId="0" borderId="0" xfId="0"/>
    <xf numFmtId="164" fontId="0" fillId="0" borderId="0" xfId="0" applyNumberFormat="1"/>
    <xf numFmtId="164" fontId="1" fillId="0" borderId="0" xfId="0" applyNumberFormat="1" applyFont="1"/>
    <xf numFmtId="1" fontId="4" fillId="3" borderId="1" xfId="0" applyNumberFormat="1" applyFont="1" applyFill="1" applyBorder="1" applyAlignment="1">
      <alignment horizontal="center"/>
    </xf>
    <xf numFmtId="164" fontId="3" fillId="2" borderId="0" xfId="0" applyNumberFormat="1" applyFont="1" applyFill="1" applyAlignment="1">
      <alignment horizontal="center" vertical="top"/>
    </xf>
    <xf numFmtId="164" fontId="0" fillId="0" borderId="0" xfId="0" applyNumberFormat="1" applyAlignment="1">
      <alignment horizontal="center" vertical="top"/>
    </xf>
    <xf numFmtId="164" fontId="0" fillId="4" borderId="0" xfId="0" applyNumberFormat="1" applyFill="1" applyAlignment="1">
      <alignment horizontal="center" vertical="top"/>
    </xf>
    <xf numFmtId="1" fontId="0" fillId="0" borderId="0" xfId="0" applyNumberFormat="1" applyAlignment="1">
      <alignment horizontal="center" vertical="top"/>
    </xf>
    <xf numFmtId="1" fontId="2" fillId="2" borderId="0" xfId="0" applyNumberFormat="1" applyFont="1" applyFill="1" applyAlignment="1">
      <alignment horizontal="center" vertical="top"/>
    </xf>
    <xf numFmtId="1" fontId="1" fillId="4" borderId="0" xfId="0" applyNumberFormat="1" applyFont="1" applyFill="1" applyAlignment="1">
      <alignment horizontal="center" vertical="top"/>
    </xf>
    <xf numFmtId="165" fontId="0" fillId="0" borderId="0" xfId="0" applyNumberFormat="1"/>
    <xf numFmtId="1" fontId="0" fillId="0" borderId="0" xfId="0" applyNumberFormat="1"/>
    <xf numFmtId="10" fontId="0" fillId="0" borderId="0" xfId="0" applyNumberFormat="1"/>
    <xf numFmtId="164" fontId="7" fillId="0" borderId="0" xfId="0" applyNumberFormat="1" applyFont="1"/>
    <xf numFmtId="0" fontId="8" fillId="0" borderId="0" xfId="0" applyFont="1"/>
    <xf numFmtId="3" fontId="9" fillId="0" borderId="0" xfId="0" applyNumberFormat="1" applyFont="1"/>
    <xf numFmtId="166" fontId="0" fillId="0" borderId="0" xfId="0" applyNumberFormat="1"/>
    <xf numFmtId="167" fontId="0" fillId="0" borderId="0" xfId="0" applyNumberFormat="1"/>
    <xf numFmtId="0" fontId="1" fillId="0" borderId="0" xfId="0" applyFont="1"/>
    <xf numFmtId="164" fontId="10" fillId="0" borderId="0" xfId="0" applyNumberFormat="1" applyFont="1"/>
    <xf numFmtId="1" fontId="0" fillId="0" borderId="0" xfId="0" applyNumberFormat="1" applyAlignment="1">
      <alignment horizontal="center"/>
    </xf>
    <xf numFmtId="0" fontId="11" fillId="0" borderId="0" xfId="0" applyFont="1"/>
    <xf numFmtId="166" fontId="12" fillId="0" borderId="0" xfId="0" applyNumberFormat="1" applyFont="1"/>
    <xf numFmtId="166" fontId="13" fillId="0" borderId="0" xfId="0" applyNumberFormat="1" applyFont="1"/>
    <xf numFmtId="165" fontId="1" fillId="0" borderId="0" xfId="0" applyNumberFormat="1" applyFont="1"/>
    <xf numFmtId="10" fontId="11" fillId="0" borderId="0" xfId="0" applyNumberFormat="1" applyFont="1"/>
    <xf numFmtId="10" fontId="1" fillId="0" borderId="0" xfId="0" applyNumberFormat="1" applyFont="1"/>
    <xf numFmtId="165" fontId="11" fillId="0" borderId="0" xfId="0" applyNumberFormat="1" applyFont="1"/>
    <xf numFmtId="0" fontId="14" fillId="0" borderId="0" xfId="0" applyFont="1"/>
    <xf numFmtId="1" fontId="14" fillId="0" borderId="0" xfId="0" applyNumberFormat="1" applyFont="1"/>
    <xf numFmtId="10" fontId="0" fillId="0" borderId="0" xfId="1" applyNumberFormat="1" applyFont="1"/>
    <xf numFmtId="168" fontId="0" fillId="0" borderId="0" xfId="0" applyNumberFormat="1"/>
    <xf numFmtId="164" fontId="16" fillId="0" borderId="0" xfId="0" applyNumberFormat="1" applyFont="1"/>
    <xf numFmtId="10" fontId="11" fillId="0" borderId="0" xfId="1" applyNumberFormat="1" applyFont="1"/>
    <xf numFmtId="10" fontId="1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 Tempatures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'Weather Model'!$P$19</c:f>
              <c:strCache>
                <c:ptCount val="1"/>
                <c:pt idx="0">
                  <c:v>Climate Graph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'Weather Model'!$P$20:$P$139</c:f>
              <c:numCache>
                <c:formatCode>0.000000</c:formatCode>
                <c:ptCount val="120"/>
                <c:pt idx="0">
                  <c:v>16.049380768911469</c:v>
                </c:pt>
                <c:pt idx="1">
                  <c:v>16.202550074176706</c:v>
                </c:pt>
                <c:pt idx="2">
                  <c:v>16.465718351214832</c:v>
                </c:pt>
                <c:pt idx="3">
                  <c:v>16.843326613754506</c:v>
                </c:pt>
                <c:pt idx="4">
                  <c:v>17.338081211686685</c:v>
                </c:pt>
                <c:pt idx="5">
                  <c:v>17.951021327840806</c:v>
                </c:pt>
                <c:pt idx="6">
                  <c:v>18.68161512251946</c:v>
                </c:pt>
                <c:pt idx="7">
                  <c:v>19.527879888307332</c:v>
                </c:pt>
                <c:pt idx="8">
                  <c:v>20.486521231483309</c:v>
                </c:pt>
                <c:pt idx="9">
                  <c:v>21.553086157292782</c:v>
                </c:pt>
                <c:pt idx="10">
                  <c:v>22.722124995394143</c:v>
                </c:pt>
                <c:pt idx="11">
                  <c:v>23.987357337884397</c:v>
                </c:pt>
                <c:pt idx="12">
                  <c:v>25.341837546069666</c:v>
                </c:pt>
                <c:pt idx="13">
                  <c:v>26.778115879516051</c:v>
                </c:pt>
                <c:pt idx="14">
                  <c:v>28.288391876274549</c:v>
                </c:pt>
                <c:pt idx="15">
                  <c:v>29.864657231925865</c:v>
                </c:pt>
                <c:pt idx="16">
                  <c:v>31.498826055637764</c:v>
                </c:pt>
                <c:pt idx="17">
                  <c:v>33.182850996533361</c:v>
                </c:pt>
                <c:pt idx="18">
                  <c:v>34.908824311253596</c:v>
                </c:pt>
                <c:pt idx="19">
                  <c:v>36.669063467035983</c:v>
                </c:pt>
                <c:pt idx="20">
                  <c:v>38.456181332651411</c:v>
                </c:pt>
                <c:pt idx="21">
                  <c:v>40.263141395803231</c:v>
                </c:pt>
                <c:pt idx="22">
                  <c:v>42.083298758082208</c:v>
                </c:pt>
                <c:pt idx="23">
                  <c:v>43.910427898840943</c:v>
                </c:pt>
                <c:pt idx="24">
                  <c:v>45.738738371752078</c:v>
                </c:pt>
                <c:pt idx="25">
                  <c:v>47.562879708705367</c:v>
                </c:pt>
                <c:pt idx="26">
                  <c:v>49.377936862746083</c:v>
                </c:pt>
                <c:pt idx="27">
                  <c:v>51.179417533301354</c:v>
                </c:pt>
                <c:pt idx="28">
                  <c:v>52.963232691473351</c:v>
                </c:pt>
                <c:pt idx="29">
                  <c:v>54.725671568933365</c:v>
                </c:pt>
                <c:pt idx="30">
                  <c:v>56.463372298588233</c:v>
                </c:pt>
                <c:pt idx="31">
                  <c:v>58.173289305597393</c:v>
                </c:pt>
                <c:pt idx="32">
                  <c:v>59.85265844946705</c:v>
                </c:pt>
                <c:pt idx="33">
                  <c:v>61.498960816858073</c:v>
                </c:pt>
                <c:pt idx="34">
                  <c:v>63.109885964463615</c:v>
                </c:pt>
                <c:pt idx="35">
                  <c:v>64.683295314974629</c:v>
                </c:pt>
                <c:pt idx="36">
                  <c:v>66.217186319037779</c:v>
                </c:pt>
                <c:pt idx="37">
                  <c:v>67.709657913731064</c:v>
                </c:pt>
                <c:pt idx="38">
                  <c:v>69.158877734296453</c:v>
                </c:pt>
                <c:pt idx="39">
                  <c:v>70.563051470952772</c:v>
                </c:pt>
                <c:pt idx="40">
                  <c:v>71.920394706387171</c:v>
                </c:pt>
                <c:pt idx="41">
                  <c:v>73.229107521424908</c:v>
                </c:pt>
                <c:pt idx="42">
                  <c:v>74.487352115553577</c:v>
                </c:pt>
                <c:pt idx="43">
                  <c:v>75.69323365435352</c:v>
                </c:pt>
                <c:pt idx="44">
                  <c:v>76.844784526238712</c:v>
                </c:pt>
                <c:pt idx="45">
                  <c:v>77.939952164924591</c:v>
                </c:pt>
                <c:pt idx="46">
                  <c:v>78.976590570350567</c:v>
                </c:pt>
                <c:pt idx="47">
                  <c:v>79.952455638045436</c:v>
                </c:pt>
                <c:pt idx="48">
                  <c:v>80.865204383817712</c:v>
                </c:pt>
                <c:pt idx="49">
                  <c:v>81.71239812596643</c:v>
                </c:pt>
                <c:pt idx="50">
                  <c:v>82.491509659822896</c:v>
                </c:pt>
                <c:pt idx="51">
                  <c:v>83.19993442841033</c:v>
                </c:pt>
                <c:pt idx="52">
                  <c:v>83.835005657568772</c:v>
                </c:pt>
                <c:pt idx="53">
                  <c:v>84.394013383493586</c:v>
                </c:pt>
                <c:pt idx="54">
                  <c:v>84.874227254965433</c:v>
                </c:pt>
                <c:pt idx="55">
                  <c:v>85.272922941575274</c:v>
                </c:pt>
                <c:pt idx="56">
                  <c:v>85.587411923225432</c:v>
                </c:pt>
                <c:pt idx="57">
                  <c:v>85.815074375682514</c:v>
                </c:pt>
                <c:pt idx="58">
                  <c:v>85.953394802858242</c:v>
                </c:pt>
                <c:pt idx="59">
                  <c:v>86</c:v>
                </c:pt>
                <c:pt idx="60">
                  <c:v>85.952698864604685</c:v>
                </c:pt>
                <c:pt idx="61">
                  <c:v>85.809523505424096</c:v>
                </c:pt>
                <c:pt idx="62">
                  <c:v>85.568771036465648</c:v>
                </c:pt>
                <c:pt idx="63">
                  <c:v>85.229045384664204</c:v>
                </c:pt>
                <c:pt idx="64">
                  <c:v>84.78929838930344</c:v>
                </c:pt>
                <c:pt idx="65">
                  <c:v>84.248869430754283</c:v>
                </c:pt>
                <c:pt idx="66">
                  <c:v>83.607522798097193</c:v>
                </c:pt>
                <c:pt idx="67">
                  <c:v>82.865481991997115</c:v>
                </c:pt>
                <c:pt idx="68">
                  <c:v>82.023460162859081</c:v>
                </c:pt>
                <c:pt idx="69">
                  <c:v>81.082685906516772</c:v>
                </c:pt>
                <c:pt idx="70">
                  <c:v>80.044923681742546</c:v>
                </c:pt>
                <c:pt idx="71">
                  <c:v>78.912488176416119</c:v>
                </c:pt>
                <c:pt idx="72">
                  <c:v>77.688252032305812</c:v>
                </c:pt>
                <c:pt idx="73">
                  <c:v>76.375646441444786</c:v>
                </c:pt>
                <c:pt idx="74">
                  <c:v>74.978654248645199</c:v>
                </c:pt>
                <c:pt idx="75">
                  <c:v>73.501795332620176</c:v>
                </c:pt>
                <c:pt idx="76">
                  <c:v>71.950104189602044</c:v>
                </c:pt>
                <c:pt idx="77">
                  <c:v>70.329099804704541</c:v>
                </c:pt>
                <c:pt idx="78">
                  <c:v>68.644748063418845</c:v>
                </c:pt>
                <c:pt idx="79">
                  <c:v>66.903417124005685</c:v>
                </c:pt>
                <c:pt idx="80">
                  <c:v>65.111826336221981</c:v>
                </c:pt>
                <c:pt idx="81">
                  <c:v>63.276989447844564</c:v>
                </c:pt>
                <c:pt idx="82">
                  <c:v>61.406152982885565</c:v>
                </c:pt>
                <c:pt idx="83">
                  <c:v>59.50673079962921</c:v>
                </c:pt>
                <c:pt idx="84">
                  <c:v>57.586235938508466</c:v>
                </c:pt>
                <c:pt idx="85">
                  <c:v>55.652210945946777</c:v>
                </c:pt>
                <c:pt idx="86">
                  <c:v>53.712157907986331</c:v>
                </c:pt>
                <c:pt idx="87">
                  <c:v>51.773469445166398</c:v>
                </c:pt>
                <c:pt idx="88">
                  <c:v>49.843361907150346</c:v>
                </c:pt>
                <c:pt idx="89">
                  <c:v>47.928811962514771</c:v>
                </c:pt>
                <c:pt idx="90">
                  <c:v>46.03649770758134</c:v>
                </c:pt>
                <c:pt idx="91">
                  <c:v>44.172745320839695</c:v>
                </c:pt>
                <c:pt idx="92">
                  <c:v>42.343482170026618</c:v>
                </c:pt>
                <c:pt idx="93">
                  <c:v>40.554197141696712</c:v>
                </c:pt>
                <c:pt idx="94">
                  <c:v>38.809908813252164</c:v>
                </c:pt>
                <c:pt idx="95">
                  <c:v>37.115141930333891</c:v>
                </c:pt>
                <c:pt idx="96">
                  <c:v>35.473912493973764</c:v>
                </c:pt>
                <c:pt idx="97">
                  <c:v>33.889721607653271</c:v>
                </c:pt>
                <c:pt idx="98">
                  <c:v>32.365558089943548</c:v>
                </c:pt>
                <c:pt idx="99">
                  <c:v>30.903909728836979</c:v>
                </c:pt>
                <c:pt idx="100">
                  <c:v>29.506782943737111</c:v>
                </c:pt>
                <c:pt idx="101">
                  <c:v>28.175730534310723</c:v>
                </c:pt>
                <c:pt idx="102">
                  <c:v>26.9118871350381</c:v>
                </c:pt>
                <c:pt idx="103">
                  <c:v>25.716011962535983</c:v>
                </c:pt>
                <c:pt idx="104">
                  <c:v>24.588538440961742</c:v>
                </c:pt>
                <c:pt idx="105">
                  <c:v>23.529630319349341</c:v>
                </c:pt>
                <c:pt idx="106">
                  <c:v>22.539243953072791</c:v>
                </c:pt>
                <c:pt idx="107">
                  <c:v>21.617196508269608</c:v>
                </c:pt>
                <c:pt idx="108">
                  <c:v>20.763239960458158</c:v>
                </c:pt>
                <c:pt idx="109">
                  <c:v>19.977140893105862</c:v>
                </c:pt>
                <c:pt idx="110">
                  <c:v>19.258766253696532</c:v>
                </c:pt>
                <c:pt idx="111">
                  <c:v>18.60817538728373</c:v>
                </c:pt>
                <c:pt idx="112">
                  <c:v>18.025718832204639</c:v>
                </c:pt>
                <c:pt idx="113">
                  <c:v>17.512144518196784</c:v>
                </c:pt>
                <c:pt idx="114">
                  <c:v>17.068712138854487</c:v>
                </c:pt>
                <c:pt idx="115">
                  <c:v>16.697316558375597</c:v>
                </c:pt>
                <c:pt idx="116">
                  <c:v>16.400621130573668</c:v>
                </c:pt>
                <c:pt idx="117">
                  <c:v>16.182201721122645</c:v>
                </c:pt>
                <c:pt idx="118">
                  <c:v>16.046701985160603</c:v>
                </c:pt>
                <c:pt idx="119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'Weather Model'!$Q$19</c:f>
              <c:strCache>
                <c:ptCount val="1"/>
                <c:pt idx="0">
                  <c:v>Actual Temps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'Weather Model'!$Q$20:$Q$139</c:f>
              <c:numCache>
                <c:formatCode>0.000000</c:formatCode>
                <c:ptCount val="120"/>
                <c:pt idx="0">
                  <c:v>18.049380768911469</c:v>
                </c:pt>
                <c:pt idx="1">
                  <c:v>13.802550074176706</c:v>
                </c:pt>
                <c:pt idx="2">
                  <c:v>17.065718351214834</c:v>
                </c:pt>
                <c:pt idx="3">
                  <c:v>13.643326613754507</c:v>
                </c:pt>
                <c:pt idx="4">
                  <c:v>13.438081211686685</c:v>
                </c:pt>
                <c:pt idx="5">
                  <c:v>20.351021327840805</c:v>
                </c:pt>
                <c:pt idx="6">
                  <c:v>17.581615122519459</c:v>
                </c:pt>
                <c:pt idx="7">
                  <c:v>16.227879888307331</c:v>
                </c:pt>
                <c:pt idx="8">
                  <c:v>24.386521231483307</c:v>
                </c:pt>
                <c:pt idx="9">
                  <c:v>22.853086157292783</c:v>
                </c:pt>
                <c:pt idx="10">
                  <c:v>23.022124995394144</c:v>
                </c:pt>
                <c:pt idx="11">
                  <c:v>24.687357337884396</c:v>
                </c:pt>
                <c:pt idx="12">
                  <c:v>22.041837546069665</c:v>
                </c:pt>
                <c:pt idx="13">
                  <c:v>24.778115879516051</c:v>
                </c:pt>
                <c:pt idx="14">
                  <c:v>26.688391876274547</c:v>
                </c:pt>
                <c:pt idx="15">
                  <c:v>26.264657231925863</c:v>
                </c:pt>
                <c:pt idx="16">
                  <c:v>34.898826055637763</c:v>
                </c:pt>
                <c:pt idx="17">
                  <c:v>34.482850996533358</c:v>
                </c:pt>
                <c:pt idx="18">
                  <c:v>32.908824311253596</c:v>
                </c:pt>
                <c:pt idx="19">
                  <c:v>35.169063467035983</c:v>
                </c:pt>
                <c:pt idx="20">
                  <c:v>34.556181332651413</c:v>
                </c:pt>
                <c:pt idx="21">
                  <c:v>38.66314139580323</c:v>
                </c:pt>
                <c:pt idx="22">
                  <c:v>43.183298758082209</c:v>
                </c:pt>
                <c:pt idx="23">
                  <c:v>44.410427898840943</c:v>
                </c:pt>
                <c:pt idx="24">
                  <c:v>46.538738371752075</c:v>
                </c:pt>
                <c:pt idx="25">
                  <c:v>47.662879708705368</c:v>
                </c:pt>
                <c:pt idx="26">
                  <c:v>48.977936862746084</c:v>
                </c:pt>
                <c:pt idx="27">
                  <c:v>54.179417533301354</c:v>
                </c:pt>
                <c:pt idx="28">
                  <c:v>49.263232691473348</c:v>
                </c:pt>
                <c:pt idx="29">
                  <c:v>52.525671568933362</c:v>
                </c:pt>
                <c:pt idx="30">
                  <c:v>59.663372298588236</c:v>
                </c:pt>
                <c:pt idx="31">
                  <c:v>61.673289305597393</c:v>
                </c:pt>
                <c:pt idx="32">
                  <c:v>63.85265844946705</c:v>
                </c:pt>
                <c:pt idx="33">
                  <c:v>64.998960816858073</c:v>
                </c:pt>
                <c:pt idx="34">
                  <c:v>61.809885964463618</c:v>
                </c:pt>
                <c:pt idx="35">
                  <c:v>68.083295314974634</c:v>
                </c:pt>
                <c:pt idx="36">
                  <c:v>69.017186319037776</c:v>
                </c:pt>
                <c:pt idx="37">
                  <c:v>67.10965791373107</c:v>
                </c:pt>
                <c:pt idx="38">
                  <c:v>73.158877734296453</c:v>
                </c:pt>
                <c:pt idx="39">
                  <c:v>67.963051470952777</c:v>
                </c:pt>
                <c:pt idx="40">
                  <c:v>70.020394706387165</c:v>
                </c:pt>
                <c:pt idx="41">
                  <c:v>72.729107521424908</c:v>
                </c:pt>
                <c:pt idx="42">
                  <c:v>77.487352115553577</c:v>
                </c:pt>
                <c:pt idx="43">
                  <c:v>73.19323365435352</c:v>
                </c:pt>
                <c:pt idx="44">
                  <c:v>79.744784526238718</c:v>
                </c:pt>
                <c:pt idx="45">
                  <c:v>78.239952164924588</c:v>
                </c:pt>
                <c:pt idx="46">
                  <c:v>79.976590570350567</c:v>
                </c:pt>
                <c:pt idx="47">
                  <c:v>80.152455638045438</c:v>
                </c:pt>
                <c:pt idx="48">
                  <c:v>81.265204383817718</c:v>
                </c:pt>
                <c:pt idx="49">
                  <c:v>83.412398125966433</c:v>
                </c:pt>
                <c:pt idx="50">
                  <c:v>79.491509659822896</c:v>
                </c:pt>
                <c:pt idx="51">
                  <c:v>80.399934428410333</c:v>
                </c:pt>
                <c:pt idx="52">
                  <c:v>82.335005657568772</c:v>
                </c:pt>
                <c:pt idx="53">
                  <c:v>84.394013383493586</c:v>
                </c:pt>
                <c:pt idx="54">
                  <c:v>85.17422725496543</c:v>
                </c:pt>
                <c:pt idx="55">
                  <c:v>85.272922941575274</c:v>
                </c:pt>
                <c:pt idx="56">
                  <c:v>86.387411923225429</c:v>
                </c:pt>
                <c:pt idx="57">
                  <c:v>85.815074375682514</c:v>
                </c:pt>
                <c:pt idx="58">
                  <c:v>84.453394802858242</c:v>
                </c:pt>
                <c:pt idx="59">
                  <c:v>85.3</c:v>
                </c:pt>
                <c:pt idx="60">
                  <c:v>82.85269886460469</c:v>
                </c:pt>
                <c:pt idx="61">
                  <c:v>85.209523505424102</c:v>
                </c:pt>
                <c:pt idx="62">
                  <c:v>86.468771036465654</c:v>
                </c:pt>
                <c:pt idx="63">
                  <c:v>85.729045384664204</c:v>
                </c:pt>
                <c:pt idx="64">
                  <c:v>83.489298389303443</c:v>
                </c:pt>
                <c:pt idx="65">
                  <c:v>84.748869430754283</c:v>
                </c:pt>
                <c:pt idx="66">
                  <c:v>84.807522798097196</c:v>
                </c:pt>
                <c:pt idx="67">
                  <c:v>82.665481991997112</c:v>
                </c:pt>
                <c:pt idx="68">
                  <c:v>81.723460162859084</c:v>
                </c:pt>
                <c:pt idx="69">
                  <c:v>77.38268590651677</c:v>
                </c:pt>
                <c:pt idx="70">
                  <c:v>76.844923681742543</c:v>
                </c:pt>
                <c:pt idx="71">
                  <c:v>81.312488176416124</c:v>
                </c:pt>
                <c:pt idx="72">
                  <c:v>76.888252032305815</c:v>
                </c:pt>
                <c:pt idx="73">
                  <c:v>76.975646441444781</c:v>
                </c:pt>
                <c:pt idx="74">
                  <c:v>71.478654248645199</c:v>
                </c:pt>
                <c:pt idx="75">
                  <c:v>69.601795332620171</c:v>
                </c:pt>
                <c:pt idx="76">
                  <c:v>71.250104189602041</c:v>
                </c:pt>
                <c:pt idx="77">
                  <c:v>67.229099804704546</c:v>
                </c:pt>
                <c:pt idx="78">
                  <c:v>71.744748063418839</c:v>
                </c:pt>
                <c:pt idx="79">
                  <c:v>67.603417124005688</c:v>
                </c:pt>
                <c:pt idx="80">
                  <c:v>67.411826336221978</c:v>
                </c:pt>
                <c:pt idx="81">
                  <c:v>66.076989447844568</c:v>
                </c:pt>
                <c:pt idx="82">
                  <c:v>58.706152982885563</c:v>
                </c:pt>
                <c:pt idx="83">
                  <c:v>58.00673079962921</c:v>
                </c:pt>
                <c:pt idx="84">
                  <c:v>60.286235938508469</c:v>
                </c:pt>
                <c:pt idx="85">
                  <c:v>57.052210945946776</c:v>
                </c:pt>
                <c:pt idx="86">
                  <c:v>54.912157907986334</c:v>
                </c:pt>
                <c:pt idx="87">
                  <c:v>52.273469445166398</c:v>
                </c:pt>
                <c:pt idx="88">
                  <c:v>50.643361907150343</c:v>
                </c:pt>
                <c:pt idx="89">
                  <c:v>47.728811962514769</c:v>
                </c:pt>
                <c:pt idx="90">
                  <c:v>45.03649770758134</c:v>
                </c:pt>
                <c:pt idx="91">
                  <c:v>43.772745320839697</c:v>
                </c:pt>
                <c:pt idx="92">
                  <c:v>43.343482170026618</c:v>
                </c:pt>
                <c:pt idx="93">
                  <c:v>38.754197141696714</c:v>
                </c:pt>
                <c:pt idx="94">
                  <c:v>35.309908813252164</c:v>
                </c:pt>
                <c:pt idx="95">
                  <c:v>38.115141930333891</c:v>
                </c:pt>
                <c:pt idx="96">
                  <c:v>35.573912493973765</c:v>
                </c:pt>
                <c:pt idx="97">
                  <c:v>32.28972160765327</c:v>
                </c:pt>
                <c:pt idx="98">
                  <c:v>33.065558089943551</c:v>
                </c:pt>
                <c:pt idx="99">
                  <c:v>30.903909728836979</c:v>
                </c:pt>
                <c:pt idx="100">
                  <c:v>29.506782943737111</c:v>
                </c:pt>
                <c:pt idx="101">
                  <c:v>27.175730534310723</c:v>
                </c:pt>
                <c:pt idx="102">
                  <c:v>23.811887135038099</c:v>
                </c:pt>
                <c:pt idx="103">
                  <c:v>28.916011962535983</c:v>
                </c:pt>
                <c:pt idx="104">
                  <c:v>24.088538440961742</c:v>
                </c:pt>
                <c:pt idx="105">
                  <c:v>25.529630319349341</c:v>
                </c:pt>
                <c:pt idx="106">
                  <c:v>18.93924395307279</c:v>
                </c:pt>
                <c:pt idx="107">
                  <c:v>18.217196508269609</c:v>
                </c:pt>
                <c:pt idx="108">
                  <c:v>22.363239960458159</c:v>
                </c:pt>
                <c:pt idx="109">
                  <c:v>18.277140893105862</c:v>
                </c:pt>
                <c:pt idx="110">
                  <c:v>18.858766253696533</c:v>
                </c:pt>
                <c:pt idx="111">
                  <c:v>19.208175387283731</c:v>
                </c:pt>
                <c:pt idx="112">
                  <c:v>15.225718832204638</c:v>
                </c:pt>
                <c:pt idx="113">
                  <c:v>18.312144518196785</c:v>
                </c:pt>
                <c:pt idx="114">
                  <c:v>21.068712138854487</c:v>
                </c:pt>
                <c:pt idx="115">
                  <c:v>16.797316558375599</c:v>
                </c:pt>
                <c:pt idx="116">
                  <c:v>18.300621130573667</c:v>
                </c:pt>
                <c:pt idx="117">
                  <c:v>17.482201721122646</c:v>
                </c:pt>
                <c:pt idx="118">
                  <c:v>18.946701985160601</c:v>
                </c:pt>
                <c:pt idx="119">
                  <c:v>13.6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10556160"/>
        <c:axId val="-1410555616"/>
      </c:lineChart>
      <c:catAx>
        <c:axId val="-141055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10555616"/>
        <c:crosses val="autoZero"/>
        <c:auto val="1"/>
        <c:lblAlgn val="ctr"/>
        <c:lblOffset val="100"/>
        <c:noMultiLvlLbl val="0"/>
      </c:catAx>
      <c:valAx>
        <c:axId val="-141055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1055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Rainfall Graph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'Weather Model'!$U$19</c:f>
              <c:strCache>
                <c:ptCount val="1"/>
                <c:pt idx="0">
                  <c:v>Rain/Day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val>
            <c:numRef>
              <c:f>'Weather Model'!$U$20:$U$139</c:f>
              <c:numCache>
                <c:formatCode>0.0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0.8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0.1</c:v>
                </c:pt>
                <c:pt idx="25">
                  <c:v>0.7</c:v>
                </c:pt>
                <c:pt idx="26">
                  <c:v>0</c:v>
                </c:pt>
                <c:pt idx="27">
                  <c:v>0</c:v>
                </c:pt>
                <c:pt idx="28">
                  <c:v>1.5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0.5</c:v>
                </c:pt>
                <c:pt idx="46">
                  <c:v>0.1</c:v>
                </c:pt>
                <c:pt idx="47">
                  <c:v>0</c:v>
                </c:pt>
                <c:pt idx="48">
                  <c:v>0.1</c:v>
                </c:pt>
                <c:pt idx="49">
                  <c:v>0</c:v>
                </c:pt>
                <c:pt idx="50">
                  <c:v>0.1</c:v>
                </c:pt>
                <c:pt idx="51">
                  <c:v>0</c:v>
                </c:pt>
                <c:pt idx="52">
                  <c:v>0.2</c:v>
                </c:pt>
                <c:pt idx="53">
                  <c:v>0.2</c:v>
                </c:pt>
                <c:pt idx="54">
                  <c:v>0</c:v>
                </c:pt>
                <c:pt idx="55">
                  <c:v>1.2</c:v>
                </c:pt>
                <c:pt idx="56">
                  <c:v>1.2</c:v>
                </c:pt>
                <c:pt idx="57">
                  <c:v>0.3</c:v>
                </c:pt>
                <c:pt idx="58">
                  <c:v>0.1</c:v>
                </c:pt>
                <c:pt idx="59">
                  <c:v>0.2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6.1</c:v>
                </c:pt>
                <c:pt idx="71">
                  <c:v>0.1</c:v>
                </c:pt>
                <c:pt idx="72">
                  <c:v>1.1000000000000001</c:v>
                </c:pt>
                <c:pt idx="73">
                  <c:v>0.2</c:v>
                </c:pt>
                <c:pt idx="74">
                  <c:v>3.7</c:v>
                </c:pt>
                <c:pt idx="75">
                  <c:v>0.3</c:v>
                </c:pt>
                <c:pt idx="76">
                  <c:v>0.2</c:v>
                </c:pt>
                <c:pt idx="77">
                  <c:v>0.4</c:v>
                </c:pt>
                <c:pt idx="78">
                  <c:v>0.1</c:v>
                </c:pt>
                <c:pt idx="79">
                  <c:v>0.2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1.9</c:v>
                </c:pt>
                <c:pt idx="94">
                  <c:v>0.1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0.3</c:v>
                </c:pt>
                <c:pt idx="101">
                  <c:v>2.8</c:v>
                </c:pt>
                <c:pt idx="102">
                  <c:v>1.1000000000000001</c:v>
                </c:pt>
                <c:pt idx="103">
                  <c:v>0.3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1.5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371874048"/>
        <c:axId val="-1554633600"/>
      </c:barChart>
      <c:scatterChart>
        <c:scatterStyle val="lineMarker"/>
        <c:varyColors val="0"/>
        <c:ser>
          <c:idx val="0"/>
          <c:order val="0"/>
          <c:tx>
            <c:strRef>
              <c:f>'Weather Model'!$T$19</c:f>
              <c:strCache>
                <c:ptCount val="1"/>
                <c:pt idx="0">
                  <c:v>Rain Sectors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19050">
                <a:solidFill>
                  <a:schemeClr val="tx1"/>
                </a:solidFill>
              </a:ln>
              <a:effectLst/>
            </c:spPr>
          </c:marker>
          <c:yVal>
            <c:numRef>
              <c:f>'Weather Model'!$T$20:$T$139</c:f>
              <c:numCache>
                <c:formatCode>0.000000</c:formatCode>
                <c:ptCount val="120"/>
                <c:pt idx="0">
                  <c:v>0</c:v>
                </c:pt>
                <c:pt idx="10">
                  <c:v>0</c:v>
                </c:pt>
                <c:pt idx="20">
                  <c:v>3.1689302889283342</c:v>
                </c:pt>
                <c:pt idx="30">
                  <c:v>0</c:v>
                </c:pt>
                <c:pt idx="40">
                  <c:v>0.85070426075941608</c:v>
                </c:pt>
                <c:pt idx="50">
                  <c:v>3.4629221113431807</c:v>
                </c:pt>
                <c:pt idx="60">
                  <c:v>0</c:v>
                </c:pt>
                <c:pt idx="70">
                  <c:v>12.371179556398522</c:v>
                </c:pt>
                <c:pt idx="80">
                  <c:v>0</c:v>
                </c:pt>
                <c:pt idx="90">
                  <c:v>2.0237584530143917</c:v>
                </c:pt>
                <c:pt idx="100">
                  <c:v>6.231461484210481</c:v>
                </c:pt>
                <c:pt idx="1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71874048"/>
        <c:axId val="-1554633600"/>
      </c:scatterChart>
      <c:valAx>
        <c:axId val="-1554633600"/>
        <c:scaling>
          <c:orientation val="minMax"/>
          <c:max val="20"/>
          <c:min val="0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71874048"/>
        <c:crosses val="max"/>
        <c:crossBetween val="midCat"/>
        <c:majorUnit val="4"/>
      </c:valAx>
      <c:valAx>
        <c:axId val="-1371874048"/>
        <c:scaling>
          <c:orientation val="minMax"/>
        </c:scaling>
        <c:delete val="1"/>
        <c:axPos val="b"/>
        <c:majorTickMark val="out"/>
        <c:minorTickMark val="none"/>
        <c:tickLblPos val="nextTo"/>
        <c:crossAx val="-1554633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28575</xdr:colOff>
      <xdr:row>0</xdr:row>
      <xdr:rowOff>0</xdr:rowOff>
    </xdr:from>
    <xdr:to>
      <xdr:col>48</xdr:col>
      <xdr:colOff>571500</xdr:colOff>
      <xdr:row>18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</xdr:colOff>
      <xdr:row>0</xdr:row>
      <xdr:rowOff>0</xdr:rowOff>
    </xdr:from>
    <xdr:to>
      <xdr:col>21</xdr:col>
      <xdr:colOff>361950</xdr:colOff>
      <xdr:row>16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W141"/>
  <sheetViews>
    <sheetView tabSelected="1" topLeftCell="AC1" workbookViewId="0">
      <selection activeCell="AE8" sqref="AE8"/>
    </sheetView>
  </sheetViews>
  <sheetFormatPr defaultColWidth="9.140625" defaultRowHeight="15"/>
  <cols>
    <col min="1" max="1" width="9.5703125" style="1" bestFit="1" customWidth="1"/>
    <col min="2" max="2" width="11.28515625" style="1" bestFit="1" customWidth="1"/>
    <col min="3" max="3" width="12" style="1" customWidth="1"/>
    <col min="4" max="6" width="12.28515625" style="1" bestFit="1" customWidth="1"/>
    <col min="7" max="7" width="10.42578125" style="1" customWidth="1"/>
    <col min="8" max="8" width="11" style="1" customWidth="1"/>
    <col min="9" max="9" width="9.140625" style="1"/>
    <col min="10" max="10" width="10.5703125" style="1" bestFit="1" customWidth="1"/>
    <col min="11" max="11" width="10.28515625" style="1" customWidth="1"/>
    <col min="12" max="12" width="12.7109375" style="1" bestFit="1" customWidth="1"/>
    <col min="13" max="13" width="10.42578125" style="1" bestFit="1" customWidth="1"/>
    <col min="14" max="14" width="9.5703125" style="1" bestFit="1" customWidth="1"/>
    <col min="15" max="15" width="10.28515625" style="1" bestFit="1" customWidth="1"/>
    <col min="16" max="16" width="13.7109375" style="1" bestFit="1" customWidth="1"/>
    <col min="17" max="17" width="12.85546875" style="1" bestFit="1" customWidth="1"/>
    <col min="18" max="19" width="10.5703125" style="1" customWidth="1"/>
    <col min="20" max="20" width="11.7109375" style="1" bestFit="1" customWidth="1"/>
    <col min="21" max="21" width="10.28515625" style="1" customWidth="1"/>
    <col min="22" max="22" width="5.85546875" style="1" bestFit="1" customWidth="1"/>
    <col min="23" max="23" width="11.42578125" style="1" bestFit="1" customWidth="1"/>
    <col min="24" max="24" width="11.42578125" style="1" customWidth="1"/>
    <col min="25" max="25" width="12.85546875" style="1" bestFit="1" customWidth="1"/>
    <col min="26" max="26" width="13.42578125" style="1" bestFit="1" customWidth="1"/>
    <col min="27" max="27" width="10.140625" style="1" bestFit="1" customWidth="1"/>
    <col min="28" max="28" width="10.42578125" style="1" bestFit="1" customWidth="1"/>
    <col min="29" max="29" width="9.28515625" style="1" bestFit="1" customWidth="1"/>
    <col min="30" max="30" width="9.42578125" style="1" customWidth="1"/>
    <col min="31" max="31" width="11.5703125" style="1" bestFit="1" customWidth="1"/>
    <col min="32" max="33" width="8.5703125" style="1" bestFit="1" customWidth="1"/>
    <col min="34" max="34" width="11.5703125" style="1" bestFit="1" customWidth="1"/>
    <col min="35" max="35" width="9.140625" style="1"/>
    <col min="36" max="36" width="12.7109375" style="1" bestFit="1" customWidth="1"/>
    <col min="37" max="40" width="8.5703125" style="1" bestFit="1" customWidth="1"/>
    <col min="41" max="41" width="8.5703125" style="1" customWidth="1"/>
    <col min="42" max="43" width="8.5703125" style="1" bestFit="1" customWidth="1"/>
    <col min="44" max="45" width="9.140625" style="1"/>
    <col min="46" max="48" width="9.5703125" style="1" bestFit="1" customWidth="1"/>
    <col min="49" max="16384" width="9.140625" style="1"/>
  </cols>
  <sheetData>
    <row r="1" spans="2:32">
      <c r="B1" s="1" t="s">
        <v>0</v>
      </c>
      <c r="H1" s="1" t="s">
        <v>1</v>
      </c>
      <c r="J1" s="1" t="s">
        <v>3</v>
      </c>
      <c r="K1" s="1" t="s">
        <v>4</v>
      </c>
      <c r="L1" s="1" t="s">
        <v>17</v>
      </c>
      <c r="M1" s="1" t="s">
        <v>18</v>
      </c>
      <c r="N1" s="1" t="s">
        <v>19</v>
      </c>
      <c r="O1" s="1" t="s">
        <v>22</v>
      </c>
    </row>
    <row r="2" spans="2:32">
      <c r="B2" s="1">
        <v>1</v>
      </c>
      <c r="C2" s="1">
        <v>1</v>
      </c>
      <c r="D2" s="1">
        <v>1</v>
      </c>
      <c r="E2" s="1">
        <v>1</v>
      </c>
      <c r="F2" s="1">
        <v>1</v>
      </c>
      <c r="H2" s="1">
        <v>0</v>
      </c>
      <c r="J2" s="1">
        <f ca="1">INDIRECT(ADDRESS('Weather Model'!$C$17+60, 'Weather Model'!$B$17+52,1, 1, "Fixed Map"))</f>
        <v>27.9</v>
      </c>
      <c r="K2" s="1">
        <f ca="1">INDIRECT(ADDRESS('Weather Model'!$C$17+90, 'Weather Model'!$B$17+52,1, 1, "Fixed Map"))</f>
        <v>88.4</v>
      </c>
      <c r="L2" s="1">
        <f ca="1">INDIRECT(ADDRESS('Weather Model'!$C$17, 'Weather Model'!$B$17+26,1, 1, "Fixed Map"))</f>
        <v>86</v>
      </c>
      <c r="M2" s="1">
        <f ca="1">INDIRECT(ADDRESS('Weather Model'!$C$17+30, 'Weather Model'!$B$17+26,1, 1, "Fixed Map"))</f>
        <v>16</v>
      </c>
      <c r="N2" s="1">
        <f ca="1">INDIRECT(ADDRESS('Weather Model'!$C$17+120, 'Weather Model'!$B$17+52,1, 1, "Fixed Map"))</f>
        <v>4</v>
      </c>
      <c r="O2" s="1">
        <f ca="1">INDIRECT(ADDRESS('Weather Model'!$C$17+30, 'Weather Model'!$B$17,1, 1, "Fixed Map"))</f>
        <v>32</v>
      </c>
    </row>
    <row r="3" spans="2:32">
      <c r="B3" s="1">
        <f>1/6</f>
        <v>0.16666666666666666</v>
      </c>
      <c r="C3" s="1">
        <v>0.2</v>
      </c>
      <c r="D3" s="1">
        <v>0.25</v>
      </c>
      <c r="E3" s="1">
        <v>0.33333333333333331</v>
      </c>
      <c r="F3" s="1">
        <v>0.5</v>
      </c>
      <c r="H3" s="1">
        <v>0</v>
      </c>
      <c r="X3" s="1" t="s">
        <v>60</v>
      </c>
      <c r="Y3" s="1" t="s">
        <v>61</v>
      </c>
    </row>
    <row r="4" spans="2:32">
      <c r="B4" s="1">
        <f>((0.5)^6)/6</f>
        <v>2.6041666666666665E-3</v>
      </c>
      <c r="C4" s="1">
        <f>((0.5)^5)/5</f>
        <v>6.2500000000000003E-3</v>
      </c>
      <c r="D4" s="1">
        <f>((0.5)^4)/4</f>
        <v>1.5625E-2</v>
      </c>
      <c r="E4" s="1">
        <f>((0.5)^3)/3</f>
        <v>4.1666666666666664E-2</v>
      </c>
      <c r="F4" s="1">
        <f>((0.5)^2)/2</f>
        <v>0.125</v>
      </c>
      <c r="H4" s="1">
        <v>0</v>
      </c>
      <c r="J4" s="1">
        <v>15.1</v>
      </c>
      <c r="K4" s="1">
        <v>42.4</v>
      </c>
      <c r="L4" s="1">
        <v>77.599999999999994</v>
      </c>
      <c r="M4" s="1">
        <v>104.9</v>
      </c>
      <c r="O4" s="1" t="s">
        <v>47</v>
      </c>
      <c r="X4" s="1" t="s">
        <v>62</v>
      </c>
      <c r="Y4" s="1" t="s">
        <v>63</v>
      </c>
    </row>
    <row r="5" spans="2:32">
      <c r="B5" s="1">
        <f ca="1">(($J$2/120)^6)/6</f>
        <v>2.6326097959350574E-5</v>
      </c>
      <c r="C5" s="1">
        <f ca="1">(($J$2/120)^5)/5</f>
        <v>1.358766346289062E-4</v>
      </c>
      <c r="D5" s="1">
        <f ca="1">(($J$2/120)^4/4)</f>
        <v>7.3051954101562477E-4</v>
      </c>
      <c r="E5" s="1">
        <f ca="1">(($J$2/120)^3)/3</f>
        <v>4.1893593749999991E-3</v>
      </c>
      <c r="F5" s="1">
        <f ca="1">(($J$2/120)^2)/2</f>
        <v>2.7028124999999997E-2</v>
      </c>
      <c r="H5" s="1">
        <f ca="1">1/4-$J$2/120</f>
        <v>1.7500000000000016E-2</v>
      </c>
      <c r="J5" s="1">
        <v>20.2</v>
      </c>
      <c r="K5" s="1">
        <v>40.6</v>
      </c>
      <c r="L5" s="1">
        <v>79.2</v>
      </c>
      <c r="M5" s="1">
        <v>100.6</v>
      </c>
      <c r="O5" s="1">
        <f ca="1">SUM(U20:U139)</f>
        <v>28.200000000000003</v>
      </c>
      <c r="X5" s="1" t="s">
        <v>62</v>
      </c>
      <c r="Y5" s="1" t="s">
        <v>64</v>
      </c>
    </row>
    <row r="6" spans="2:32">
      <c r="B6" s="1">
        <f ca="1">(($K$2/120)^6)/6</f>
        <v>2.6636359233498174E-2</v>
      </c>
      <c r="C6" s="1">
        <f ca="1">(($K$2/120)^5)/5</f>
        <v>4.3389544452757209E-2</v>
      </c>
      <c r="D6" s="1">
        <f ca="1">(($K$2/120)^4/4)</f>
        <v>7.3624792623456795E-2</v>
      </c>
      <c r="E6" s="1">
        <f ca="1">(($K$2/120)^3)/3</f>
        <v>0.13325754320987657</v>
      </c>
      <c r="F6" s="1">
        <f ca="1">(($K$2/120)^2)/2</f>
        <v>0.27133888888888891</v>
      </c>
      <c r="H6" s="1">
        <f ca="1">3/4-$K$2/120</f>
        <v>1.3333333333333308E-2</v>
      </c>
    </row>
    <row r="7" spans="2:32" ht="15.75" thickBot="1">
      <c r="J7" s="1" t="s">
        <v>41</v>
      </c>
      <c r="O7" s="1" t="s">
        <v>52</v>
      </c>
      <c r="X7" s="1" t="s">
        <v>65</v>
      </c>
      <c r="Y7" s="1">
        <v>833.33333330000005</v>
      </c>
      <c r="Z7" s="1" t="s">
        <v>66</v>
      </c>
    </row>
    <row r="8" spans="2:32" ht="16.5" thickBot="1">
      <c r="J8" s="1">
        <v>0</v>
      </c>
      <c r="M8" s="3">
        <f ca="1">COUNTIF(M20:M139, "&lt;0")</f>
        <v>0</v>
      </c>
      <c r="O8" s="12">
        <f ca="1">IF(INDIRECT(ADDRESS('Weather Model'!$C$17, 'Weather Model'!$B$17,1, 1, "Fixed Map")) &lt; 0, 0, INDIRECT(ADDRESS('Weather Model'!$C$17+60, 'Weather Model'!$B$17+26,1, 1, "Fixed Map")))</f>
        <v>5.2631578947368418E-2</v>
      </c>
      <c r="X8" s="1" t="s">
        <v>60</v>
      </c>
      <c r="Y8" s="1">
        <v>23.6</v>
      </c>
      <c r="Z8" s="1" t="s">
        <v>162</v>
      </c>
    </row>
    <row r="9" spans="2:32">
      <c r="O9" s="1" t="s">
        <v>53</v>
      </c>
    </row>
    <row r="10" spans="2:32" ht="17.25">
      <c r="B10" s="1" t="s">
        <v>2</v>
      </c>
      <c r="H10" s="1" t="s">
        <v>6</v>
      </c>
      <c r="K10" s="4" t="s">
        <v>35</v>
      </c>
      <c r="L10" s="5"/>
      <c r="M10" s="6" t="s">
        <v>36</v>
      </c>
      <c r="O10" s="12">
        <f ca="1">IF(INDIRECT(ADDRESS('Weather Model'!$C$17, 'Weather Model'!$B$17,1, 1, "Fixed Map"))&lt;0, 1, 0)</f>
        <v>0</v>
      </c>
    </row>
    <row r="11" spans="2:32">
      <c r="B11" s="1">
        <f t="array" aca="1" ref="B11:F15" ca="1">MINVERSE(B2:F6)</f>
        <v>59.374098049726648</v>
      </c>
      <c r="C11" s="1">
        <f ca="1"/>
        <v>-540.32803895399741</v>
      </c>
      <c r="D11" s="1">
        <f ca="1"/>
        <v>-1516.3880479136913</v>
      </c>
      <c r="E11" s="1">
        <f ca="1"/>
        <v>1397.174506415266</v>
      </c>
      <c r="F11" s="1">
        <f ca="1"/>
        <v>1336.2456878002097</v>
      </c>
      <c r="H11" s="1">
        <f t="array" aca="1" ref="H11:H15" ca="1">MMULT(B11:F15, H2:H6)</f>
        <v>42.267163032936608</v>
      </c>
      <c r="I11" s="1" t="s">
        <v>7</v>
      </c>
      <c r="K11" s="8">
        <f ca="1">COUNTIF(Q20:Q139, "&lt;32")</f>
        <v>37</v>
      </c>
      <c r="L11" s="7"/>
      <c r="M11" s="9">
        <f ca="1">COUNTIF(Q20:Q139, "&gt;70")</f>
        <v>38</v>
      </c>
    </row>
    <row r="12" spans="2:32" ht="18">
      <c r="B12" s="1">
        <f ca="1"/>
        <v>-122.17045313981977</v>
      </c>
      <c r="C12" s="1">
        <f ca="1"/>
        <v>1161.2784007502562</v>
      </c>
      <c r="D12" s="1">
        <f ca="1"/>
        <v>3752.0073713308825</v>
      </c>
      <c r="E12" s="1">
        <f ca="1"/>
        <v>-3768.4901270255987</v>
      </c>
      <c r="F12" s="1">
        <f ca="1"/>
        <v>-3042.7427849283968</v>
      </c>
      <c r="H12" s="1">
        <f ca="1"/>
        <v>-106.51848102199324</v>
      </c>
      <c r="I12" s="1" t="s">
        <v>8</v>
      </c>
      <c r="J12" s="2" t="s">
        <v>54</v>
      </c>
      <c r="O12" s="1" t="s">
        <v>59</v>
      </c>
      <c r="Y12" s="1" t="s">
        <v>153</v>
      </c>
      <c r="Z12" s="1" t="s">
        <v>150</v>
      </c>
      <c r="AB12" s="32" t="s">
        <v>179</v>
      </c>
      <c r="AC12" s="1" t="s">
        <v>180</v>
      </c>
      <c r="AE12" s="1" t="s">
        <v>193</v>
      </c>
      <c r="AF12" s="1" t="s">
        <v>187</v>
      </c>
    </row>
    <row r="13" spans="2:32">
      <c r="B13" s="1">
        <f ca="1"/>
        <v>84.114295138747323</v>
      </c>
      <c r="C13" s="1">
        <f ca="1"/>
        <v>-823.62735779751949</v>
      </c>
      <c r="D13" s="1">
        <f ca="1"/>
        <v>-3143.5819402396396</v>
      </c>
      <c r="E13" s="1">
        <f ca="1"/>
        <v>3578.3191525412767</v>
      </c>
      <c r="F13" s="1">
        <f ca="1"/>
        <v>2299.4561210895313</v>
      </c>
      <c r="H13" s="1">
        <f ca="1"/>
        <v>93.280000117332762</v>
      </c>
      <c r="I13" s="1" t="s">
        <v>9</v>
      </c>
      <c r="J13" s="14">
        <f ca="1">IF(O2&lt;20,0.5+(O2/20)*0.5,IF(O2&lt;30,0.5-((O2-20)/10)*0.5,0))*400*(1-O10)</f>
        <v>0</v>
      </c>
      <c r="K13" s="14">
        <f ca="1">IF(O2&gt;10, IF(O2&lt;30, 400*(1-O10)-J13, IF(O2&lt;50, 400*(1-O10)-L13, 0)), 0)</f>
        <v>179.99999999999997</v>
      </c>
      <c r="L13" s="14">
        <f ca="1">IF(O2&lt;30, 0, IF(O2&lt;50,0.5+((O2-30)/20)*0.5,IF(O2&lt;70,1-((O2-50)/20)*0.5,0))*400*(1-O10))</f>
        <v>220.00000000000003</v>
      </c>
      <c r="M13" s="14">
        <f ca="1">IF(O2&gt;50, 400*(1-O10)-SUM(J13:L13), 0)</f>
        <v>0</v>
      </c>
      <c r="O13">
        <f ca="1">M2+(((-4/3)*(J2+K2-60)+80)/120+1)*((L2-M2)/2)</f>
        <v>52.43888888888889</v>
      </c>
      <c r="Y13" s="30">
        <v>9.7000000000000003E-3</v>
      </c>
      <c r="Z13" s="1">
        <f ca="1">IF(O10=1, 0,  (SUM(C36,C40,C44)*2+SUM(C35,C39,C43)+SUM(C34,C38,C42)*0.5+SUM(C37,C41,C45,C46)*0.2)/SUM(C34:C46))</f>
        <v>0.73599999999999999</v>
      </c>
      <c r="AB13" s="1">
        <f ca="1">IF(O10 = 1, 0, (0.23*(C34+C38+C42+C44)+0.125*(C35+C39+C36+C40+C43)+0.32*(C37+C41+C45+C46))/((1-O10)*400))</f>
        <v>0.18226249999999999</v>
      </c>
      <c r="AD13" s="1">
        <v>3.3</v>
      </c>
      <c r="AE13" s="1" t="s">
        <v>155</v>
      </c>
      <c r="AF13" s="1" t="str">
        <f ca="1">INDIRECT(ADDRESS(('Weather Model'!$C$17-1)*20+ 'Weather Model'!$B$17, 95,1, 1, "Tile Lists"))</f>
        <v>No</v>
      </c>
    </row>
    <row r="14" spans="2:32">
      <c r="B14" s="1">
        <f ca="1"/>
        <v>-22.012823155898701</v>
      </c>
      <c r="C14" s="1">
        <f ca="1"/>
        <v>219.79599325381292</v>
      </c>
      <c r="D14" s="1">
        <f ca="1"/>
        <v>994.5357377912535</v>
      </c>
      <c r="E14" s="1">
        <f ca="1"/>
        <v>-1378.5455129963696</v>
      </c>
      <c r="F14" s="1">
        <f ca="1"/>
        <v>-644.73854436360239</v>
      </c>
      <c r="H14" s="1">
        <f ca="1"/>
        <v>-32.721060402284508</v>
      </c>
      <c r="I14" s="1" t="s">
        <v>10</v>
      </c>
      <c r="J14" s="2" t="s">
        <v>57</v>
      </c>
      <c r="K14" s="2" t="s">
        <v>55</v>
      </c>
      <c r="L14" s="2" t="s">
        <v>58</v>
      </c>
      <c r="M14" s="2" t="s">
        <v>56</v>
      </c>
    </row>
    <row r="15" spans="2:32" ht="15.75">
      <c r="B15" s="1">
        <f ca="1"/>
        <v>1.6948831072445014</v>
      </c>
      <c r="C15" s="1">
        <f ca="1"/>
        <v>-17.118997252552234</v>
      </c>
      <c r="D15" s="1">
        <f ca="1"/>
        <v>-86.573120968805071</v>
      </c>
      <c r="E15" s="1">
        <f ca="1"/>
        <v>171.54198106542546</v>
      </c>
      <c r="F15" s="1">
        <f ca="1"/>
        <v>51.779520402258207</v>
      </c>
      <c r="H15" s="1">
        <f ca="1"/>
        <v>3.6923782740083895</v>
      </c>
      <c r="I15" s="1" t="s">
        <v>11</v>
      </c>
      <c r="J15" s="15">
        <f ca="1">$O$16*IF(AND($L$2&gt;70, $M$2&gt;50), IF($M$2&gt;60, 1*J13, (1-($M$2-50)/10)*J13), 0)</f>
        <v>0</v>
      </c>
      <c r="K15" s="15">
        <f t="shared" ref="K15:M15" ca="1" si="0">$O$16*IF(AND($L$2&gt;70, $M$2&gt;50), IF($M$2&gt;60, 1*K13, (1-($M$2-50)/10)*K13), 0)</f>
        <v>0</v>
      </c>
      <c r="L15" s="15">
        <f ca="1">$O$16*IF(AND($L$2&gt;70, $M$2&gt;50), IF($M$2&gt;60, 1*L13, (1-($M$2-50)/10)*L13), 0)</f>
        <v>0</v>
      </c>
      <c r="M15" s="15">
        <f t="shared" ca="1" si="0"/>
        <v>0</v>
      </c>
      <c r="N15" s="1" t="s">
        <v>67</v>
      </c>
      <c r="O15" s="1" t="s">
        <v>85</v>
      </c>
      <c r="W15" s="1" t="s">
        <v>34</v>
      </c>
      <c r="Y15" s="1" t="s">
        <v>49</v>
      </c>
      <c r="Z15" s="1" t="s">
        <v>39</v>
      </c>
      <c r="AA15" s="1" t="s">
        <v>50</v>
      </c>
      <c r="AB15" s="1" t="s">
        <v>154</v>
      </c>
      <c r="AC15" s="1" t="s">
        <v>163</v>
      </c>
      <c r="AE15" s="1" t="s">
        <v>164</v>
      </c>
    </row>
    <row r="16" spans="2:32" ht="15.75">
      <c r="B16" s="1" t="s">
        <v>116</v>
      </c>
      <c r="C16" s="1" t="s">
        <v>117</v>
      </c>
      <c r="H16" s="1">
        <v>1</v>
      </c>
      <c r="I16" s="1" t="s">
        <v>14</v>
      </c>
      <c r="J16" s="15">
        <f ca="1">(J13-J15-J17)*$O$16</f>
        <v>0</v>
      </c>
      <c r="K16" s="15">
        <f t="shared" ref="K16:M16" ca="1" si="1">(K13-K15-K17)*$O$16</f>
        <v>167.93337078731577</v>
      </c>
      <c r="L16" s="15">
        <f t="shared" ca="1" si="1"/>
        <v>205.25189762894155</v>
      </c>
      <c r="M16" s="15">
        <f t="shared" ca="1" si="1"/>
        <v>0</v>
      </c>
      <c r="N16" s="1" t="s">
        <v>68</v>
      </c>
      <c r="O16" s="1">
        <f ca="1">RAND()*0.1+0.9</f>
        <v>0.9329631710406433</v>
      </c>
      <c r="W16" s="1">
        <v>0</v>
      </c>
      <c r="Y16" s="10">
        <f ca="1">IF(O10= 1, 0,ROUND(((48*(1-O8)+2+2*M13/(400*(1-O10)))*10000*(1/AD13))/Y7, 4))</f>
        <v>172.63159999999999</v>
      </c>
      <c r="Z16" s="1">
        <v>60.339693171810801</v>
      </c>
      <c r="AA16" s="1">
        <v>0</v>
      </c>
      <c r="AB16" s="1" t="s">
        <v>155</v>
      </c>
      <c r="AC16" s="1" t="str">
        <f ca="1">IF(OR(INDIRECT(ADDRESS('Weather Model'!$C$17+90, 'Weather Model'!$B$17,1, 1, "Fixed Map"))= "", INDIRECT(ADDRESS('Weather Model'!$C$17+90, 'Weather Model'!$B$17,1, 1, "Fixed Map"))= "W"), "None", INDIRECT(ADDRESS('Weather Model'!$C$17+90, 'Weather Model'!$B$17,1, 1, "Fixed Map")))</f>
        <v>None</v>
      </c>
      <c r="AE16" s="1" t="str">
        <f ca="1">IF(INDIRECT(ADDRESS('Weather Model'!$C$17+90, 'Weather Model'!$B$17+26,1, 1, "Fixed Map"))="*", "Source", IF(OR(INDIRECT(ADDRESS('Weather Model'!$C$17+90, 'Weather Model'!$B$17+26,1, 1, "Fixed Map"))= "", INDIRECT(ADDRESS('Weather Model'!$C$17+90, 'Weather Model'!$B$17+26,1, 1, "Fixed Map"))= "W"), "None", INDIRECT(ADDRESS('Weather Model'!$C$17+90, 'Weather Model'!$B$17+26,1, 1, "Fixed Map"))))</f>
        <v>None</v>
      </c>
    </row>
    <row r="17" spans="1:49" ht="15.75">
      <c r="A17" s="2" t="s">
        <v>115</v>
      </c>
      <c r="B17" s="20">
        <v>20</v>
      </c>
      <c r="C17" s="20">
        <v>20</v>
      </c>
      <c r="J17" s="15">
        <f ca="1">$O$16*IF(AND($L$2&lt;50, $M$2&lt;20), IF(OR($M$2&lt;10,$L$2&lt;40), 1*J13, (1-($M$2-10+$L$2-40)/20)*J13), 0)</f>
        <v>0</v>
      </c>
      <c r="K17" s="15">
        <f t="shared" ref="K17:M17" ca="1" si="2">$O$16*IF(AND($L$2&lt;50, $M$2&lt;20), IF(OR($M$2&lt;10,$L$2&lt;40), 1*K13, (1-($M$2-10+$L$2-40)/20)*K13), 0)</f>
        <v>0</v>
      </c>
      <c r="L17" s="15">
        <f t="shared" ca="1" si="2"/>
        <v>0</v>
      </c>
      <c r="M17" s="15">
        <f t="shared" ca="1" si="2"/>
        <v>0</v>
      </c>
      <c r="N17" s="1" t="s">
        <v>69</v>
      </c>
      <c r="Y17" s="11"/>
    </row>
    <row r="18" spans="1:49">
      <c r="I18" s="1">
        <f ca="1">K16/400</f>
        <v>0.4198334269682894</v>
      </c>
      <c r="P18" s="1" t="s">
        <v>21</v>
      </c>
      <c r="Q18" s="1" t="s">
        <v>113</v>
      </c>
      <c r="R18" s="1">
        <f ca="1">AVERAGE(Q20:Q139)</f>
        <v>51.03977192007941</v>
      </c>
      <c r="Y18" s="11"/>
    </row>
    <row r="19" spans="1:49" ht="18">
      <c r="A19" s="1" t="s">
        <v>31</v>
      </c>
      <c r="B19" s="1" t="s">
        <v>27</v>
      </c>
      <c r="C19" s="1" t="s">
        <v>25</v>
      </c>
      <c r="D19" s="1" t="s">
        <v>27</v>
      </c>
      <c r="E19" s="1" t="s">
        <v>26</v>
      </c>
      <c r="F19" s="2" t="s">
        <v>28</v>
      </c>
      <c r="G19" s="24">
        <v>0</v>
      </c>
      <c r="J19" s="1" t="s">
        <v>12</v>
      </c>
      <c r="K19" s="1" t="s">
        <v>13</v>
      </c>
      <c r="L19" s="1" t="s">
        <v>5</v>
      </c>
      <c r="M19" s="1" t="s">
        <v>15</v>
      </c>
      <c r="N19" t="s">
        <v>16</v>
      </c>
      <c r="O19" s="1" t="s">
        <v>20</v>
      </c>
      <c r="P19" s="1" t="s">
        <v>29</v>
      </c>
      <c r="Q19" s="1" t="s">
        <v>30</v>
      </c>
      <c r="R19" s="1" t="s">
        <v>27</v>
      </c>
      <c r="S19" s="1" t="s">
        <v>26</v>
      </c>
      <c r="T19" s="1" t="s">
        <v>23</v>
      </c>
      <c r="U19" s="1" t="s">
        <v>24</v>
      </c>
      <c r="V19" s="1" t="s">
        <v>32</v>
      </c>
      <c r="W19" s="1" t="s">
        <v>33</v>
      </c>
      <c r="X19" s="1" t="s">
        <v>37</v>
      </c>
      <c r="Y19" s="1" t="s">
        <v>48</v>
      </c>
      <c r="Z19" s="1" t="s">
        <v>38</v>
      </c>
      <c r="AA19" s="1" t="s">
        <v>152</v>
      </c>
      <c r="AB19" s="2" t="s">
        <v>51</v>
      </c>
      <c r="AC19" s="1" t="s">
        <v>157</v>
      </c>
      <c r="AD19" s="1" t="s">
        <v>156</v>
      </c>
      <c r="AE19" s="1" t="s">
        <v>151</v>
      </c>
      <c r="AF19" s="1" t="s">
        <v>158</v>
      </c>
      <c r="AG19" s="1" t="s">
        <v>160</v>
      </c>
      <c r="AH19" s="1" t="s">
        <v>159</v>
      </c>
      <c r="AI19" s="1" t="s">
        <v>161</v>
      </c>
      <c r="AJ19" s="1" t="s">
        <v>165</v>
      </c>
      <c r="AK19" s="32" t="s">
        <v>166</v>
      </c>
      <c r="AL19" s="1" t="s">
        <v>167</v>
      </c>
      <c r="AM19" s="1" t="s">
        <v>168</v>
      </c>
      <c r="AN19" s="1" t="s">
        <v>169</v>
      </c>
      <c r="AO19" s="1" t="s">
        <v>178</v>
      </c>
      <c r="AP19" s="1" t="s">
        <v>170</v>
      </c>
      <c r="AQ19" s="1" t="s">
        <v>171</v>
      </c>
      <c r="AR19" s="32" t="s">
        <v>172</v>
      </c>
      <c r="AS19" s="32" t="s">
        <v>177</v>
      </c>
      <c r="AT19" s="1" t="s">
        <v>176</v>
      </c>
      <c r="AU19" s="1" t="s">
        <v>175</v>
      </c>
      <c r="AV19" s="1" t="s">
        <v>174</v>
      </c>
      <c r="AW19" s="1" t="s">
        <v>173</v>
      </c>
    </row>
    <row r="20" spans="1:49">
      <c r="A20" s="1">
        <v>1</v>
      </c>
      <c r="B20" s="1">
        <f ca="1">RAND()</f>
        <v>0.4890580939798036</v>
      </c>
      <c r="C20" s="1">
        <f ca="1">ROUND((RAND()^2)*MIN($O$2, 24), 1)</f>
        <v>0.1</v>
      </c>
      <c r="D20" s="1">
        <f ca="1">RAND()</f>
        <v>0.36632771481605086</v>
      </c>
      <c r="E20" s="1">
        <f ca="1">ROUND(RAND()*MIN($G$19, 12), 1)</f>
        <v>0</v>
      </c>
      <c r="G20" s="24">
        <v>0</v>
      </c>
      <c r="J20" s="1">
        <v>1</v>
      </c>
      <c r="K20" s="1">
        <f>J20/120</f>
        <v>8.3333333333333332E-3</v>
      </c>
      <c r="L20" s="1">
        <f ca="1">120*($H$11*(K20^6)/6+$H$12*(K20^5)/5+$H$13*(K20^4)/4+$H$14*(K20^3)/3+$H$15*(K20^2)/2+$H$16*K20)</f>
        <v>1.0146408704370369</v>
      </c>
      <c r="M20" s="1">
        <f ca="1">$H$11*K20^5+$H$12*K20^4+$H$13*K20^3+$H$14*K20^2+$H$15*K20+$H$16</f>
        <v>1.0285509925803096</v>
      </c>
      <c r="N20">
        <f ca="1">-COS((L20/120)*(2*PI()))</f>
        <v>-0.99858912088824381</v>
      </c>
      <c r="O20" s="1">
        <f ca="1">(($L$2-$M$2)/2)*N20</f>
        <v>-34.950619231088531</v>
      </c>
      <c r="P20" s="1">
        <f ca="1">O20+(($L$2-$M$2)/2)+$M$2</f>
        <v>16.049380768911469</v>
      </c>
      <c r="Q20" s="1">
        <f ca="1">P20+(RANDBETWEEN(0, $N$2*10)*IF(RAND()&lt;0.5, -1,1))/10</f>
        <v>18.049380768911469</v>
      </c>
      <c r="R20" s="1">
        <f ca="1">RAND()</f>
        <v>0.80330434113980842</v>
      </c>
      <c r="S20" s="1">
        <f ca="1">ROUND(RAND()*MIN($T$20, 12), 1)</f>
        <v>0</v>
      </c>
      <c r="T20" s="1">
        <f ca="1">G19*(RAND()*(N2/10+0.3)+0.85-N2/20)</f>
        <v>0</v>
      </c>
      <c r="U20" s="10">
        <f t="shared" ref="U20:U29" ca="1" si="3">VLOOKUP(SMALL($R$20:$R$29, J20),$R$20:$S$29,2, FALSE)</f>
        <v>0</v>
      </c>
      <c r="V20" s="10">
        <f ca="1">IF(AND(U20&gt;0, Q20&lt;32), U20, 0)</f>
        <v>0</v>
      </c>
      <c r="W20" s="10">
        <f ca="1">MAX(W16+V20-IF(Q20&gt;32, (Q20-32)*((3*1.8)/25.4), 0), 0)</f>
        <v>0</v>
      </c>
      <c r="X20" s="1" t="str">
        <f ca="1">IF(U20= 0, IF(RAND()&lt;(0.5^(T$20/10)), "Sunny", "Cloudy"), IF(V20&gt;0, IF(V20&gt;6, "Blizzard", IF(V20&gt;2, "Snowing", "Light Snow")), IF(U20&gt;6, "Storm",  IF(U20&gt;2, "Rain", "Light Rain"))))</f>
        <v>Sunny</v>
      </c>
      <c r="Y20" s="1">
        <f ca="1">ROUND(MIN($Y$16-Z16, (U20-V20)+IF(W16&gt;W20, (W16-W20), 0)+MIN($Z$13/$AD$13, AA16), $Z$13), 4)</f>
        <v>0</v>
      </c>
      <c r="Z20" s="1">
        <f ca="1">ROUND(Y20+Z16*(1-$Y$13/$AD$13), 4)</f>
        <v>60.162300000000002</v>
      </c>
      <c r="AA20" s="1">
        <f ca="1">(U20-V20)+IF(W16&gt;W20, (W16-W20), 0)</f>
        <v>0</v>
      </c>
      <c r="AB20" s="2">
        <f ca="1">ROUND(MAX(AA16+AA20+AC20-AE20-AD20-Y20, 0), 4)</f>
        <v>0</v>
      </c>
      <c r="AC20" s="1">
        <f ca="1">IF(OR($AE$16="None", $AE$16="Source"), 0, UpStream(J20, $AE$16))</f>
        <v>0</v>
      </c>
      <c r="AD20" s="1">
        <f ca="1">ROUND(IF(AC16="None", 0, AA16*$Y$13), 4)</f>
        <v>0</v>
      </c>
      <c r="AE20" s="1">
        <f ca="1">((1260*24*SQRT(2*AA16*23.6)/(6^(1/4)))*(AG20-AI20))/23600</f>
        <v>0</v>
      </c>
      <c r="AF20" s="31">
        <f ca="1">EXP(77.345 + 0.0057*((Q20+459.67)*(5/9)) - 7235/((Q20+459.67)*(5/9)))/(((Q20+459.67)*(5/9))^8.2)</f>
        <v>340.65227126443563</v>
      </c>
      <c r="AG20" s="1">
        <f ca="1">0.62198*AF20/(101325-AF20)</f>
        <v>2.0981360423320589E-3</v>
      </c>
      <c r="AH20" s="1">
        <f ca="1">(IF(X20="Sunny", $O$5/300, IF(X20="Cloudy",$O$5/100, 1))*AF20)</f>
        <v>32.021313498856955</v>
      </c>
      <c r="AI20" s="1">
        <f ca="1">0.62198*AH20/(101325-AH20)</f>
        <v>1.9662386108380131E-4</v>
      </c>
      <c r="AJ20" s="1">
        <f ca="1">(MAX(AW20, 0)/23600)</f>
        <v>5.2088181324149211E-5</v>
      </c>
      <c r="AK20" s="1">
        <f ca="1">(4098*0.6108*EXP((17.27*((Q20-32)*(5/9)))/(((Q20-32)*(5/9))+237.8)))/((((Q20-32)*(5/9))+237.3)^2)</f>
        <v>2.6548175530472087E-2</v>
      </c>
      <c r="AL20" s="1">
        <f ca="1">AK20/(AK20+0.0673645*(1+0.34*2))</f>
        <v>0.19000911662467906</v>
      </c>
      <c r="AM20" s="1">
        <f ca="1">0.0673645/(AK20+0.0673645*(1+0.34*2))</f>
        <v>0.48213743058054814</v>
      </c>
      <c r="AN20" s="1">
        <f ca="1">(900/(((Q20-32)*(5/9))+273))*2</f>
        <v>6.7860596965946858</v>
      </c>
      <c r="AO20" s="1">
        <f ca="1">(0.6108*EXP((17.27*((Q20-32)*(5/9)))/(((Q20-32)*(5/9))+237.8)))</f>
        <v>0.34136266380218727</v>
      </c>
      <c r="AP20" s="1">
        <f ca="1">(0.6108*EXP((17.27*((Q20-32)*(5/9)))/(((Q20-32)*(5/9))+237.8)))*IF(X20="Sunny", $O$5/300, IF(X20="Cloudy",$O$5/100, 1))</f>
        <v>3.2088090397405608E-2</v>
      </c>
      <c r="AQ20" s="1">
        <f>1+0.033*COS(J20*PI()/60)</f>
        <v>1.032954774646901</v>
      </c>
      <c r="AR20" s="1">
        <f>0.409*SIN(J20*PI()/60-1.39)</f>
        <v>-0.39793327918662053</v>
      </c>
      <c r="AS20" s="1">
        <f>ACOS(-0.7002075*TAN(AR20))</f>
        <v>1.2720328816392394</v>
      </c>
      <c r="AT20" s="1">
        <f>(118.08/PI())*AQ20*(AS20*0.573576*SIN(AR20)+0.819152*COS(AR20)*SIN(AS20))*0.75</f>
        <v>12.7818995754775</v>
      </c>
      <c r="AU20" s="1">
        <f ca="1">(1-IF(W20&gt;1, 0.9, IF(W20&gt;0, W20*0.9+(1-W20)*$AB$13, $AB$13)))*14.4</f>
        <v>11.77542</v>
      </c>
      <c r="AV20" s="1">
        <f ca="1">(4.903*10^-9)*(((Q20-32)*(5/9)+273.16)^4)*(0.34-0.14*SQRT(AP20))*(19.44/AT20-0.35)</f>
        <v>8.9712151548143453</v>
      </c>
      <c r="AW20" s="1">
        <f ca="1">0.408*AL20*(AU20-AV20)+AM20*AN20*(AO20-AP20)</f>
        <v>1.2292810792499214</v>
      </c>
    </row>
    <row r="21" spans="1:49">
      <c r="A21" s="1">
        <v>2</v>
      </c>
      <c r="B21" s="1">
        <f t="shared" ref="B21:B31" ca="1" si="4">RAND()</f>
        <v>0.71605803928960199</v>
      </c>
      <c r="C21" s="1">
        <f ca="1">ROUND((RAND()^2)*MIN(24, $O$2-SUM($C$20:C20)), 1)</f>
        <v>0.3</v>
      </c>
      <c r="D21" s="1">
        <f t="shared" ref="D21:D29" ca="1" si="5">RAND()</f>
        <v>0.85393554080145417</v>
      </c>
      <c r="E21" s="1">
        <f ca="1">ROUND(RAND()*MIN(12, $G$19-SUM($E$20:E20)), 1)</f>
        <v>0</v>
      </c>
      <c r="G21" s="24">
        <v>2.8</v>
      </c>
      <c r="J21" s="1">
        <v>2</v>
      </c>
      <c r="K21" s="1">
        <f t="shared" ref="K21:K84" si="6">J21/120</f>
        <v>1.6666666666666666E-2</v>
      </c>
      <c r="L21" s="1">
        <f t="shared" ref="L21:L84" ca="1" si="7">120*($H$11*(K21^6)/6+$H$12*(K21^5)/5+$H$13*(K21^4)/4+$H$14*(K21^3)/3+$H$15*(K21^2)/2+$H$16*K21)</f>
        <v>2.0556928387074853</v>
      </c>
      <c r="M21" s="1">
        <f t="shared" ref="M21:M83" ca="1" si="8">$H$11*K21^5+$H$12*K21^4+$H$13*K21^3+$H$14*K21^2+$H$15*K21+$H$16</f>
        <v>1.052874141644778</v>
      </c>
      <c r="N21">
        <f t="shared" ref="N21:N83" ca="1" si="9">-COS((L21/120)*(2*PI()))</f>
        <v>-0.99421285502352263</v>
      </c>
      <c r="O21" s="1">
        <f t="shared" ref="O21:O83" ca="1" si="10">(($L$2-$M$2)/2)*N21</f>
        <v>-34.797449925823294</v>
      </c>
      <c r="P21" s="1">
        <f t="shared" ref="P21:P83" ca="1" si="11">O21+(($L$2-$M$2)/2)+$M$2</f>
        <v>16.202550074176706</v>
      </c>
      <c r="Q21" s="1">
        <f t="shared" ref="Q21:Q83" ca="1" si="12">P21+(RANDBETWEEN(0, $N$2*10)*IF(RAND()&lt;0.5, -1,1))/10</f>
        <v>13.802550074176706</v>
      </c>
      <c r="R21" s="1">
        <f t="shared" ref="R21:R84" ca="1" si="13">RAND()</f>
        <v>7.5840272896422811E-2</v>
      </c>
      <c r="S21" s="1">
        <f ca="1">ROUND(RAND()*MIN(12, $T$20-SUM($S$20:S20)), 1)</f>
        <v>0</v>
      </c>
      <c r="U21" s="10">
        <f t="shared" ca="1" si="3"/>
        <v>0</v>
      </c>
      <c r="V21" s="10">
        <f t="shared" ref="V21:V84" ca="1" si="14">IF(AND(U21&gt;0, Q21&lt;32), U21, 0)</f>
        <v>0</v>
      </c>
      <c r="W21" s="10">
        <f ca="1">MAX(W20+V21-IF(Q21&gt;32, (Q21-32)*((3*1.8)/25.4), 0), 0)</f>
        <v>0</v>
      </c>
      <c r="X21" s="1" t="str">
        <f t="shared" ref="X21:X29" ca="1" si="15">IF(U21= 0, IF(RAND()&lt;(0.5^(T$20/10)), "Sunny", "Cloudy"), IF(V21&gt;0, IF(V21&gt;6, "Blizzard", IF(V21&gt;2, "Snowing", "Light Snow")), IF(U21&gt;6, "Storm",  IF(U21&gt;2, "Rain", "Light Rain"))))</f>
        <v>Sunny</v>
      </c>
      <c r="Y21" s="1">
        <f ca="1">ROUND(MIN($Y$16-Z20, (U21-V21)+IF(W20&gt;W21, (W20-W21), 0)+MIN($Z$13/$AD$13, AB20), $Z$13), 3)</f>
        <v>0</v>
      </c>
      <c r="Z21" s="1">
        <f ca="1">Y21+Z20*(1-$Y$13/$AD$13)</f>
        <v>59.985459300000002</v>
      </c>
      <c r="AA21" s="1">
        <f t="shared" ref="AA21" ca="1" si="16" xml:space="preserve"> (U21-V21)+IF(W20&gt;W21, (W20-W21), 0)</f>
        <v>0</v>
      </c>
      <c r="AB21" s="2">
        <f ca="1">ROUND(MAX(AB20+AA21+AC21-AE21-AD21-Y21, 0), 4)</f>
        <v>0</v>
      </c>
      <c r="AC21" s="1">
        <f ca="1">IF(OR($AE$16="None", $AE$16="Source"), 0, UpStream(J21, $AE$16))</f>
        <v>0</v>
      </c>
      <c r="AD21" s="1">
        <f ca="1">ROUND(IF($AC$16="None", 0, AB20*$Y$13), 4)</f>
        <v>0</v>
      </c>
      <c r="AE21" s="1">
        <f ca="1">((1260*24*SQRT(2*AB20*23.6)/(6^(1/4)))*(AG21-AI21))/23600</f>
        <v>0</v>
      </c>
      <c r="AF21" s="31">
        <f t="shared" ref="AF21" ca="1" si="17">EXP(77.345 + 0.0057*((Q21+459.67)*(5/9)) - 7235/((Q21+459.67)*(5/9)))/(((Q21+459.67)*(5/9))^8.2)</f>
        <v>283.19045830359806</v>
      </c>
      <c r="AG21" s="1">
        <f t="shared" ref="AG21:AG84" ca="1" si="18">0.62198*AF21/(101325-AF21)</f>
        <v>1.7432269082927065E-3</v>
      </c>
      <c r="AH21" s="1">
        <f ca="1">(IF(X21="Sunny", $O$5/300, IF(X21="Cloudy",$O$5/100, 1))*AF21)</f>
        <v>26.619903080538222</v>
      </c>
      <c r="AI21" s="1">
        <f t="shared" ref="AI21:AI84" ca="1" si="19">0.62198*AH21/(101325-AH21)</f>
        <v>1.6344829307430033E-4</v>
      </c>
      <c r="AJ21" s="1">
        <f t="shared" ref="AJ21" ca="1" si="20">(MAX(AW21, 0)/23600)</f>
        <v>4.6185110244279667E-5</v>
      </c>
      <c r="AK21" s="1">
        <f t="shared" ref="AK21" ca="1" si="21">(4098*0.6108*EXP((17.27*((Q21-32)*(5/9)))/(((Q21-32)*(5/9))+237.8)))/((((Q21-32)*(5/9))+237.3)^2)</f>
        <v>2.2525349015197638E-2</v>
      </c>
      <c r="AL21" s="1">
        <f t="shared" ref="AL21:AL84" ca="1" si="22">AK21/(AK21+0.0673645*(1+0.34*2))</f>
        <v>0.16599653139814527</v>
      </c>
      <c r="AM21" s="1">
        <f t="shared" ref="AM21" ca="1" si="23">0.0673645/(AK21+0.0673645*(1+0.34*2))</f>
        <v>0.49643063607253246</v>
      </c>
      <c r="AN21" s="1">
        <f t="shared" ref="AN21" ca="1" si="24">(900/(((Q21-32)*(5/9))+273))*2</f>
        <v>6.8469622564208814</v>
      </c>
      <c r="AO21" s="1">
        <f t="shared" ref="AO21" ca="1" si="25">(0.6108*EXP((17.27*((Q21-32)*(5/9)))/(((Q21-32)*(5/9))+237.8)))</f>
        <v>0.28371295436336463</v>
      </c>
      <c r="AP21" s="1">
        <f t="shared" ref="AP21" ca="1" si="26">(0.6108*EXP((17.27*((Q21-32)*(5/9)))/(((Q21-32)*(5/9))+237.8)))*IF(X21="Sunny", $O$5/300, IF(X21="Cloudy",$O$5/100, 1))</f>
        <v>2.6669017710156281E-2</v>
      </c>
      <c r="AQ21" s="1">
        <f t="shared" ref="AQ21" si="27">1+0.033*COS(J21*PI()/60)</f>
        <v>1.0328192225471531</v>
      </c>
      <c r="AR21" s="1">
        <f t="shared" ref="AR21" si="28">0.409*SIN(J21*PI()/60-1.39)</f>
        <v>-0.39244221765718157</v>
      </c>
      <c r="AS21" s="1">
        <f t="shared" ref="AS21:AS84" si="29">ACOS(-0.7002075*TAN(AR21))</f>
        <v>1.276752604799761</v>
      </c>
      <c r="AT21" s="1">
        <f t="shared" ref="AT21" si="30">(118.08/PI())*AQ21*(AS21*0.573576*SIN(AR21)+0.819152*COS(AR21)*SIN(AS21))*0.75</f>
        <v>12.936292368876238</v>
      </c>
      <c r="AU21" s="1">
        <f t="shared" ref="AU21" ca="1" si="31">(1-IF(W21&gt;1, 0.9, IF(W21&gt;0, W21*0.9+(1-W21)*$AB$13, $AB$13)))*14.4</f>
        <v>11.77542</v>
      </c>
      <c r="AV21" s="1">
        <f t="shared" ref="AV21" ca="1" si="32">(4.903*10^-9)*(((Q21-32)*(5/9)+273.16)^4)*(0.34-0.14*SQRT(AP21))*(19.44/AT21-0.35)</f>
        <v>8.5822055477800188</v>
      </c>
      <c r="AW21" s="1">
        <f t="shared" ref="AW21" ca="1" si="33">0.408*AL21*(AU21-AV21)+AM21*AN21*(AO21-AP21)</f>
        <v>1.0899686017650001</v>
      </c>
    </row>
    <row r="22" spans="1:49">
      <c r="A22" s="1">
        <v>3</v>
      </c>
      <c r="B22" s="1">
        <f t="shared" ca="1" si="4"/>
        <v>0.40711237613988427</v>
      </c>
      <c r="C22" s="1">
        <f ca="1">ROUND((RAND()^2)*MIN(24, $O$2-SUM($C$20:C21)), 1)</f>
        <v>9.4</v>
      </c>
      <c r="D22" s="1">
        <f t="shared" ca="1" si="5"/>
        <v>0.84341991259809512</v>
      </c>
      <c r="E22" s="1">
        <f ca="1">ROUND(RAND()*MIN(12, $G$19-SUM($E$20:E21)), 1)</f>
        <v>0</v>
      </c>
      <c r="G22" s="24">
        <v>0</v>
      </c>
      <c r="J22" s="1">
        <v>3</v>
      </c>
      <c r="K22" s="1">
        <f t="shared" si="6"/>
        <v>2.5000000000000001E-2</v>
      </c>
      <c r="L22" s="1">
        <f t="shared" ca="1" si="7"/>
        <v>3.1190818886389042</v>
      </c>
      <c r="M22" s="1">
        <f t="shared" ca="1" si="8"/>
        <v>1.0732750980842301</v>
      </c>
      <c r="N22">
        <f t="shared" ca="1" si="9"/>
        <v>-0.986693761393862</v>
      </c>
      <c r="O22" s="1">
        <f t="shared" ca="1" si="10"/>
        <v>-34.534281648785168</v>
      </c>
      <c r="P22" s="1">
        <f t="shared" ca="1" si="11"/>
        <v>16.465718351214832</v>
      </c>
      <c r="Q22" s="1">
        <f t="shared" ca="1" si="12"/>
        <v>17.065718351214834</v>
      </c>
      <c r="R22" s="1">
        <f t="shared" ca="1" si="13"/>
        <v>0.8635149113275985</v>
      </c>
      <c r="S22" s="1">
        <f ca="1">ROUND(RAND()*MIN(12, $T$20-SUM($S$20:S21)), 1)</f>
        <v>0</v>
      </c>
      <c r="U22" s="10">
        <f t="shared" ca="1" si="3"/>
        <v>0</v>
      </c>
      <c r="V22" s="10">
        <f t="shared" ca="1" si="14"/>
        <v>0</v>
      </c>
      <c r="W22" s="10">
        <f t="shared" ref="W22:W85" ca="1" si="34">MAX(W21+V22-IF(Q22&gt;32, (Q22-32)*((3*1.8)/25.4), 0), 0)</f>
        <v>0</v>
      </c>
      <c r="X22" s="1" t="str">
        <f t="shared" ca="1" si="15"/>
        <v>Sunny</v>
      </c>
      <c r="Y22" s="1">
        <f ca="1">ROUND(MIN($Y$16-Z21, (U22-V22)+IF(W21&gt;W22, (W21-W22), 0)+MIN($Z$13/$AD$13, AB21), $Z$13), 3)</f>
        <v>0</v>
      </c>
      <c r="Z22" s="1">
        <f t="shared" ref="Z22:Z85" ca="1" si="35">Y22+Z21*(1-$Y$13/$AD$13)</f>
        <v>59.809138404481821</v>
      </c>
      <c r="AA22" s="1">
        <f t="shared" ref="AA22:AA85" ca="1" si="36" xml:space="preserve"> (U22-V22)+IF(W21&gt;W22, (W21-W22), 0)</f>
        <v>0</v>
      </c>
      <c r="AB22" s="2">
        <f t="shared" ref="AB22:AB85" ca="1" si="37">ROUND(MAX(AB21+AA22+AC22-AE22-AD22-Y22, 0), 4)</f>
        <v>0</v>
      </c>
      <c r="AC22" s="1">
        <f ca="1">IF(OR($AE$16="None", $AE$16="Source"), 0, UpStream(J22, $AE$16))</f>
        <v>0</v>
      </c>
      <c r="AD22" s="1">
        <f t="shared" ref="AD22:AD85" ca="1" si="38">ROUND(IF($AC$16="None", 0, AB21*$Y$13), 4)</f>
        <v>0</v>
      </c>
      <c r="AE22" s="1">
        <f t="shared" ref="AE22:AE85" ca="1" si="39">((1260*24*SQRT(2*AB21*23.6)/(6^(1/4)))*(AG22-AI22))/23600</f>
        <v>0</v>
      </c>
      <c r="AF22" s="31">
        <f t="shared" ref="AF22:AF85" ca="1" si="40">EXP(77.345 + 0.0057*((Q22+459.67)*(5/9)) - 7235/((Q22+459.67)*(5/9)))/(((Q22+459.67)*(5/9))^8.2)</f>
        <v>326.49062143868707</v>
      </c>
      <c r="AG22" s="1">
        <f t="shared" ca="1" si="18"/>
        <v>2.0106300377294465E-3</v>
      </c>
      <c r="AH22" s="1">
        <f t="shared" ref="AH22:AH85" ca="1" si="41">(IF(X22="Sunny", $O$5/300, IF(X22="Cloudy",$O$5/100, 1))*AF22)</f>
        <v>30.69011841523659</v>
      </c>
      <c r="AI22" s="1">
        <f t="shared" ca="1" si="19"/>
        <v>1.8844730641063537E-4</v>
      </c>
      <c r="AJ22" s="1">
        <f t="shared" ref="AJ22:AJ85" ca="1" si="42">(MAX(AW22, 0)/23600)</f>
        <v>5.1540168320127114E-5</v>
      </c>
      <c r="AK22" s="1">
        <f t="shared" ref="AK22:AK85" ca="1" si="43">(4098*0.6108*EXP((17.27*((Q22-32)*(5/9)))/(((Q22-32)*(5/9))+237.8)))/((((Q22-32)*(5/9))+237.3)^2)</f>
        <v>2.5564900383490994E-2</v>
      </c>
      <c r="AL22" s="1">
        <f t="shared" ca="1" si="22"/>
        <v>0.18426845328231004</v>
      </c>
      <c r="AM22" s="1">
        <f t="shared" ref="AM22:AM85" ca="1" si="44">0.0673645/(AK22+0.0673645*(1+0.34*2))</f>
        <v>0.48555449209386303</v>
      </c>
      <c r="AN22" s="1">
        <f t="shared" ref="AN22:AN85" ca="1" si="45">(900/(((Q22-32)*(5/9))+273))*2</f>
        <v>6.8000695017720352</v>
      </c>
      <c r="AO22" s="1">
        <f t="shared" ref="AO22:AO85" ca="1" si="46">(0.6108*EXP((17.27*((Q22-32)*(5/9)))/(((Q22-32)*(5/9))+237.8)))</f>
        <v>0.32715620748357632</v>
      </c>
      <c r="AP22" s="1">
        <f t="shared" ref="AP22:AP85" ca="1" si="47">(0.6108*EXP((17.27*((Q22-32)*(5/9)))/(((Q22-32)*(5/9))+237.8)))*IF(X22="Sunny", $O$5/300, IF(X22="Cloudy",$O$5/100, 1))</f>
        <v>3.0752683503456179E-2</v>
      </c>
      <c r="AQ22" s="1">
        <f t="shared" ref="AQ22:AQ85" si="48">1+0.033*COS(J22*PI()/60)</f>
        <v>1.0325937152396396</v>
      </c>
      <c r="AR22" s="1">
        <f t="shared" ref="AR22:AR85" si="49">0.409*SIN(J22*PI()/60-1.39)</f>
        <v>-0.38587549928746834</v>
      </c>
      <c r="AS22" s="1">
        <f t="shared" si="29"/>
        <v>1.2823600501922736</v>
      </c>
      <c r="AT22" s="1">
        <f t="shared" ref="AT22:AT85" si="50">(118.08/PI())*AQ22*(AS22*0.573576*SIN(AR22)+0.819152*COS(AR22)*SIN(AS22))*0.75</f>
        <v>13.120170440708714</v>
      </c>
      <c r="AU22" s="1">
        <f t="shared" ref="AU22:AU85" ca="1" si="51">(1-IF(W22&gt;1, 0.9, IF(W22&gt;0, W22*0.9+(1-W22)*$AB$13, $AB$13)))*14.4</f>
        <v>11.77542</v>
      </c>
      <c r="AV22" s="1">
        <f t="shared" ref="AV22:AV85" ca="1" si="52">(4.903*10^-9)*(((Q22-32)*(5/9)+273.16)^4)*(0.34-0.14*SQRT(AP22))*(19.44/AT22-0.35)</f>
        <v>8.6139846350833942</v>
      </c>
      <c r="AW22" s="1">
        <f t="shared" ref="AW22:AW85" ca="1" si="53">0.408*AL22*(AU22-AV22)+AM22*AN22*(AO22-AP22)</f>
        <v>1.2163479723549999</v>
      </c>
    </row>
    <row r="23" spans="1:49">
      <c r="A23" s="1">
        <v>4</v>
      </c>
      <c r="B23" s="1">
        <f t="shared" ca="1" si="4"/>
        <v>0.8776489634798621</v>
      </c>
      <c r="C23" s="1">
        <f ca="1">ROUND((RAND()^2)*MIN(24, $O$2-SUM($C$20:C22)), 1)</f>
        <v>2.2000000000000002</v>
      </c>
      <c r="D23" s="1">
        <f t="shared" ca="1" si="5"/>
        <v>0.71053496896386825</v>
      </c>
      <c r="E23" s="1">
        <f ca="1">ROUND(RAND()*MIN(12, $G$19-SUM($E$20:E22)), 1)</f>
        <v>0</v>
      </c>
      <c r="G23" s="24">
        <v>0.7</v>
      </c>
      <c r="J23" s="1">
        <v>4</v>
      </c>
      <c r="K23" s="1">
        <f t="shared" si="6"/>
        <v>3.3333333333333333E-2</v>
      </c>
      <c r="L23" s="1">
        <f t="shared" ca="1" si="7"/>
        <v>4.2010336775342019</v>
      </c>
      <c r="M23" s="1">
        <f t="shared" ca="1" si="8"/>
        <v>1.0900475919309911</v>
      </c>
      <c r="N23">
        <f t="shared" ca="1" si="9"/>
        <v>-0.97590495389272836</v>
      </c>
      <c r="O23" s="1">
        <f t="shared" ca="1" si="10"/>
        <v>-34.156673386245494</v>
      </c>
      <c r="P23" s="1">
        <f t="shared" ca="1" si="11"/>
        <v>16.843326613754506</v>
      </c>
      <c r="Q23" s="1">
        <f t="shared" ca="1" si="12"/>
        <v>13.643326613754507</v>
      </c>
      <c r="R23" s="1">
        <f t="shared" ca="1" si="13"/>
        <v>0.95154613816176647</v>
      </c>
      <c r="S23" s="1">
        <f ca="1">ROUND(RAND()*MIN(12, $T$20-SUM($S$20:S22)), 1)</f>
        <v>0</v>
      </c>
      <c r="U23" s="10">
        <f t="shared" ca="1" si="3"/>
        <v>0</v>
      </c>
      <c r="V23" s="10">
        <f t="shared" ca="1" si="14"/>
        <v>0</v>
      </c>
      <c r="W23" s="10">
        <f t="shared" ca="1" si="34"/>
        <v>0</v>
      </c>
      <c r="X23" s="1" t="str">
        <f t="shared" ca="1" si="15"/>
        <v>Sunny</v>
      </c>
      <c r="Y23" s="1">
        <f t="shared" ref="Y23:Y85" ca="1" si="54">ROUND(MIN($Y$16-Z22, (U23-V23)+IF(W22&gt;W23, (W22-W23), 0)+MIN($Z$13/$AD$13, AB22), $Z$13), 3)</f>
        <v>0</v>
      </c>
      <c r="Z23" s="1">
        <f t="shared" ca="1" si="35"/>
        <v>59.633335785535316</v>
      </c>
      <c r="AA23" s="1">
        <f t="shared" ca="1" si="36"/>
        <v>0</v>
      </c>
      <c r="AB23" s="2">
        <f t="shared" ca="1" si="37"/>
        <v>0</v>
      </c>
      <c r="AC23" s="1">
        <f ca="1">IF(OR($AE$16="None", $AE$16="Source"), 0, UpStream(J23, $AE$16))</f>
        <v>0</v>
      </c>
      <c r="AD23" s="1">
        <f t="shared" ca="1" si="38"/>
        <v>0</v>
      </c>
      <c r="AE23" s="1">
        <f t="shared" ca="1" si="39"/>
        <v>0</v>
      </c>
      <c r="AF23" s="31">
        <f t="shared" ca="1" si="40"/>
        <v>281.21532658060602</v>
      </c>
      <c r="AG23" s="1">
        <f t="shared" ca="1" si="18"/>
        <v>1.7310348122047065E-3</v>
      </c>
      <c r="AH23" s="1">
        <f t="shared" ca="1" si="41"/>
        <v>26.434240698576971</v>
      </c>
      <c r="AI23" s="1">
        <f t="shared" ca="1" si="19"/>
        <v>1.6230801400256954E-4</v>
      </c>
      <c r="AJ23" s="1">
        <f t="shared" ca="1" si="42"/>
        <v>4.6905376582365218E-5</v>
      </c>
      <c r="AK23" s="1">
        <f t="shared" ca="1" si="43"/>
        <v>2.2385426654532983E-2</v>
      </c>
      <c r="AL23" s="1">
        <f t="shared" ca="1" si="22"/>
        <v>0.16513567539710508</v>
      </c>
      <c r="AM23" s="1">
        <f t="shared" ca="1" si="44"/>
        <v>0.49694305035886593</v>
      </c>
      <c r="AN23" s="1">
        <f t="shared" ca="1" si="45"/>
        <v>6.8492669016034942</v>
      </c>
      <c r="AO23" s="1">
        <f t="shared" ca="1" si="46"/>
        <v>0.28173107932094088</v>
      </c>
      <c r="AP23" s="1">
        <f t="shared" ca="1" si="47"/>
        <v>2.6482721456168447E-2</v>
      </c>
      <c r="AQ23" s="1">
        <f t="shared" si="48"/>
        <v>1.0322788708242157</v>
      </c>
      <c r="AR23" s="1">
        <f t="shared" si="49"/>
        <v>-0.37825112299608527</v>
      </c>
      <c r="AS23" s="1">
        <f t="shared" si="29"/>
        <v>1.2888216954900047</v>
      </c>
      <c r="AT23" s="1">
        <f t="shared" si="50"/>
        <v>13.332996272446373</v>
      </c>
      <c r="AU23" s="1">
        <f t="shared" ca="1" si="51"/>
        <v>11.77542</v>
      </c>
      <c r="AV23" s="1">
        <f t="shared" ca="1" si="52"/>
        <v>8.2403117077541452</v>
      </c>
      <c r="AW23" s="1">
        <f t="shared" ca="1" si="53"/>
        <v>1.1069668873438192</v>
      </c>
    </row>
    <row r="24" spans="1:49">
      <c r="A24" s="1">
        <v>5</v>
      </c>
      <c r="B24" s="1">
        <f t="shared" ca="1" si="4"/>
        <v>0.90742115581060223</v>
      </c>
      <c r="C24" s="1">
        <f ca="1">ROUND((RAND()^2)*MIN(24, $O$2-SUM($C$20:C23)), 1)</f>
        <v>1</v>
      </c>
      <c r="D24" s="1">
        <f t="shared" ca="1" si="5"/>
        <v>0.69620703729419131</v>
      </c>
      <c r="E24" s="1">
        <f ca="1">ROUND(RAND()*MIN(12, $G$19-SUM($E$20:E23)), 1)</f>
        <v>0</v>
      </c>
      <c r="G24" s="24">
        <v>3</v>
      </c>
      <c r="J24" s="1">
        <v>5</v>
      </c>
      <c r="K24" s="1">
        <f t="shared" si="6"/>
        <v>4.1666666666666664E-2</v>
      </c>
      <c r="L24" s="1">
        <f t="shared" ca="1" si="7"/>
        <v>5.2980617172304871</v>
      </c>
      <c r="M24" s="1">
        <f t="shared" ca="1" si="8"/>
        <v>1.1034736361935857</v>
      </c>
      <c r="N24">
        <f t="shared" ca="1" si="9"/>
        <v>-0.96176910823752326</v>
      </c>
      <c r="O24" s="1">
        <f t="shared" ca="1" si="10"/>
        <v>-33.661918788313315</v>
      </c>
      <c r="P24" s="1">
        <f t="shared" ca="1" si="11"/>
        <v>17.338081211686685</v>
      </c>
      <c r="Q24" s="1">
        <f t="shared" ca="1" si="12"/>
        <v>13.438081211686685</v>
      </c>
      <c r="R24" s="1">
        <f t="shared" ca="1" si="13"/>
        <v>0.16903552954569856</v>
      </c>
      <c r="S24" s="1">
        <f ca="1">ROUND(RAND()*MIN(12, $T$20-SUM($S$20:S23)), 1)</f>
        <v>0</v>
      </c>
      <c r="U24" s="10">
        <f t="shared" ca="1" si="3"/>
        <v>0</v>
      </c>
      <c r="V24" s="10">
        <f t="shared" ca="1" si="14"/>
        <v>0</v>
      </c>
      <c r="W24" s="10">
        <f t="shared" ca="1" si="34"/>
        <v>0</v>
      </c>
      <c r="X24" s="1" t="str">
        <f t="shared" ca="1" si="15"/>
        <v>Sunny</v>
      </c>
      <c r="Y24" s="1">
        <f t="shared" ca="1" si="54"/>
        <v>0</v>
      </c>
      <c r="Z24" s="1">
        <f t="shared" ca="1" si="35"/>
        <v>59.45804991974147</v>
      </c>
      <c r="AA24" s="1">
        <f t="shared" ca="1" si="36"/>
        <v>0</v>
      </c>
      <c r="AB24" s="2">
        <f t="shared" ca="1" si="37"/>
        <v>0</v>
      </c>
      <c r="AC24" s="1">
        <f ca="1">IF(OR($AE$16="None", $AE$16="Source"), 0, UpStream(J24, $AE$16))</f>
        <v>0</v>
      </c>
      <c r="AD24" s="1">
        <f t="shared" ca="1" si="38"/>
        <v>0</v>
      </c>
      <c r="AE24" s="1">
        <f t="shared" ca="1" si="39"/>
        <v>0</v>
      </c>
      <c r="AF24" s="31">
        <f t="shared" ca="1" si="40"/>
        <v>278.68743378059435</v>
      </c>
      <c r="AG24" s="1">
        <f t="shared" ca="1" si="18"/>
        <v>1.7154313270883509E-3</v>
      </c>
      <c r="AH24" s="1">
        <f t="shared" ca="1" si="41"/>
        <v>26.196618775375871</v>
      </c>
      <c r="AI24" s="1">
        <f t="shared" ca="1" si="19"/>
        <v>1.6084862211638204E-4</v>
      </c>
      <c r="AJ24" s="1">
        <f t="shared" ca="1" si="42"/>
        <v>4.7148937312694653E-5</v>
      </c>
      <c r="AK24" s="1">
        <f t="shared" ca="1" si="43"/>
        <v>2.2206174019364908E-2</v>
      </c>
      <c r="AL24" s="1">
        <f t="shared" ca="1" si="22"/>
        <v>0.16403024438267649</v>
      </c>
      <c r="AM24" s="1">
        <f t="shared" ca="1" si="44"/>
        <v>0.4976010450103116</v>
      </c>
      <c r="AN24" s="1">
        <f t="shared" ca="1" si="45"/>
        <v>6.8522399712333497</v>
      </c>
      <c r="AO24" s="1">
        <f t="shared" ca="1" si="46"/>
        <v>0.27919452894146318</v>
      </c>
      <c r="AP24" s="1">
        <f t="shared" ca="1" si="47"/>
        <v>2.6244285720497543E-2</v>
      </c>
      <c r="AQ24" s="1">
        <f t="shared" si="48"/>
        <v>1.0318755522675394</v>
      </c>
      <c r="AR24" s="1">
        <f t="shared" si="49"/>
        <v>-0.36958998666848319</v>
      </c>
      <c r="AS24" s="1">
        <f t="shared" si="29"/>
        <v>1.296100206442909</v>
      </c>
      <c r="AT24" s="1">
        <f t="shared" si="50"/>
        <v>13.57412861495288</v>
      </c>
      <c r="AU24" s="1">
        <f t="shared" ca="1" si="51"/>
        <v>11.77542</v>
      </c>
      <c r="AV24" s="1">
        <f t="shared" ca="1" si="52"/>
        <v>8.0363455682535321</v>
      </c>
      <c r="AW24" s="1">
        <f t="shared" ca="1" si="53"/>
        <v>1.1127149205795939</v>
      </c>
    </row>
    <row r="25" spans="1:49">
      <c r="A25" s="1">
        <v>6</v>
      </c>
      <c r="B25" s="1">
        <f t="shared" ca="1" si="4"/>
        <v>0.91559014836076036</v>
      </c>
      <c r="C25" s="1">
        <f ca="1">ROUND((RAND()^2)*MIN(24, $O$2-SUM($C$20:C24)), 1)</f>
        <v>1.2</v>
      </c>
      <c r="D25" s="1">
        <f t="shared" ca="1" si="5"/>
        <v>0.68233490203628977</v>
      </c>
      <c r="E25" s="1">
        <f ca="1">ROUND(RAND()*MIN(12, $G$19-SUM($E$20:E24)), 1)</f>
        <v>0</v>
      </c>
      <c r="G25" s="24">
        <v>0</v>
      </c>
      <c r="J25" s="1">
        <v>6</v>
      </c>
      <c r="K25" s="1">
        <f t="shared" si="6"/>
        <v>0.05</v>
      </c>
      <c r="L25" s="1">
        <f t="shared" ca="1" si="7"/>
        <v>6.4069557589926189</v>
      </c>
      <c r="M25" s="1">
        <f t="shared" ca="1" si="8"/>
        <v>1.1138237306914351</v>
      </c>
      <c r="N25">
        <f t="shared" ca="1" si="9"/>
        <v>-0.94425653349026262</v>
      </c>
      <c r="O25" s="1">
        <f t="shared" ca="1" si="10"/>
        <v>-33.048978672159194</v>
      </c>
      <c r="P25" s="1">
        <f t="shared" ca="1" si="11"/>
        <v>17.951021327840806</v>
      </c>
      <c r="Q25" s="1">
        <f t="shared" ca="1" si="12"/>
        <v>20.351021327840805</v>
      </c>
      <c r="R25" s="1">
        <f t="shared" ca="1" si="13"/>
        <v>0.51731100798351082</v>
      </c>
      <c r="S25" s="1">
        <f ca="1">ROUND(RAND()*MIN(12, $T$20-SUM($S$20:S24)), 1)</f>
        <v>0</v>
      </c>
      <c r="U25" s="10">
        <f t="shared" ca="1" si="3"/>
        <v>0</v>
      </c>
      <c r="V25" s="10">
        <f t="shared" ca="1" si="14"/>
        <v>0</v>
      </c>
      <c r="W25" s="10">
        <f t="shared" ca="1" si="34"/>
        <v>0</v>
      </c>
      <c r="X25" s="1" t="str">
        <f t="shared" ca="1" si="15"/>
        <v>Sunny</v>
      </c>
      <c r="Y25" s="1">
        <f t="shared" ca="1" si="54"/>
        <v>0</v>
      </c>
      <c r="Z25" s="1">
        <f t="shared" ca="1" si="35"/>
        <v>59.2832792881592</v>
      </c>
      <c r="AA25" s="1">
        <f t="shared" ca="1" si="36"/>
        <v>0</v>
      </c>
      <c r="AB25" s="2">
        <f t="shared" ca="1" si="37"/>
        <v>0</v>
      </c>
      <c r="AC25" s="1">
        <f ca="1">IF(OR($AE$16="None", $AE$16="Source"), 0, UpStream(J25, $AE$16))</f>
        <v>0</v>
      </c>
      <c r="AD25" s="1">
        <f t="shared" ca="1" si="38"/>
        <v>0</v>
      </c>
      <c r="AE25" s="1">
        <f t="shared" ca="1" si="39"/>
        <v>0</v>
      </c>
      <c r="AF25" s="31">
        <f t="shared" ca="1" si="40"/>
        <v>375.94776351942915</v>
      </c>
      <c r="AG25" s="1">
        <f t="shared" ca="1" si="18"/>
        <v>2.3163366547121803E-3</v>
      </c>
      <c r="AH25" s="1">
        <f t="shared" ca="1" si="41"/>
        <v>35.339089770826348</v>
      </c>
      <c r="AI25" s="1">
        <f t="shared" ca="1" si="19"/>
        <v>2.1700346173672308E-4</v>
      </c>
      <c r="AJ25" s="1">
        <f t="shared" ca="1" si="42"/>
        <v>5.8885799797647527E-5</v>
      </c>
      <c r="AK25" s="1">
        <f t="shared" ca="1" si="43"/>
        <v>2.8977762615249664E-2</v>
      </c>
      <c r="AL25" s="1">
        <f t="shared" ca="1" si="22"/>
        <v>0.20385323686059886</v>
      </c>
      <c r="AM25" s="1">
        <f t="shared" ca="1" si="44"/>
        <v>0.47389688282107201</v>
      </c>
      <c r="AN25" s="1">
        <f t="shared" ca="1" si="45"/>
        <v>6.753503079644152</v>
      </c>
      <c r="AO25" s="1">
        <f t="shared" ca="1" si="46"/>
        <v>0.37676553856234885</v>
      </c>
      <c r="AP25" s="1">
        <f t="shared" ca="1" si="47"/>
        <v>3.5415960624860798E-2</v>
      </c>
      <c r="AQ25" s="1">
        <f t="shared" si="48"/>
        <v>1.03138486503774</v>
      </c>
      <c r="AR25" s="1">
        <f t="shared" si="49"/>
        <v>-0.35991582987730769</v>
      </c>
      <c r="AS25" s="1">
        <f t="shared" si="29"/>
        <v>1.3041551364109369</v>
      </c>
      <c r="AT25" s="1">
        <f t="shared" si="50"/>
        <v>13.842819328053857</v>
      </c>
      <c r="AU25" s="1">
        <f t="shared" ca="1" si="51"/>
        <v>11.77542</v>
      </c>
      <c r="AV25" s="1">
        <f t="shared" ca="1" si="52"/>
        <v>8.2017727527461677</v>
      </c>
      <c r="AW25" s="1">
        <f t="shared" ca="1" si="53"/>
        <v>1.3897048752244816</v>
      </c>
    </row>
    <row r="26" spans="1:49">
      <c r="A26" s="1">
        <v>7</v>
      </c>
      <c r="B26" s="1">
        <f t="shared" ca="1" si="4"/>
        <v>0.41677013194609558</v>
      </c>
      <c r="C26" s="1">
        <f ca="1">ROUND((RAND()^2)*MIN(24, $O$2-SUM($C$20:C25)), 1)</f>
        <v>0</v>
      </c>
      <c r="D26" s="1">
        <f t="shared" ca="1" si="5"/>
        <v>0.77114148653519787</v>
      </c>
      <c r="E26" s="1">
        <f ca="1">ROUND(RAND()*MIN(12, $G$19-SUM($E$20:E25)), 1)</f>
        <v>0</v>
      </c>
      <c r="G26" s="24">
        <v>15.8</v>
      </c>
      <c r="J26" s="1">
        <v>7</v>
      </c>
      <c r="K26" s="1">
        <f t="shared" si="6"/>
        <v>5.8333333333333334E-2</v>
      </c>
      <c r="L26" s="1">
        <f t="shared" ca="1" si="7"/>
        <v>7.5247703822414449</v>
      </c>
      <c r="M26" s="1">
        <f t="shared" ca="1" si="8"/>
        <v>1.1213570658895557</v>
      </c>
      <c r="N26">
        <f t="shared" ca="1" si="9"/>
        <v>-0.92338242507087254</v>
      </c>
      <c r="O26" s="1">
        <f t="shared" ca="1" si="10"/>
        <v>-32.31838487748054</v>
      </c>
      <c r="P26" s="1">
        <f t="shared" ca="1" si="11"/>
        <v>18.68161512251946</v>
      </c>
      <c r="Q26" s="1">
        <f t="shared" ca="1" si="12"/>
        <v>17.581615122519459</v>
      </c>
      <c r="R26" s="1">
        <f t="shared" ca="1" si="13"/>
        <v>0.81132544883685409</v>
      </c>
      <c r="S26" s="1">
        <f ca="1">ROUND(RAND()*MIN(12, $T$20-SUM($S$20:S25)), 1)</f>
        <v>0</v>
      </c>
      <c r="U26" s="10">
        <f t="shared" ca="1" si="3"/>
        <v>0</v>
      </c>
      <c r="V26" s="10">
        <f t="shared" ca="1" si="14"/>
        <v>0</v>
      </c>
      <c r="W26" s="10">
        <f t="shared" ca="1" si="34"/>
        <v>0</v>
      </c>
      <c r="X26" s="1" t="str">
        <f t="shared" ca="1" si="15"/>
        <v>Sunny</v>
      </c>
      <c r="Y26" s="1">
        <f t="shared" ca="1" si="54"/>
        <v>0</v>
      </c>
      <c r="Z26" s="1">
        <f t="shared" ca="1" si="35"/>
        <v>59.10902237631219</v>
      </c>
      <c r="AA26" s="1">
        <f t="shared" ca="1" si="36"/>
        <v>0</v>
      </c>
      <c r="AB26" s="2">
        <f t="shared" ca="1" si="37"/>
        <v>0</v>
      </c>
      <c r="AC26" s="1">
        <f ca="1">IF(OR($AE$16="None", $AE$16="Source"), 0, UpStream(J26, $AE$16))</f>
        <v>0</v>
      </c>
      <c r="AD26" s="1">
        <f t="shared" ca="1" si="38"/>
        <v>0</v>
      </c>
      <c r="AE26" s="1">
        <f t="shared" ca="1" si="39"/>
        <v>0</v>
      </c>
      <c r="AF26" s="31">
        <f t="shared" ca="1" si="40"/>
        <v>333.85110942158565</v>
      </c>
      <c r="AG26" s="1">
        <f t="shared" ca="1" si="18"/>
        <v>2.0561080383689903E-3</v>
      </c>
      <c r="AH26" s="1">
        <f t="shared" ca="1" si="41"/>
        <v>31.382004285629055</v>
      </c>
      <c r="AI26" s="1">
        <f t="shared" ca="1" si="19"/>
        <v>1.9269702683935512E-4</v>
      </c>
      <c r="AJ26" s="1">
        <f t="shared" ca="1" si="42"/>
        <v>5.4980208373175511E-5</v>
      </c>
      <c r="AK26" s="1">
        <f t="shared" ca="1" si="43"/>
        <v>2.6076585670541719E-2</v>
      </c>
      <c r="AL26" s="1">
        <f t="shared" ca="1" si="22"/>
        <v>0.1872659469339038</v>
      </c>
      <c r="AM26" s="1">
        <f t="shared" ca="1" si="44"/>
        <v>0.48377026968220005</v>
      </c>
      <c r="AN26" s="1">
        <f t="shared" ca="1" si="45"/>
        <v>6.7927146398876612</v>
      </c>
      <c r="AO26" s="1">
        <f t="shared" ca="1" si="46"/>
        <v>0.33454010673191475</v>
      </c>
      <c r="AP26" s="1">
        <f t="shared" ca="1" si="47"/>
        <v>3.1446770032799991E-2</v>
      </c>
      <c r="AQ26" s="1">
        <f t="shared" si="48"/>
        <v>1.0308081540744076</v>
      </c>
      <c r="AR26" s="1">
        <f t="shared" si="49"/>
        <v>-0.34925516881388108</v>
      </c>
      <c r="AS26" s="1">
        <f t="shared" si="29"/>
        <v>1.3129436373277832</v>
      </c>
      <c r="AT26" s="1">
        <f t="shared" si="50"/>
        <v>14.138210721842793</v>
      </c>
      <c r="AU26" s="1">
        <f t="shared" ca="1" si="51"/>
        <v>11.77542</v>
      </c>
      <c r="AV26" s="1">
        <f t="shared" ca="1" si="52"/>
        <v>7.8288747123570612</v>
      </c>
      <c r="AW26" s="1">
        <f t="shared" ca="1" si="53"/>
        <v>1.2975329176069421</v>
      </c>
    </row>
    <row r="27" spans="1:49">
      <c r="A27" s="1">
        <v>8</v>
      </c>
      <c r="B27" s="1">
        <f t="shared" ca="1" si="4"/>
        <v>0.61499947483077555</v>
      </c>
      <c r="C27" s="1">
        <f ca="1">ROUND((RAND()^2)*MIN(24, $O$2-SUM($C$20:C26)), 1)</f>
        <v>0.1</v>
      </c>
      <c r="D27" s="1">
        <f t="shared" ca="1" si="5"/>
        <v>0.99098905948092841</v>
      </c>
      <c r="E27" s="1">
        <f ca="1">ROUND(RAND()*MIN(12, $G$19-SUM($E$20:E26)), 1)</f>
        <v>0</v>
      </c>
      <c r="G27" s="24">
        <v>0</v>
      </c>
      <c r="J27" s="1">
        <v>8</v>
      </c>
      <c r="K27" s="1">
        <f t="shared" si="6"/>
        <v>6.6666666666666666E-2</v>
      </c>
      <c r="L27" s="1">
        <f t="shared" ca="1" si="7"/>
        <v>8.6488137871167563</v>
      </c>
      <c r="M27" s="1">
        <f t="shared" ca="1" si="8"/>
        <v>1.1263217267332575</v>
      </c>
      <c r="N27">
        <f t="shared" ca="1" si="9"/>
        <v>-0.89920343176264761</v>
      </c>
      <c r="O27" s="1">
        <f t="shared" ca="1" si="10"/>
        <v>-31.472120111692668</v>
      </c>
      <c r="P27" s="1">
        <f t="shared" ca="1" si="11"/>
        <v>19.527879888307332</v>
      </c>
      <c r="Q27" s="1">
        <f t="shared" ca="1" si="12"/>
        <v>16.227879888307331</v>
      </c>
      <c r="R27" s="1">
        <f t="shared" ca="1" si="13"/>
        <v>3.5621892532577637E-2</v>
      </c>
      <c r="S27" s="1">
        <f ca="1">ROUND(RAND()*MIN(12, $T$20-SUM($S$20:S26)), 1)</f>
        <v>0</v>
      </c>
      <c r="U27" s="10">
        <f t="shared" ca="1" si="3"/>
        <v>0</v>
      </c>
      <c r="V27" s="10">
        <f t="shared" ca="1" si="14"/>
        <v>0</v>
      </c>
      <c r="W27" s="10">
        <f t="shared" ca="1" si="34"/>
        <v>0</v>
      </c>
      <c r="X27" s="1" t="str">
        <f t="shared" ca="1" si="15"/>
        <v>Sunny</v>
      </c>
      <c r="Y27" s="1">
        <f t="shared" ca="1" si="54"/>
        <v>0</v>
      </c>
      <c r="Z27" s="1">
        <f t="shared" ca="1" si="35"/>
        <v>58.935277674175758</v>
      </c>
      <c r="AA27" s="1">
        <f t="shared" ca="1" si="36"/>
        <v>0</v>
      </c>
      <c r="AB27" s="2">
        <f t="shared" ca="1" si="37"/>
        <v>0</v>
      </c>
      <c r="AC27" s="1">
        <f ca="1">IF(OR($AE$16="None", $AE$16="Source"), 0, UpStream(J27, $AE$16))</f>
        <v>0</v>
      </c>
      <c r="AD27" s="1">
        <f t="shared" ca="1" si="38"/>
        <v>0</v>
      </c>
      <c r="AE27" s="1">
        <f t="shared" ca="1" si="39"/>
        <v>0</v>
      </c>
      <c r="AF27" s="31">
        <f t="shared" ca="1" si="40"/>
        <v>314.8445564483265</v>
      </c>
      <c r="AG27" s="1">
        <f t="shared" ca="1" si="18"/>
        <v>1.9386864257343484E-3</v>
      </c>
      <c r="AH27" s="1">
        <f t="shared" ca="1" si="41"/>
        <v>29.595388306142695</v>
      </c>
      <c r="AI27" s="1">
        <f t="shared" ca="1" si="19"/>
        <v>1.8172334361286107E-4</v>
      </c>
      <c r="AJ27" s="1">
        <f t="shared" ca="1" si="42"/>
        <v>5.3475660265092958E-5</v>
      </c>
      <c r="AK27" s="1">
        <f t="shared" ca="1" si="43"/>
        <v>2.475242721878235E-2</v>
      </c>
      <c r="AL27" s="1">
        <f t="shared" ca="1" si="22"/>
        <v>0.17946322570372333</v>
      </c>
      <c r="AM27" s="1">
        <f t="shared" ca="1" si="44"/>
        <v>0.48841474660492656</v>
      </c>
      <c r="AN27" s="1">
        <f t="shared" ca="1" si="45"/>
        <v>6.8120481094608163</v>
      </c>
      <c r="AO27" s="1">
        <f t="shared" ca="1" si="46"/>
        <v>0.31547255620634146</v>
      </c>
      <c r="AP27" s="1">
        <f t="shared" ca="1" si="47"/>
        <v>2.9654420283396103E-2</v>
      </c>
      <c r="AQ27" s="1">
        <f t="shared" si="48"/>
        <v>1.0301470001022057</v>
      </c>
      <c r="AR27" s="1">
        <f t="shared" si="49"/>
        <v>-0.33763722360916482</v>
      </c>
      <c r="AS27" s="1">
        <f t="shared" si="29"/>
        <v>1.3224211588556547</v>
      </c>
      <c r="AT27" s="1">
        <f t="shared" si="50"/>
        <v>14.459333659919849</v>
      </c>
      <c r="AU27" s="1">
        <f t="shared" ca="1" si="51"/>
        <v>11.77542</v>
      </c>
      <c r="AV27" s="1">
        <f t="shared" ca="1" si="52"/>
        <v>7.5269295278756347</v>
      </c>
      <c r="AW27" s="1">
        <f t="shared" ca="1" si="53"/>
        <v>1.2620255822561939</v>
      </c>
    </row>
    <row r="28" spans="1:49">
      <c r="A28" s="1">
        <v>9</v>
      </c>
      <c r="B28" s="1">
        <f t="shared" ca="1" si="4"/>
        <v>0.6098923102351882</v>
      </c>
      <c r="C28" s="1">
        <f ca="1">ROUND((RAND()^2)*MIN(24, $O$2-SUM($C$20:C27)), 1)</f>
        <v>0.9</v>
      </c>
      <c r="D28" s="1">
        <f t="shared" ca="1" si="5"/>
        <v>8.9594693029226291E-2</v>
      </c>
      <c r="E28" s="1">
        <f ca="1">ROUND(RAND()*MIN(12, $G$19-SUM($E$20:E27)), 1)</f>
        <v>0</v>
      </c>
      <c r="G28" s="24">
        <v>3</v>
      </c>
      <c r="J28" s="1">
        <v>9</v>
      </c>
      <c r="K28" s="1">
        <f t="shared" si="6"/>
        <v>7.4999999999999997E-2</v>
      </c>
      <c r="L28" s="1">
        <f t="shared" ca="1" si="7"/>
        <v>9.7766367908749245</v>
      </c>
      <c r="M28" s="1">
        <f t="shared" ca="1" si="8"/>
        <v>1.1289548964828424</v>
      </c>
      <c r="N28">
        <f t="shared" ca="1" si="9"/>
        <v>-0.87181367910047691</v>
      </c>
      <c r="O28" s="1">
        <f t="shared" ca="1" si="10"/>
        <v>-30.513478768516691</v>
      </c>
      <c r="P28" s="1">
        <f t="shared" ca="1" si="11"/>
        <v>20.486521231483309</v>
      </c>
      <c r="Q28" s="1">
        <f t="shared" ca="1" si="12"/>
        <v>24.386521231483307</v>
      </c>
      <c r="R28" s="1">
        <f t="shared" ca="1" si="13"/>
        <v>0.37228184827340738</v>
      </c>
      <c r="S28" s="1">
        <f ca="1">ROUND(RAND()*MIN(12, $T$20-SUM($S$20:S27)), 1)</f>
        <v>0</v>
      </c>
      <c r="U28" s="10">
        <f t="shared" ca="1" si="3"/>
        <v>0</v>
      </c>
      <c r="V28" s="10">
        <f t="shared" ca="1" si="14"/>
        <v>0</v>
      </c>
      <c r="W28" s="10">
        <f t="shared" ca="1" si="34"/>
        <v>0</v>
      </c>
      <c r="X28" s="1" t="str">
        <f t="shared" ca="1" si="15"/>
        <v>Sunny</v>
      </c>
      <c r="Y28" s="1">
        <f t="shared" ca="1" si="54"/>
        <v>0</v>
      </c>
      <c r="Z28" s="1">
        <f t="shared" ca="1" si="35"/>
        <v>58.762043676163792</v>
      </c>
      <c r="AA28" s="1">
        <f t="shared" ca="1" si="36"/>
        <v>0</v>
      </c>
      <c r="AB28" s="2">
        <f t="shared" ca="1" si="37"/>
        <v>0</v>
      </c>
      <c r="AC28" s="1">
        <f ca="1">IF(OR($AE$16="None", $AE$16="Source"), 0, UpStream(J28, $AE$16))</f>
        <v>0</v>
      </c>
      <c r="AD28" s="1">
        <f t="shared" ca="1" si="38"/>
        <v>0</v>
      </c>
      <c r="AE28" s="1">
        <f t="shared" ca="1" si="39"/>
        <v>0</v>
      </c>
      <c r="AF28" s="31">
        <f t="shared" ca="1" si="40"/>
        <v>445.75058026387961</v>
      </c>
      <c r="AG28" s="1">
        <f t="shared" ca="1" si="18"/>
        <v>2.748314916172312E-3</v>
      </c>
      <c r="AH28" s="1">
        <f t="shared" ca="1" si="41"/>
        <v>41.900554544804692</v>
      </c>
      <c r="AI28" s="1">
        <f t="shared" ca="1" si="19"/>
        <v>2.5731150664294811E-4</v>
      </c>
      <c r="AJ28" s="1">
        <f t="shared" ca="1" si="42"/>
        <v>6.8893761624560463E-5</v>
      </c>
      <c r="AK28" s="1">
        <f t="shared" ca="1" si="43"/>
        <v>3.3703522032562529E-2</v>
      </c>
      <c r="AL28" s="1">
        <f t="shared" ca="1" si="22"/>
        <v>0.22946941026771453</v>
      </c>
      <c r="AM28" s="1">
        <f t="shared" ca="1" si="44"/>
        <v>0.45864916055493182</v>
      </c>
      <c r="AN28" s="1">
        <f t="shared" ca="1" si="45"/>
        <v>6.6971688085739727</v>
      </c>
      <c r="AO28" s="1">
        <f t="shared" ca="1" si="46"/>
        <v>0.44676296510961983</v>
      </c>
      <c r="AP28" s="1">
        <f t="shared" ca="1" si="47"/>
        <v>4.1995718720304269E-2</v>
      </c>
      <c r="AQ28" s="1">
        <f t="shared" si="48"/>
        <v>1.0294032152982162</v>
      </c>
      <c r="AR28" s="1">
        <f t="shared" si="49"/>
        <v>-0.32509383824341143</v>
      </c>
      <c r="AS28" s="1">
        <f t="shared" si="29"/>
        <v>1.3325421153032062</v>
      </c>
      <c r="AT28" s="1">
        <f t="shared" si="50"/>
        <v>14.805106664996828</v>
      </c>
      <c r="AU28" s="1">
        <f t="shared" ca="1" si="51"/>
        <v>11.77542</v>
      </c>
      <c r="AV28" s="1">
        <f t="shared" ca="1" si="52"/>
        <v>7.6889562615874736</v>
      </c>
      <c r="AW28" s="1">
        <f t="shared" ca="1" si="53"/>
        <v>1.625892774339627</v>
      </c>
    </row>
    <row r="29" spans="1:49">
      <c r="A29" s="1">
        <v>10</v>
      </c>
      <c r="B29" s="1">
        <f t="shared" ca="1" si="4"/>
        <v>2.5192082889314849E-2</v>
      </c>
      <c r="C29" s="1">
        <f ca="1">ROUND((RAND()^2)*MIN(24, $O$2-SUM($C$20:C28)), 1)</f>
        <v>4.4000000000000004</v>
      </c>
      <c r="D29" s="1">
        <f t="shared" ca="1" si="5"/>
        <v>0.32561001981172577</v>
      </c>
      <c r="E29" s="1">
        <f ca="1">$G$19-SUM($E$20:E28)</f>
        <v>0</v>
      </c>
      <c r="G29" s="24">
        <v>6.7</v>
      </c>
      <c r="J29" s="1">
        <v>10</v>
      </c>
      <c r="K29" s="1">
        <f t="shared" si="6"/>
        <v>8.3333333333333329E-2</v>
      </c>
      <c r="L29" s="1">
        <f t="shared" ca="1" si="7"/>
        <v>10.906022028121241</v>
      </c>
      <c r="M29" s="1">
        <f t="shared" ca="1" si="8"/>
        <v>1.1294830605483028</v>
      </c>
      <c r="N29">
        <f t="shared" ca="1" si="9"/>
        <v>-0.84134039550592055</v>
      </c>
      <c r="O29" s="1">
        <f t="shared" ca="1" si="10"/>
        <v>-29.446913842707218</v>
      </c>
      <c r="P29" s="1">
        <f t="shared" ca="1" si="11"/>
        <v>21.553086157292782</v>
      </c>
      <c r="Q29" s="1">
        <f t="shared" ca="1" si="12"/>
        <v>22.853086157292783</v>
      </c>
      <c r="R29" s="1">
        <f t="shared" ca="1" si="13"/>
        <v>0.46971421466580254</v>
      </c>
      <c r="S29" s="1">
        <f ca="1">ROUND($T$20-SUM($S$20:S28), 1)</f>
        <v>0</v>
      </c>
      <c r="U29" s="10">
        <f t="shared" ca="1" si="3"/>
        <v>0</v>
      </c>
      <c r="V29" s="10">
        <f t="shared" ca="1" si="14"/>
        <v>0</v>
      </c>
      <c r="W29" s="10">
        <f t="shared" ca="1" si="34"/>
        <v>0</v>
      </c>
      <c r="X29" s="1" t="str">
        <f t="shared" ca="1" si="15"/>
        <v>Sunny</v>
      </c>
      <c r="Y29" s="1">
        <f t="shared" ca="1" si="54"/>
        <v>0</v>
      </c>
      <c r="Z29" s="1">
        <f t="shared" ca="1" si="35"/>
        <v>58.589318881115673</v>
      </c>
      <c r="AA29" s="1">
        <f t="shared" ca="1" si="36"/>
        <v>0</v>
      </c>
      <c r="AB29" s="2">
        <f t="shared" ca="1" si="37"/>
        <v>0</v>
      </c>
      <c r="AC29" s="1">
        <f ca="1">IF(OR($AE$16="None", $AE$16="Source"), 0, UpStream(J29, $AE$16))</f>
        <v>0</v>
      </c>
      <c r="AD29" s="1">
        <f t="shared" ca="1" si="38"/>
        <v>0</v>
      </c>
      <c r="AE29" s="1">
        <f t="shared" ca="1" si="39"/>
        <v>0</v>
      </c>
      <c r="AF29" s="31">
        <f t="shared" ca="1" si="40"/>
        <v>417.97529323353683</v>
      </c>
      <c r="AG29" s="1">
        <f t="shared" ca="1" si="18"/>
        <v>2.5763545564926604E-3</v>
      </c>
      <c r="AH29" s="1">
        <f t="shared" ca="1" si="41"/>
        <v>39.289677563952466</v>
      </c>
      <c r="AI29" s="1">
        <f t="shared" ca="1" si="19"/>
        <v>2.4127187905808632E-4</v>
      </c>
      <c r="AJ29" s="1">
        <f t="shared" ca="1" si="42"/>
        <v>6.6946533624936521E-5</v>
      </c>
      <c r="AK29" s="1">
        <f t="shared" ca="1" si="43"/>
        <v>3.1834837051203407E-2</v>
      </c>
      <c r="AL29" s="1">
        <f t="shared" ca="1" si="22"/>
        <v>0.21953970353597158</v>
      </c>
      <c r="AM29" s="1">
        <f t="shared" ca="1" si="44"/>
        <v>0.46455970027620735</v>
      </c>
      <c r="AN29" s="1">
        <f t="shared" ca="1" si="45"/>
        <v>6.7184640036564414</v>
      </c>
      <c r="AO29" s="1">
        <f t="shared" ca="1" si="46"/>
        <v>0.41891302487011184</v>
      </c>
      <c r="AP29" s="1">
        <f t="shared" ca="1" si="47"/>
        <v>3.9377824337790517E-2</v>
      </c>
      <c r="AQ29" s="1">
        <f t="shared" si="48"/>
        <v>1.0285788383248864</v>
      </c>
      <c r="AR29" s="1">
        <f t="shared" si="49"/>
        <v>-0.31165939326402853</v>
      </c>
      <c r="AS29" s="1">
        <f t="shared" si="29"/>
        <v>1.3432605033664091</v>
      </c>
      <c r="AT29" s="1">
        <f t="shared" si="50"/>
        <v>15.174336237605859</v>
      </c>
      <c r="AU29" s="1">
        <f t="shared" ca="1" si="51"/>
        <v>11.77542</v>
      </c>
      <c r="AV29" s="1">
        <f t="shared" ca="1" si="52"/>
        <v>7.3615460618005875</v>
      </c>
      <c r="AW29" s="1">
        <f t="shared" ca="1" si="53"/>
        <v>1.579938193548502</v>
      </c>
    </row>
    <row r="30" spans="1:49">
      <c r="A30" s="1">
        <v>11</v>
      </c>
      <c r="B30" s="1">
        <f t="shared" ca="1" si="4"/>
        <v>7.3001574816493831E-2</v>
      </c>
      <c r="C30" s="1">
        <f ca="1">ROUND((RAND()^2)*MIN(24, $O$2-SUM($C$20:C29)), 1)</f>
        <v>1.2</v>
      </c>
      <c r="G30" s="24">
        <v>0</v>
      </c>
      <c r="J30" s="1">
        <v>11</v>
      </c>
      <c r="K30" s="1">
        <f t="shared" si="6"/>
        <v>9.166666666666666E-2</v>
      </c>
      <c r="L30" s="1">
        <f t="shared" ca="1" si="7"/>
        <v>12.034973354876959</v>
      </c>
      <c r="M30" s="1">
        <f t="shared" ca="1" si="8"/>
        <v>1.1281222103240185</v>
      </c>
      <c r="N30">
        <f t="shared" ca="1" si="9"/>
        <v>-0.80793928584588159</v>
      </c>
      <c r="O30" s="1">
        <f t="shared" ca="1" si="10"/>
        <v>-28.277875004605857</v>
      </c>
      <c r="P30" s="1">
        <f t="shared" ca="1" si="11"/>
        <v>22.722124995394143</v>
      </c>
      <c r="Q30" s="1">
        <f t="shared" ca="1" si="12"/>
        <v>23.022124995394144</v>
      </c>
      <c r="R30" s="1">
        <f t="shared" ca="1" si="13"/>
        <v>0.76009213047121538</v>
      </c>
      <c r="S30" s="1">
        <f ca="1">ROUND(RAND()*MIN($T$30, 12), 1)</f>
        <v>0</v>
      </c>
      <c r="T30" s="1">
        <f ca="1">G20*(RAND()*(N2/10+0.3)+0.85-N2/20)</f>
        <v>0</v>
      </c>
      <c r="U30" s="10">
        <f ca="1">VLOOKUP(SMALL($R$30:$R$39, J30-10),$R$30:$S$39,2, FALSE)</f>
        <v>0</v>
      </c>
      <c r="V30" s="10">
        <f t="shared" ca="1" si="14"/>
        <v>0</v>
      </c>
      <c r="W30" s="10">
        <f t="shared" ca="1" si="34"/>
        <v>0</v>
      </c>
      <c r="X30" s="1" t="str">
        <f ca="1">IF(U30= 0, IF(RAND()&lt;(0.5^(T$30/10)), "Sunny", "Cloudy"), IF(V30&gt;0, IF(V30&gt;6, "Blizzard", IF(V30&gt;2, "Snowing", "Light Snow")), IF(U30&gt;6, "Storm",  IF(U30&gt;2, "Rain", "Light Rain"))))</f>
        <v>Sunny</v>
      </c>
      <c r="Y30" s="1">
        <f t="shared" ca="1" si="54"/>
        <v>0</v>
      </c>
      <c r="Z30" s="1">
        <f t="shared" ca="1" si="35"/>
        <v>58.417101792283304</v>
      </c>
      <c r="AA30" s="1">
        <f t="shared" ca="1" si="36"/>
        <v>0</v>
      </c>
      <c r="AB30" s="2">
        <f t="shared" ca="1" si="37"/>
        <v>0</v>
      </c>
      <c r="AC30" s="1">
        <f ca="1">IF(OR($AE$16="None", $AE$16="Source"), 0, UpStream(J30, $AE$16))</f>
        <v>0</v>
      </c>
      <c r="AD30" s="1">
        <f t="shared" ca="1" si="38"/>
        <v>0</v>
      </c>
      <c r="AE30" s="1">
        <f t="shared" ca="1" si="39"/>
        <v>0</v>
      </c>
      <c r="AF30" s="31">
        <f t="shared" ca="1" si="40"/>
        <v>420.95972087414509</v>
      </c>
      <c r="AG30" s="1">
        <f t="shared" ca="1" si="18"/>
        <v>2.5948269907232402E-3</v>
      </c>
      <c r="AH30" s="1">
        <f t="shared" ca="1" si="41"/>
        <v>39.570213762169644</v>
      </c>
      <c r="AI30" s="1">
        <f t="shared" ca="1" si="19"/>
        <v>2.4299528182619625E-4</v>
      </c>
      <c r="AJ30" s="1">
        <f t="shared" ca="1" si="42"/>
        <v>6.8241891882658086E-5</v>
      </c>
      <c r="AK30" s="1">
        <f t="shared" ca="1" si="43"/>
        <v>3.2036341607970323E-2</v>
      </c>
      <c r="AL30" s="1">
        <f t="shared" ca="1" si="22"/>
        <v>0.22062273991307341</v>
      </c>
      <c r="AM30" s="1">
        <f t="shared" ca="1" si="44"/>
        <v>0.46391503576602766</v>
      </c>
      <c r="AN30" s="1">
        <f t="shared" ca="1" si="45"/>
        <v>6.7161098799747903</v>
      </c>
      <c r="AO30" s="1">
        <f t="shared" ca="1" si="46"/>
        <v>0.42190564854443263</v>
      </c>
      <c r="AP30" s="1">
        <f t="shared" ca="1" si="47"/>
        <v>3.9659130963176671E-2</v>
      </c>
      <c r="AQ30" s="1">
        <f t="shared" si="48"/>
        <v>1.0276761287421989</v>
      </c>
      <c r="AR30" s="1">
        <f t="shared" si="49"/>
        <v>-0.29737071155088779</v>
      </c>
      <c r="AS30" s="1">
        <f t="shared" si="29"/>
        <v>1.3545304575899404</v>
      </c>
      <c r="AT30" s="1">
        <f t="shared" si="50"/>
        <v>15.565718560993131</v>
      </c>
      <c r="AU30" s="1">
        <f t="shared" ca="1" si="51"/>
        <v>11.77542</v>
      </c>
      <c r="AV30" s="1">
        <f t="shared" ca="1" si="52"/>
        <v>7.1145767329089376</v>
      </c>
      <c r="AW30" s="1">
        <f t="shared" ca="1" si="53"/>
        <v>1.6105086484307307</v>
      </c>
    </row>
    <row r="31" spans="1:49">
      <c r="A31" s="1">
        <v>12</v>
      </c>
      <c r="B31" s="1">
        <f t="shared" ca="1" si="4"/>
        <v>0.46734811146489741</v>
      </c>
      <c r="C31" s="1">
        <f ca="1">ROUND($O$2-SUM($C$20:C30), 1)</f>
        <v>11.2</v>
      </c>
      <c r="J31" s="1">
        <v>12</v>
      </c>
      <c r="K31" s="1">
        <f t="shared" si="6"/>
        <v>0.1</v>
      </c>
      <c r="L31" s="1">
        <f t="shared" ca="1" si="7"/>
        <v>13.161705456481032</v>
      </c>
      <c r="M31" s="1">
        <f t="shared" ca="1" si="8"/>
        <v>1.1250780470234567</v>
      </c>
      <c r="N31">
        <f t="shared" ca="1" si="9"/>
        <v>-0.77178979034616013</v>
      </c>
      <c r="O31" s="1">
        <f t="shared" ca="1" si="10"/>
        <v>-27.012642662115603</v>
      </c>
      <c r="P31" s="1">
        <f t="shared" ca="1" si="11"/>
        <v>23.987357337884397</v>
      </c>
      <c r="Q31" s="1">
        <f t="shared" ca="1" si="12"/>
        <v>24.687357337884396</v>
      </c>
      <c r="R31" s="1">
        <f t="shared" ca="1" si="13"/>
        <v>0.25570509364818039</v>
      </c>
      <c r="S31" s="1">
        <f ca="1">ROUND(RAND()*MIN(12, $T$30-SUM($S$30:S30)), 1)</f>
        <v>0</v>
      </c>
      <c r="U31" s="10">
        <f t="shared" ref="U31:U39" ca="1" si="55">VLOOKUP(SMALL($R$30:$R$39, J31-10),$R$30:$S$39,2, FALSE)</f>
        <v>0</v>
      </c>
      <c r="V31" s="10">
        <f t="shared" ca="1" si="14"/>
        <v>0</v>
      </c>
      <c r="W31" s="10">
        <f t="shared" ca="1" si="34"/>
        <v>0</v>
      </c>
      <c r="X31" s="1" t="str">
        <f t="shared" ref="X31:X39" ca="1" si="56">IF(U31= 0, IF(RAND()&lt;(0.5^(T$30/10)), "Sunny", "Cloudy"), IF(V31&gt;0, IF(V31&gt;6, "Blizzard", IF(V31&gt;2, "Snowing", "Light Snow")), IF(U31&gt;6, "Storm",  IF(U31&gt;2, "Rain", "Light Rain"))))</f>
        <v>Sunny</v>
      </c>
      <c r="Y31" s="1">
        <f t="shared" ca="1" si="54"/>
        <v>0</v>
      </c>
      <c r="Z31" s="1">
        <f t="shared" ca="1" si="35"/>
        <v>58.245390917318112</v>
      </c>
      <c r="AA31" s="1">
        <f t="shared" ca="1" si="36"/>
        <v>0</v>
      </c>
      <c r="AB31" s="2">
        <f t="shared" ca="1" si="37"/>
        <v>0</v>
      </c>
      <c r="AC31" s="1">
        <f ca="1">IF(OR($AE$16="None", $AE$16="Source"), 0, UpStream(J31, $AE$16))</f>
        <v>0</v>
      </c>
      <c r="AD31" s="1">
        <f t="shared" ca="1" si="38"/>
        <v>0</v>
      </c>
      <c r="AE31" s="1">
        <f t="shared" ca="1" si="39"/>
        <v>0</v>
      </c>
      <c r="AF31" s="31">
        <f t="shared" ca="1" si="40"/>
        <v>451.38817746919483</v>
      </c>
      <c r="AG31" s="1">
        <f t="shared" ca="1" si="18"/>
        <v>2.783229563706188E-3</v>
      </c>
      <c r="AH31" s="1">
        <f t="shared" ca="1" si="41"/>
        <v>42.430488682104318</v>
      </c>
      <c r="AI31" s="1">
        <f t="shared" ca="1" si="19"/>
        <v>2.6056719806606178E-4</v>
      </c>
      <c r="AJ31" s="1">
        <f t="shared" ca="1" si="42"/>
        <v>7.2556004874257683E-5</v>
      </c>
      <c r="AK31" s="1">
        <f t="shared" ca="1" si="43"/>
        <v>3.4081033193863873E-2</v>
      </c>
      <c r="AL31" s="1">
        <f t="shared" ca="1" si="22"/>
        <v>0.23144480717666779</v>
      </c>
      <c r="AM31" s="1">
        <f t="shared" ca="1" si="44"/>
        <v>0.45747332906150717</v>
      </c>
      <c r="AN31" s="1">
        <f t="shared" ca="1" si="45"/>
        <v>6.6930068527663229</v>
      </c>
      <c r="AO31" s="1">
        <f t="shared" ca="1" si="46"/>
        <v>0.45241527373703222</v>
      </c>
      <c r="AP31" s="1">
        <f t="shared" ca="1" si="47"/>
        <v>4.2527035731281033E-2</v>
      </c>
      <c r="AQ31" s="1">
        <f t="shared" si="48"/>
        <v>1.0266975608143734</v>
      </c>
      <c r="AR31" s="1">
        <f t="shared" si="49"/>
        <v>-0.28226695738737068</v>
      </c>
      <c r="AS31" s="1">
        <f t="shared" si="29"/>
        <v>1.3663067343381119</v>
      </c>
      <c r="AT31" s="1">
        <f t="shared" si="50"/>
        <v>15.977842721755051</v>
      </c>
      <c r="AU31" s="1">
        <f t="shared" ca="1" si="51"/>
        <v>11.77542</v>
      </c>
      <c r="AV31" s="1">
        <f t="shared" ca="1" si="52"/>
        <v>6.9326914609286767</v>
      </c>
      <c r="AW31" s="1">
        <f t="shared" ca="1" si="53"/>
        <v>1.7123217150324814</v>
      </c>
    </row>
    <row r="32" spans="1:49">
      <c r="F32" s="1">
        <f ca="1">MIN(ROUND((F50-H50-I50)*(D34+IF(AND(D34=0, F50&gt;H50+I50),$D$46, 0)), 1), ROUND($D$46*G50+C34-D34, 1))</f>
        <v>0</v>
      </c>
      <c r="H32" s="1">
        <f ca="1">ROUND(IF(AND(D34=C34,F34&gt;0), F34, IF(D34&lt;C34*0.8, D34-C34*0.8, 0)), 1)</f>
        <v>0</v>
      </c>
      <c r="J32" s="1">
        <v>13</v>
      </c>
      <c r="K32" s="1">
        <f t="shared" si="6"/>
        <v>0.10833333333333334</v>
      </c>
      <c r="L32" s="1">
        <f t="shared" ca="1" si="7"/>
        <v>14.284633659326547</v>
      </c>
      <c r="M32" s="1">
        <f t="shared" ca="1" si="8"/>
        <v>1.1205461855138692</v>
      </c>
      <c r="N32">
        <f t="shared" ca="1" si="9"/>
        <v>-0.733090355826581</v>
      </c>
      <c r="O32" s="1">
        <f t="shared" ca="1" si="10"/>
        <v>-25.658162453930334</v>
      </c>
      <c r="P32" s="1">
        <f t="shared" ca="1" si="11"/>
        <v>25.341837546069666</v>
      </c>
      <c r="Q32" s="1">
        <f t="shared" ca="1" si="12"/>
        <v>22.041837546069665</v>
      </c>
      <c r="R32" s="1">
        <f t="shared" ca="1" si="13"/>
        <v>0.27237275770397174</v>
      </c>
      <c r="S32" s="1">
        <f ca="1">ROUND(RAND()*MIN(12, $T$30-SUM($S$30:S31)), 1)</f>
        <v>0</v>
      </c>
      <c r="U32" s="10">
        <f t="shared" ca="1" si="55"/>
        <v>0</v>
      </c>
      <c r="V32" s="10">
        <f t="shared" ca="1" si="14"/>
        <v>0</v>
      </c>
      <c r="W32" s="10">
        <f t="shared" ca="1" si="34"/>
        <v>0</v>
      </c>
      <c r="X32" s="1" t="str">
        <f t="shared" ca="1" si="56"/>
        <v>Sunny</v>
      </c>
      <c r="Y32" s="1">
        <f t="shared" ca="1" si="54"/>
        <v>0</v>
      </c>
      <c r="Z32" s="1">
        <f t="shared" ca="1" si="35"/>
        <v>58.074184768258121</v>
      </c>
      <c r="AA32" s="1">
        <f t="shared" ca="1" si="36"/>
        <v>0</v>
      </c>
      <c r="AB32" s="2">
        <f t="shared" ca="1" si="37"/>
        <v>0</v>
      </c>
      <c r="AC32" s="1">
        <f ca="1">IF(OR($AE$16="None", $AE$16="Source"), 0, UpStream(J32, $AE$16))</f>
        <v>0</v>
      </c>
      <c r="AD32" s="1">
        <f t="shared" ca="1" si="38"/>
        <v>0</v>
      </c>
      <c r="AE32" s="1">
        <f t="shared" ca="1" si="39"/>
        <v>0</v>
      </c>
      <c r="AF32" s="31">
        <f t="shared" ca="1" si="40"/>
        <v>403.91265147513747</v>
      </c>
      <c r="AG32" s="1">
        <f t="shared" ca="1" si="18"/>
        <v>2.4893270332781259E-3</v>
      </c>
      <c r="AH32" s="1">
        <f t="shared" ca="1" si="41"/>
        <v>37.967789238662931</v>
      </c>
      <c r="AI32" s="1">
        <f t="shared" ca="1" si="19"/>
        <v>2.3315132288133673E-4</v>
      </c>
      <c r="AJ32" s="1">
        <f t="shared" ca="1" si="42"/>
        <v>6.8218502217650404E-5</v>
      </c>
      <c r="AK32" s="1">
        <f t="shared" ca="1" si="43"/>
        <v>3.0882943702954215E-2</v>
      </c>
      <c r="AL32" s="1">
        <f t="shared" ca="1" si="22"/>
        <v>0.21438255245801743</v>
      </c>
      <c r="AM32" s="1">
        <f t="shared" ca="1" si="44"/>
        <v>0.46762943306070387</v>
      </c>
      <c r="AN32" s="1">
        <f t="shared" ca="1" si="45"/>
        <v>6.729784882249584</v>
      </c>
      <c r="AO32" s="1">
        <f t="shared" ca="1" si="46"/>
        <v>0.40481119175408259</v>
      </c>
      <c r="AP32" s="1">
        <f t="shared" ca="1" si="47"/>
        <v>3.805225202488377E-2</v>
      </c>
      <c r="AQ32" s="1">
        <f t="shared" si="48"/>
        <v>1.02564581672808</v>
      </c>
      <c r="AR32" s="1">
        <f t="shared" si="49"/>
        <v>-0.26638952911379049</v>
      </c>
      <c r="AS32" s="1">
        <f t="shared" si="29"/>
        <v>1.3785451187639066</v>
      </c>
      <c r="AT32" s="1">
        <f t="shared" si="50"/>
        <v>16.409195528449668</v>
      </c>
      <c r="AU32" s="1">
        <f t="shared" ca="1" si="51"/>
        <v>11.77542</v>
      </c>
      <c r="AV32" s="1">
        <f t="shared" ca="1" si="52"/>
        <v>6.5649526139256471</v>
      </c>
      <c r="AW32" s="1">
        <f t="shared" ca="1" si="53"/>
        <v>1.6099566523365496</v>
      </c>
    </row>
    <row r="33" spans="1:49">
      <c r="C33" s="2" t="s">
        <v>54</v>
      </c>
      <c r="D33" s="2" t="s">
        <v>79</v>
      </c>
      <c r="E33" s="2" t="s">
        <v>80</v>
      </c>
      <c r="F33" s="2" t="s">
        <v>81</v>
      </c>
      <c r="G33" s="2" t="s">
        <v>82</v>
      </c>
      <c r="H33" s="2" t="s">
        <v>83</v>
      </c>
      <c r="J33" s="1">
        <v>14</v>
      </c>
      <c r="K33" s="1">
        <f t="shared" si="6"/>
        <v>0.11666666666666667</v>
      </c>
      <c r="L33" s="1">
        <f t="shared" ca="1" si="7"/>
        <v>15.40236394643186</v>
      </c>
      <c r="M33" s="1">
        <f t="shared" ca="1" si="8"/>
        <v>1.114712358150991</v>
      </c>
      <c r="N33">
        <f t="shared" ca="1" si="9"/>
        <v>-0.69205383201382709</v>
      </c>
      <c r="O33" s="1">
        <f t="shared" ca="1" si="10"/>
        <v>-24.221884120483949</v>
      </c>
      <c r="P33" s="1">
        <f t="shared" ca="1" si="11"/>
        <v>26.778115879516051</v>
      </c>
      <c r="Q33" s="1">
        <f t="shared" ca="1" si="12"/>
        <v>24.778115879516051</v>
      </c>
      <c r="R33" s="1">
        <f t="shared" ca="1" si="13"/>
        <v>0.82049265809241301</v>
      </c>
      <c r="S33" s="1">
        <f ca="1">ROUND(RAND()*MIN(12, $T$30-SUM($S$30:S32)), 1)</f>
        <v>0</v>
      </c>
      <c r="U33" s="10">
        <f t="shared" ca="1" si="55"/>
        <v>0</v>
      </c>
      <c r="V33" s="10">
        <f t="shared" ca="1" si="14"/>
        <v>0</v>
      </c>
      <c r="W33" s="10">
        <f t="shared" ca="1" si="34"/>
        <v>0</v>
      </c>
      <c r="X33" s="1" t="str">
        <f t="shared" ca="1" si="56"/>
        <v>Sunny</v>
      </c>
      <c r="Y33" s="1">
        <f t="shared" ca="1" si="54"/>
        <v>0</v>
      </c>
      <c r="Z33" s="1">
        <f t="shared" ca="1" si="35"/>
        <v>57.903481861515061</v>
      </c>
      <c r="AA33" s="1">
        <f t="shared" ca="1" si="36"/>
        <v>0</v>
      </c>
      <c r="AB33" s="2">
        <f t="shared" ca="1" si="37"/>
        <v>0</v>
      </c>
      <c r="AC33" s="1">
        <f ca="1">IF(OR($AE$16="None", $AE$16="Source"), 0, UpStream(J33, $AE$16))</f>
        <v>0</v>
      </c>
      <c r="AD33" s="1">
        <f t="shared" ca="1" si="38"/>
        <v>0</v>
      </c>
      <c r="AE33" s="1">
        <f t="shared" ca="1" si="39"/>
        <v>0</v>
      </c>
      <c r="AF33" s="31">
        <f t="shared" ca="1" si="40"/>
        <v>453.10136520245231</v>
      </c>
      <c r="AG33" s="1">
        <f t="shared" ca="1" si="18"/>
        <v>2.7938404148507073E-3</v>
      </c>
      <c r="AH33" s="1">
        <f t="shared" ca="1" si="41"/>
        <v>42.591528329030524</v>
      </c>
      <c r="AI33" s="1">
        <f t="shared" ca="1" si="19"/>
        <v>2.6155656436132289E-4</v>
      </c>
      <c r="AJ33" s="1">
        <f t="shared" ca="1" si="42"/>
        <v>7.4780413746293735E-5</v>
      </c>
      <c r="AK33" s="1">
        <f t="shared" ca="1" si="43"/>
        <v>3.4195637970957087E-2</v>
      </c>
      <c r="AL33" s="1">
        <f t="shared" ca="1" si="22"/>
        <v>0.23204249526207363</v>
      </c>
      <c r="AM33" s="1">
        <f t="shared" ca="1" si="44"/>
        <v>0.45711756234400375</v>
      </c>
      <c r="AN33" s="1">
        <f t="shared" ca="1" si="45"/>
        <v>6.6917522575643407</v>
      </c>
      <c r="AO33" s="1">
        <f t="shared" ca="1" si="46"/>
        <v>0.45413290285969077</v>
      </c>
      <c r="AP33" s="1">
        <f t="shared" ca="1" si="47"/>
        <v>4.2688492868810941E-2</v>
      </c>
      <c r="AQ33" s="1">
        <f t="shared" si="48"/>
        <v>1.024523779240754</v>
      </c>
      <c r="AR33" s="1">
        <f t="shared" si="49"/>
        <v>-0.24978194565741854</v>
      </c>
      <c r="AS33" s="1">
        <f t="shared" si="29"/>
        <v>1.3912027525892601</v>
      </c>
      <c r="AT33" s="1">
        <f t="shared" si="50"/>
        <v>16.858167961225551</v>
      </c>
      <c r="AU33" s="1">
        <f t="shared" ca="1" si="51"/>
        <v>11.77542</v>
      </c>
      <c r="AV33" s="1">
        <f t="shared" ca="1" si="52"/>
        <v>6.4281566936974128</v>
      </c>
      <c r="AW33" s="1">
        <f t="shared" ca="1" si="53"/>
        <v>1.764817764412532</v>
      </c>
    </row>
    <row r="34" spans="1:49">
      <c r="A34" s="2" t="s">
        <v>70</v>
      </c>
      <c r="C34" s="10">
        <f ca="1">ROUND(K15, 0)</f>
        <v>0</v>
      </c>
      <c r="D34" s="10">
        <f ca="1">C34</f>
        <v>0</v>
      </c>
      <c r="E34" s="10">
        <f ca="1">ROUND(IF(C34=0,0,RAND()*100), 1)</f>
        <v>0</v>
      </c>
      <c r="F34" s="10">
        <f ca="1">ROUND(IF(G50&gt;0, (F50-H50)*(C34-D34+$D$46)-I50, (F50-H50)*D34-I50), 1)</f>
        <v>0</v>
      </c>
      <c r="G34" s="10">
        <f t="shared" ref="G34:G45" ca="1" si="57">IF(D34=0, 0, MIN(MAX(ROUND(IF(AND(D34=C34, F50-H50&gt;0), (F50-H50)*12.5, 0)+IF(AND($R$18&gt;C50+((D50-C50)/4), $R$18&lt;D50-((D50-C50)/4)), ((D50-C50)/2-ABS(AVERAGE(C50, D50)-$R$18))/5, IF(OR($R$18&lt;C50-((D50-C50)/4), $R$18&gt;D50+((D50-C50)/4)), -(ABS(AVERAGE(C50, D50)-$R$18)-((D50-C50)*(3/4)))/5, 0)), 1), -E34), 100-E34))</f>
        <v>0</v>
      </c>
      <c r="H34" s="10">
        <f ca="1">ROUND(IF((D34+F34)&gt;C34,F34-(C34-D34),IF(C34=0,0,IF((D34+F34)&lt;0.9*C34, MAX(D34+F34-I50-C34, -C34), 0))), 1)</f>
        <v>0</v>
      </c>
      <c r="I34" s="19" t="str">
        <f>A34</f>
        <v>Savannah</v>
      </c>
      <c r="J34" s="1">
        <v>15</v>
      </c>
      <c r="K34" s="1">
        <f t="shared" si="6"/>
        <v>0.125</v>
      </c>
      <c r="L34" s="1">
        <f t="shared" ca="1" si="7"/>
        <v>16.513683176846428</v>
      </c>
      <c r="M34" s="1">
        <f t="shared" ca="1" si="8"/>
        <v>1.1077526186137385</v>
      </c>
      <c r="N34">
        <f t="shared" ca="1" si="9"/>
        <v>-0.64890308924929863</v>
      </c>
      <c r="O34" s="1">
        <f t="shared" ca="1" si="10"/>
        <v>-22.711608123725451</v>
      </c>
      <c r="P34" s="1">
        <f t="shared" ca="1" si="11"/>
        <v>28.288391876274549</v>
      </c>
      <c r="Q34" s="1">
        <f t="shared" ca="1" si="12"/>
        <v>26.688391876274547</v>
      </c>
      <c r="R34" s="1">
        <f t="shared" ca="1" si="13"/>
        <v>0.54121707966818711</v>
      </c>
      <c r="S34" s="1">
        <f ca="1">ROUND(RAND()*MIN(12, $T$30-SUM($S$30:S33)), 1)</f>
        <v>0</v>
      </c>
      <c r="U34" s="10">
        <f t="shared" ca="1" si="55"/>
        <v>0</v>
      </c>
      <c r="V34" s="10">
        <f t="shared" ca="1" si="14"/>
        <v>0</v>
      </c>
      <c r="W34" s="10">
        <f t="shared" ca="1" si="34"/>
        <v>0</v>
      </c>
      <c r="X34" s="1" t="str">
        <f t="shared" ca="1" si="56"/>
        <v>Sunny</v>
      </c>
      <c r="Y34" s="1">
        <f t="shared" ca="1" si="54"/>
        <v>0</v>
      </c>
      <c r="Z34" s="1">
        <f t="shared" ca="1" si="35"/>
        <v>57.733280717861518</v>
      </c>
      <c r="AA34" s="1">
        <f t="shared" ca="1" si="36"/>
        <v>0</v>
      </c>
      <c r="AB34" s="2">
        <f t="shared" ca="1" si="37"/>
        <v>0</v>
      </c>
      <c r="AC34" s="1">
        <f ca="1">IF(OR($AE$16="None", $AE$16="Source"), 0, UpStream(J34, $AE$16))</f>
        <v>0</v>
      </c>
      <c r="AD34" s="1">
        <f t="shared" ca="1" si="38"/>
        <v>0</v>
      </c>
      <c r="AE34" s="1">
        <f t="shared" ca="1" si="39"/>
        <v>0</v>
      </c>
      <c r="AF34" s="31">
        <f t="shared" ca="1" si="40"/>
        <v>490.52670200621259</v>
      </c>
      <c r="AG34" s="1">
        <f t="shared" ca="1" si="18"/>
        <v>3.0257290798968682E-3</v>
      </c>
      <c r="AH34" s="1">
        <f t="shared" ca="1" si="41"/>
        <v>46.109509988583987</v>
      </c>
      <c r="AI34" s="1">
        <f t="shared" ca="1" si="19"/>
        <v>2.8317048976289822E-4</v>
      </c>
      <c r="AJ34" s="1">
        <f t="shared" ca="1" si="42"/>
        <v>7.9916852847620757E-5</v>
      </c>
      <c r="AK34" s="1">
        <f t="shared" ca="1" si="43"/>
        <v>3.668622964608257E-2</v>
      </c>
      <c r="AL34" s="1">
        <f t="shared" ca="1" si="22"/>
        <v>0.24480565133252327</v>
      </c>
      <c r="AM34" s="1">
        <f t="shared" ca="1" si="44"/>
        <v>0.44952044563540278</v>
      </c>
      <c r="AN34" s="1">
        <f t="shared" ca="1" si="45"/>
        <v>6.6654543785622566</v>
      </c>
      <c r="AO34" s="1">
        <f t="shared" ca="1" si="46"/>
        <v>0.49165190998228786</v>
      </c>
      <c r="AP34" s="1">
        <f t="shared" ca="1" si="47"/>
        <v>4.6215279538335069E-2</v>
      </c>
      <c r="AQ34" s="1">
        <f t="shared" si="48"/>
        <v>1.023334523779156</v>
      </c>
      <c r="AR34" s="1">
        <f t="shared" si="49"/>
        <v>-0.23248972725012984</v>
      </c>
      <c r="AS34" s="1">
        <f t="shared" si="29"/>
        <v>1.4042383833410952</v>
      </c>
      <c r="AT34" s="1">
        <f t="shared" si="50"/>
        <v>17.323063236189952</v>
      </c>
      <c r="AU34" s="1">
        <f t="shared" ca="1" si="51"/>
        <v>11.77542</v>
      </c>
      <c r="AV34" s="1">
        <f t="shared" ca="1" si="52"/>
        <v>6.2548878254957447</v>
      </c>
      <c r="AW34" s="1">
        <f t="shared" ca="1" si="53"/>
        <v>1.88603772720385</v>
      </c>
    </row>
    <row r="35" spans="1:49">
      <c r="A35" s="2" t="s">
        <v>71</v>
      </c>
      <c r="C35" s="10">
        <f ca="1">ROUND(L15, 0)</f>
        <v>0</v>
      </c>
      <c r="D35" s="10">
        <f t="shared" ref="D35:D45" ca="1" si="58">C35</f>
        <v>0</v>
      </c>
      <c r="E35" s="10">
        <f t="shared" ref="E35:E45" ca="1" si="59">ROUND(IF(C35=0,0,RAND()*100), 1)</f>
        <v>0</v>
      </c>
      <c r="F35" s="10">
        <f t="shared" ref="F35:F45" ca="1" si="60">ROUND(IF(G51&gt;0, (F51-H51)*(C35-D35+$D$46)-I51, (F51-H51)*D35-I51), 1)</f>
        <v>0</v>
      </c>
      <c r="G35" s="10">
        <f t="shared" ca="1" si="57"/>
        <v>0</v>
      </c>
      <c r="H35" s="10">
        <f t="shared" ref="H35:H45" ca="1" si="61">ROUND(IF((D35+F35)&gt;C35,F35-(C35-D35),IF(C35=0,0,IF((D35+F35)&lt;0.9*C35, MAX(D35+F35-I51-C35, -C35), 0))), 1)</f>
        <v>0</v>
      </c>
      <c r="I35" s="19" t="str">
        <f t="shared" ref="I35:I46" si="62">A35</f>
        <v>Monsoon Forest</v>
      </c>
      <c r="J35" s="1">
        <v>16</v>
      </c>
      <c r="K35" s="1">
        <f t="shared" si="6"/>
        <v>0.13333333333333333</v>
      </c>
      <c r="L35" s="1">
        <f t="shared" ca="1" si="7"/>
        <v>17.617549508891337</v>
      </c>
      <c r="M35" s="1">
        <f t="shared" ca="1" si="8"/>
        <v>1.0998335457389079</v>
      </c>
      <c r="N35">
        <f t="shared" ca="1" si="9"/>
        <v>-0.60386693623068954</v>
      </c>
      <c r="O35" s="1">
        <f t="shared" ca="1" si="10"/>
        <v>-21.135342768074135</v>
      </c>
      <c r="P35" s="1">
        <f t="shared" ca="1" si="11"/>
        <v>29.864657231925865</v>
      </c>
      <c r="Q35" s="1">
        <f t="shared" ca="1" si="12"/>
        <v>26.264657231925863</v>
      </c>
      <c r="R35" s="1">
        <f t="shared" ca="1" si="13"/>
        <v>0.94108691072564843</v>
      </c>
      <c r="S35" s="1">
        <f ca="1">ROUND(RAND()*MIN(12, $T$30-SUM($S$30:S34)), 1)</f>
        <v>0</v>
      </c>
      <c r="U35" s="10">
        <f t="shared" ca="1" si="55"/>
        <v>0</v>
      </c>
      <c r="V35" s="10">
        <f t="shared" ca="1" si="14"/>
        <v>0</v>
      </c>
      <c r="W35" s="10">
        <f t="shared" ca="1" si="34"/>
        <v>0</v>
      </c>
      <c r="X35" s="1" t="str">
        <f t="shared" ca="1" si="56"/>
        <v>Sunny</v>
      </c>
      <c r="Y35" s="1">
        <f t="shared" ca="1" si="54"/>
        <v>0</v>
      </c>
      <c r="Z35" s="1">
        <f t="shared" ca="1" si="35"/>
        <v>57.563579862418109</v>
      </c>
      <c r="AA35" s="1">
        <f t="shared" ca="1" si="36"/>
        <v>0</v>
      </c>
      <c r="AB35" s="2">
        <f t="shared" ca="1" si="37"/>
        <v>0</v>
      </c>
      <c r="AC35" s="1">
        <f ca="1">IF(OR($AE$16="None", $AE$16="Source"), 0, UpStream(J35, $AE$16))</f>
        <v>0</v>
      </c>
      <c r="AD35" s="1">
        <f t="shared" ca="1" si="38"/>
        <v>0</v>
      </c>
      <c r="AE35" s="1">
        <f t="shared" ca="1" si="39"/>
        <v>0</v>
      </c>
      <c r="AF35" s="31">
        <f t="shared" ca="1" si="40"/>
        <v>481.99610647912374</v>
      </c>
      <c r="AG35" s="1">
        <f t="shared" ca="1" si="18"/>
        <v>2.9728580737681384E-3</v>
      </c>
      <c r="AH35" s="1">
        <f t="shared" ca="1" si="41"/>
        <v>45.307634009037635</v>
      </c>
      <c r="AI35" s="1">
        <f t="shared" ca="1" si="19"/>
        <v>2.7824375788096319E-4</v>
      </c>
      <c r="AJ35" s="1">
        <f t="shared" ca="1" si="42"/>
        <v>8.0008721277913613E-5</v>
      </c>
      <c r="AK35" s="1">
        <f t="shared" ca="1" si="43"/>
        <v>3.6120671031463096E-2</v>
      </c>
      <c r="AL35" s="1">
        <f t="shared" ca="1" si="22"/>
        <v>0.24194478993363569</v>
      </c>
      <c r="AM35" s="1">
        <f t="shared" ca="1" si="44"/>
        <v>0.4512233393252168</v>
      </c>
      <c r="AN35" s="1">
        <f t="shared" ca="1" si="45"/>
        <v>6.6712698808815318</v>
      </c>
      <c r="AO35" s="1">
        <f t="shared" ca="1" si="46"/>
        <v>0.48310052285154637</v>
      </c>
      <c r="AP35" s="1">
        <f t="shared" ca="1" si="47"/>
        <v>4.5411449148045367E-2</v>
      </c>
      <c r="AQ35" s="1">
        <f t="shared" si="48"/>
        <v>1.0220813100098423</v>
      </c>
      <c r="AR35" s="1">
        <f t="shared" si="49"/>
        <v>-0.2145602706606112</v>
      </c>
      <c r="AS35" s="1">
        <f t="shared" si="29"/>
        <v>1.4176125379676909</v>
      </c>
      <c r="AT35" s="1">
        <f t="shared" si="50"/>
        <v>17.802106420302596</v>
      </c>
      <c r="AU35" s="1">
        <f t="shared" ca="1" si="51"/>
        <v>11.77542</v>
      </c>
      <c r="AV35" s="1">
        <f t="shared" ca="1" si="52"/>
        <v>5.9944475857949193</v>
      </c>
      <c r="AW35" s="1">
        <f t="shared" ca="1" si="53"/>
        <v>1.8882058221587612</v>
      </c>
    </row>
    <row r="36" spans="1:49">
      <c r="A36" s="2" t="s">
        <v>72</v>
      </c>
      <c r="C36" s="10">
        <f ca="1">ROUND(M15, 0)</f>
        <v>0</v>
      </c>
      <c r="D36" s="10">
        <f t="shared" ca="1" si="58"/>
        <v>0</v>
      </c>
      <c r="E36" s="10">
        <f t="shared" ca="1" si="59"/>
        <v>0</v>
      </c>
      <c r="F36" s="10">
        <f t="shared" ca="1" si="60"/>
        <v>0</v>
      </c>
      <c r="G36" s="10">
        <f t="shared" ca="1" si="57"/>
        <v>0</v>
      </c>
      <c r="H36" s="10">
        <f t="shared" ca="1" si="61"/>
        <v>0</v>
      </c>
      <c r="I36" s="19" t="str">
        <f t="shared" si="62"/>
        <v>Rainforest</v>
      </c>
      <c r="J36" s="1">
        <v>17</v>
      </c>
      <c r="K36" s="1">
        <f t="shared" si="6"/>
        <v>0.14166666666666666</v>
      </c>
      <c r="L36" s="1">
        <f t="shared" ca="1" si="7"/>
        <v>18.713083027234539</v>
      </c>
      <c r="M36" s="1">
        <f t="shared" ca="1" si="8"/>
        <v>1.0911124473558731</v>
      </c>
      <c r="N36">
        <f t="shared" ca="1" si="9"/>
        <v>-0.5571763984103496</v>
      </c>
      <c r="O36" s="1">
        <f t="shared" ca="1" si="10"/>
        <v>-19.501173944362236</v>
      </c>
      <c r="P36" s="1">
        <f t="shared" ca="1" si="11"/>
        <v>31.498826055637764</v>
      </c>
      <c r="Q36" s="1">
        <f t="shared" ca="1" si="12"/>
        <v>34.898826055637763</v>
      </c>
      <c r="R36" s="1">
        <f t="shared" ca="1" si="13"/>
        <v>0.80056754725531276</v>
      </c>
      <c r="S36" s="1">
        <f ca="1">ROUND(RAND()*MIN(12, $T$30-SUM($S$30:S35)), 1)</f>
        <v>0</v>
      </c>
      <c r="U36" s="10">
        <f t="shared" ca="1" si="55"/>
        <v>0</v>
      </c>
      <c r="V36" s="10">
        <f t="shared" ca="1" si="14"/>
        <v>0</v>
      </c>
      <c r="W36" s="10">
        <f t="shared" ca="1" si="34"/>
        <v>0</v>
      </c>
      <c r="X36" s="1" t="str">
        <f t="shared" ca="1" si="56"/>
        <v>Sunny</v>
      </c>
      <c r="Y36" s="1">
        <f t="shared" ca="1" si="54"/>
        <v>0</v>
      </c>
      <c r="Z36" s="1">
        <f t="shared" ca="1" si="35"/>
        <v>57.394377824640699</v>
      </c>
      <c r="AA36" s="1">
        <f t="shared" ca="1" si="36"/>
        <v>0</v>
      </c>
      <c r="AB36" s="2">
        <f t="shared" ca="1" si="37"/>
        <v>0</v>
      </c>
      <c r="AC36" s="1">
        <f ca="1">IF(OR($AE$16="None", $AE$16="Source"), 0, UpStream(J36, $AE$16))</f>
        <v>0</v>
      </c>
      <c r="AD36" s="1">
        <f t="shared" ca="1" si="38"/>
        <v>0</v>
      </c>
      <c r="AE36" s="1">
        <f t="shared" ca="1" si="39"/>
        <v>0</v>
      </c>
      <c r="AF36" s="31">
        <f t="shared" ca="1" si="40"/>
        <v>684.52814550046435</v>
      </c>
      <c r="AG36" s="1">
        <f t="shared" ca="1" si="18"/>
        <v>4.2305327875839386E-3</v>
      </c>
      <c r="AH36" s="1">
        <f t="shared" ca="1" si="41"/>
        <v>64.345645677043663</v>
      </c>
      <c r="AI36" s="1">
        <f t="shared" ca="1" si="19"/>
        <v>3.9523450597274396E-4</v>
      </c>
      <c r="AJ36" s="1">
        <f t="shared" ca="1" si="42"/>
        <v>1.0154016182239729E-4</v>
      </c>
      <c r="AK36" s="1">
        <f t="shared" ca="1" si="43"/>
        <v>4.9255327868771522E-2</v>
      </c>
      <c r="AL36" s="1">
        <f t="shared" ca="1" si="22"/>
        <v>0.30324465314414778</v>
      </c>
      <c r="AM36" s="1">
        <f t="shared" ca="1" si="44"/>
        <v>0.41473532550943581</v>
      </c>
      <c r="AN36" s="1">
        <f t="shared" ca="1" si="45"/>
        <v>6.5547394191773964</v>
      </c>
      <c r="AO36" s="1">
        <f t="shared" ca="1" si="46"/>
        <v>0.68604339158763594</v>
      </c>
      <c r="AP36" s="1">
        <f t="shared" ca="1" si="47"/>
        <v>6.4488078809237792E-2</v>
      </c>
      <c r="AQ36" s="1">
        <f t="shared" si="48"/>
        <v>1.0207675729046446</v>
      </c>
      <c r="AR36" s="1">
        <f t="shared" si="49"/>
        <v>-0.19604271928311343</v>
      </c>
      <c r="AS36" s="1">
        <f t="shared" si="29"/>
        <v>1.4312876254813804</v>
      </c>
      <c r="AT36" s="1">
        <f t="shared" si="50"/>
        <v>18.293455487314596</v>
      </c>
      <c r="AU36" s="1">
        <f t="shared" ca="1" si="51"/>
        <v>11.77542</v>
      </c>
      <c r="AV36" s="1">
        <f t="shared" ca="1" si="52"/>
        <v>6.0638205183125358</v>
      </c>
      <c r="AW36" s="1">
        <f t="shared" ca="1" si="53"/>
        <v>2.3963478190085761</v>
      </c>
    </row>
    <row r="37" spans="1:49">
      <c r="A37" s="2" t="s">
        <v>73</v>
      </c>
      <c r="C37" s="10">
        <f ca="1">ROUND(J15, 0)</f>
        <v>0</v>
      </c>
      <c r="D37" s="10">
        <f t="shared" ca="1" si="58"/>
        <v>0</v>
      </c>
      <c r="E37" s="10">
        <f t="shared" ca="1" si="59"/>
        <v>0</v>
      </c>
      <c r="F37" s="10">
        <f t="shared" ca="1" si="60"/>
        <v>0</v>
      </c>
      <c r="G37" s="10">
        <f t="shared" ca="1" si="57"/>
        <v>0</v>
      </c>
      <c r="H37" s="10">
        <f t="shared" ca="1" si="61"/>
        <v>0</v>
      </c>
      <c r="I37" s="19" t="str">
        <f t="shared" si="62"/>
        <v>Hot Desert</v>
      </c>
      <c r="J37" s="1">
        <v>18</v>
      </c>
      <c r="K37" s="1">
        <f t="shared" si="6"/>
        <v>0.15</v>
      </c>
      <c r="L37" s="1">
        <f t="shared" ca="1" si="7"/>
        <v>19.799556573800764</v>
      </c>
      <c r="M37" s="1">
        <f t="shared" ca="1" si="8"/>
        <v>1.0817375641212845</v>
      </c>
      <c r="N37">
        <f t="shared" ca="1" si="9"/>
        <v>-0.50906140009904688</v>
      </c>
      <c r="O37" s="1">
        <f t="shared" ca="1" si="10"/>
        <v>-17.817149003466639</v>
      </c>
      <c r="P37" s="1">
        <f t="shared" ca="1" si="11"/>
        <v>33.182850996533361</v>
      </c>
      <c r="Q37" s="1">
        <f t="shared" ca="1" si="12"/>
        <v>34.482850996533358</v>
      </c>
      <c r="R37" s="1">
        <f t="shared" ca="1" si="13"/>
        <v>0.79503769300598537</v>
      </c>
      <c r="S37" s="1">
        <f ca="1">ROUND(RAND()*MIN(12, $T$30-SUM($S$30:S36)), 1)</f>
        <v>0</v>
      </c>
      <c r="U37" s="10">
        <f t="shared" ca="1" si="55"/>
        <v>0</v>
      </c>
      <c r="V37" s="10">
        <f t="shared" ca="1" si="14"/>
        <v>0</v>
      </c>
      <c r="W37" s="10">
        <f t="shared" ca="1" si="34"/>
        <v>0</v>
      </c>
      <c r="X37" s="1" t="str">
        <f t="shared" ca="1" si="56"/>
        <v>Sunny</v>
      </c>
      <c r="Y37" s="1">
        <f t="shared" ca="1" si="54"/>
        <v>0</v>
      </c>
      <c r="Z37" s="1">
        <f t="shared" ca="1" si="35"/>
        <v>57.22567313830767</v>
      </c>
      <c r="AA37" s="1">
        <f t="shared" ca="1" si="36"/>
        <v>0</v>
      </c>
      <c r="AB37" s="2">
        <f t="shared" ca="1" si="37"/>
        <v>0</v>
      </c>
      <c r="AC37" s="1">
        <f ca="1">IF(OR($AE$16="None", $AE$16="Source"), 0, UpStream(J37, $AE$16))</f>
        <v>0</v>
      </c>
      <c r="AD37" s="1">
        <f t="shared" ca="1" si="38"/>
        <v>0</v>
      </c>
      <c r="AE37" s="1">
        <f t="shared" ca="1" si="39"/>
        <v>0</v>
      </c>
      <c r="AF37" s="31">
        <f t="shared" ca="1" si="40"/>
        <v>673.26981722893345</v>
      </c>
      <c r="AG37" s="1">
        <f t="shared" ca="1" si="18"/>
        <v>4.1604884502197343E-3</v>
      </c>
      <c r="AH37" s="1">
        <f t="shared" ca="1" si="41"/>
        <v>63.287362819519757</v>
      </c>
      <c r="AI37" s="1">
        <f t="shared" ca="1" si="19"/>
        <v>3.8873008268706417E-4</v>
      </c>
      <c r="AJ37" s="1">
        <f t="shared" ca="1" si="42"/>
        <v>1.0175510216340715E-4</v>
      </c>
      <c r="AK37" s="1">
        <f t="shared" ca="1" si="43"/>
        <v>4.8539547946605206E-2</v>
      </c>
      <c r="AL37" s="1">
        <f t="shared" ca="1" si="22"/>
        <v>0.30016062863244569</v>
      </c>
      <c r="AM37" s="1">
        <f t="shared" ca="1" si="44"/>
        <v>0.416571054385449</v>
      </c>
      <c r="AN37" s="1">
        <f t="shared" ca="1" si="45"/>
        <v>6.5602601780209246</v>
      </c>
      <c r="AO37" s="1">
        <f t="shared" ca="1" si="46"/>
        <v>0.67476649309671599</v>
      </c>
      <c r="AP37" s="1">
        <f t="shared" ca="1" si="47"/>
        <v>6.3428050351091309E-2</v>
      </c>
      <c r="AQ37" s="1">
        <f t="shared" si="48"/>
        <v>1.0193969133256515</v>
      </c>
      <c r="AR37" s="1">
        <f t="shared" si="49"/>
        <v>-0.17698782843882302</v>
      </c>
      <c r="AS37" s="1">
        <f t="shared" si="29"/>
        <v>1.4452279744681507</v>
      </c>
      <c r="AT37" s="1">
        <f t="shared" si="50"/>
        <v>18.79521366375306</v>
      </c>
      <c r="AU37" s="1">
        <f t="shared" ca="1" si="51"/>
        <v>11.77542</v>
      </c>
      <c r="AV37" s="1">
        <f t="shared" ca="1" si="52"/>
        <v>5.8084690383546711</v>
      </c>
      <c r="AW37" s="1">
        <f t="shared" ca="1" si="53"/>
        <v>2.4014204110564088</v>
      </c>
    </row>
    <row r="38" spans="1:49">
      <c r="A38" s="2" t="s">
        <v>55</v>
      </c>
      <c r="C38" s="10">
        <f ca="1">ROUND(K16, 0)</f>
        <v>168</v>
      </c>
      <c r="D38" s="10">
        <f t="shared" ca="1" si="58"/>
        <v>168</v>
      </c>
      <c r="E38" s="10">
        <f t="shared" ca="1" si="59"/>
        <v>35.200000000000003</v>
      </c>
      <c r="F38" s="10">
        <f t="shared" ca="1" si="60"/>
        <v>1.3</v>
      </c>
      <c r="G38" s="10">
        <f t="shared" ca="1" si="57"/>
        <v>3.4</v>
      </c>
      <c r="H38" s="10">
        <f t="shared" ca="1" si="61"/>
        <v>1.3</v>
      </c>
      <c r="I38" s="19" t="str">
        <f t="shared" si="62"/>
        <v>Grassland</v>
      </c>
      <c r="J38" s="1">
        <v>19</v>
      </c>
      <c r="K38" s="1">
        <f t="shared" si="6"/>
        <v>0.15833333333333333</v>
      </c>
      <c r="L38" s="1">
        <f t="shared" ca="1" si="7"/>
        <v>20.876386782516168</v>
      </c>
      <c r="M38" s="1">
        <f t="shared" ca="1" si="8"/>
        <v>1.0718482733537671</v>
      </c>
      <c r="N38">
        <f t="shared" ca="1" si="9"/>
        <v>-0.45974787682132595</v>
      </c>
      <c r="O38" s="1">
        <f t="shared" ca="1" si="10"/>
        <v>-16.091175688746407</v>
      </c>
      <c r="P38" s="1">
        <f t="shared" ca="1" si="11"/>
        <v>34.908824311253596</v>
      </c>
      <c r="Q38" s="1">
        <f t="shared" ca="1" si="12"/>
        <v>32.908824311253596</v>
      </c>
      <c r="R38" s="1">
        <f t="shared" ca="1" si="13"/>
        <v>0.69664379938329946</v>
      </c>
      <c r="S38" s="1">
        <f ca="1">ROUND(RAND()*MIN(12, $T$30-SUM($S$30:S37)), 1)</f>
        <v>0</v>
      </c>
      <c r="U38" s="10">
        <f t="shared" ca="1" si="55"/>
        <v>0</v>
      </c>
      <c r="V38" s="10">
        <f t="shared" ca="1" si="14"/>
        <v>0</v>
      </c>
      <c r="W38" s="10">
        <f t="shared" ca="1" si="34"/>
        <v>0</v>
      </c>
      <c r="X38" s="1" t="str">
        <f t="shared" ca="1" si="56"/>
        <v>Sunny</v>
      </c>
      <c r="Y38" s="1">
        <f t="shared" ca="1" si="54"/>
        <v>0</v>
      </c>
      <c r="Z38" s="1">
        <f t="shared" ca="1" si="35"/>
        <v>57.057464341507192</v>
      </c>
      <c r="AA38" s="1">
        <f t="shared" ca="1" si="36"/>
        <v>0</v>
      </c>
      <c r="AB38" s="2">
        <f t="shared" ca="1" si="37"/>
        <v>0</v>
      </c>
      <c r="AC38" s="1">
        <f ca="1">IF(OR($AE$16="None", $AE$16="Source"), 0, UpStream(J38, $AE$16))</f>
        <v>0</v>
      </c>
      <c r="AD38" s="1">
        <f t="shared" ca="1" si="38"/>
        <v>0</v>
      </c>
      <c r="AE38" s="1">
        <f t="shared" ca="1" si="39"/>
        <v>0</v>
      </c>
      <c r="AF38" s="31">
        <f t="shared" ca="1" si="40"/>
        <v>632.13853782215824</v>
      </c>
      <c r="AG38" s="1">
        <f t="shared" ca="1" si="18"/>
        <v>3.9047209707344637E-3</v>
      </c>
      <c r="AH38" s="1">
        <f t="shared" ca="1" si="41"/>
        <v>59.421022555282882</v>
      </c>
      <c r="AI38" s="1">
        <f t="shared" ca="1" si="19"/>
        <v>3.6496791883416577E-4</v>
      </c>
      <c r="AJ38" s="1">
        <f t="shared" ca="1" si="42"/>
        <v>9.8965733550393455E-5</v>
      </c>
      <c r="AK38" s="1">
        <f t="shared" ca="1" si="43"/>
        <v>4.5911382543613634E-2</v>
      </c>
      <c r="AL38" s="1">
        <f t="shared" ca="1" si="22"/>
        <v>0.28859883360505423</v>
      </c>
      <c r="AM38" s="1">
        <f t="shared" ca="1" si="44"/>
        <v>0.42345307523508674</v>
      </c>
      <c r="AN38" s="1">
        <f t="shared" ca="1" si="45"/>
        <v>6.5812348672254686</v>
      </c>
      <c r="AO38" s="1">
        <f t="shared" ca="1" si="46"/>
        <v>0.63356331692589873</v>
      </c>
      <c r="AP38" s="1">
        <f t="shared" ca="1" si="47"/>
        <v>5.955495179103449E-2</v>
      </c>
      <c r="AQ38" s="1">
        <f t="shared" si="48"/>
        <v>1.0179730881554958</v>
      </c>
      <c r="AR38" s="1">
        <f t="shared" si="49"/>
        <v>-0.1574478262590549</v>
      </c>
      <c r="AS38" s="1">
        <f t="shared" si="29"/>
        <v>1.4593998120314002</v>
      </c>
      <c r="AT38" s="1">
        <f t="shared" si="50"/>
        <v>19.305442877071723</v>
      </c>
      <c r="AU38" s="1">
        <f t="shared" ca="1" si="51"/>
        <v>11.77542</v>
      </c>
      <c r="AV38" s="1">
        <f t="shared" ca="1" si="52"/>
        <v>5.5254842431705073</v>
      </c>
      <c r="AW38" s="1">
        <f t="shared" ca="1" si="53"/>
        <v>2.3355913117892855</v>
      </c>
    </row>
    <row r="39" spans="1:49">
      <c r="A39" s="2" t="s">
        <v>74</v>
      </c>
      <c r="C39" s="10">
        <f ca="1">ROUND(L16, 0)</f>
        <v>205</v>
      </c>
      <c r="D39" s="10">
        <f t="shared" ca="1" si="58"/>
        <v>205</v>
      </c>
      <c r="E39" s="10">
        <f t="shared" ca="1" si="59"/>
        <v>52.2</v>
      </c>
      <c r="F39" s="10">
        <f t="shared" ca="1" si="60"/>
        <v>-2.9</v>
      </c>
      <c r="G39" s="10">
        <f t="shared" ca="1" si="57"/>
        <v>2.8</v>
      </c>
      <c r="H39" s="10">
        <f t="shared" ca="1" si="61"/>
        <v>0</v>
      </c>
      <c r="I39" s="19" t="str">
        <f t="shared" si="62"/>
        <v>Dec. Forest</v>
      </c>
      <c r="J39" s="1">
        <v>20</v>
      </c>
      <c r="K39" s="1">
        <f t="shared" si="6"/>
        <v>0.16666666666666666</v>
      </c>
      <c r="L39" s="1">
        <f t="shared" ca="1" si="7"/>
        <v>21.943125317887628</v>
      </c>
      <c r="M39" s="1">
        <f t="shared" ca="1" si="8"/>
        <v>1.0615752928686182</v>
      </c>
      <c r="N39">
        <f t="shared" ca="1" si="9"/>
        <v>-0.40945532951325753</v>
      </c>
      <c r="O39" s="1">
        <f t="shared" ca="1" si="10"/>
        <v>-14.330936532964014</v>
      </c>
      <c r="P39" s="1">
        <f t="shared" ca="1" si="11"/>
        <v>36.669063467035983</v>
      </c>
      <c r="Q39" s="1">
        <f t="shared" ca="1" si="12"/>
        <v>35.169063467035983</v>
      </c>
      <c r="R39" s="1">
        <f t="shared" ca="1" si="13"/>
        <v>0.22059592425906938</v>
      </c>
      <c r="S39" s="1">
        <f ca="1">ROUND($T$30-SUM($S$30:S38), 1)</f>
        <v>0</v>
      </c>
      <c r="U39" s="10">
        <f t="shared" ca="1" si="55"/>
        <v>0</v>
      </c>
      <c r="V39" s="10">
        <f t="shared" ca="1" si="14"/>
        <v>0</v>
      </c>
      <c r="W39" s="10">
        <f t="shared" ca="1" si="34"/>
        <v>0</v>
      </c>
      <c r="X39" s="1" t="str">
        <f t="shared" ca="1" si="56"/>
        <v>Sunny</v>
      </c>
      <c r="Y39" s="1">
        <f t="shared" ca="1" si="54"/>
        <v>0</v>
      </c>
      <c r="Z39" s="1">
        <f t="shared" ca="1" si="35"/>
        <v>56.889749976624579</v>
      </c>
      <c r="AA39" s="1">
        <f t="shared" ca="1" si="36"/>
        <v>0</v>
      </c>
      <c r="AB39" s="2">
        <f t="shared" ca="1" si="37"/>
        <v>0</v>
      </c>
      <c r="AC39" s="1">
        <f ca="1">IF(OR($AE$16="None", $AE$16="Source"), 0, UpStream(J39, $AE$16))</f>
        <v>0</v>
      </c>
      <c r="AD39" s="1">
        <f t="shared" ca="1" si="38"/>
        <v>0</v>
      </c>
      <c r="AE39" s="1">
        <f t="shared" ca="1" si="39"/>
        <v>0</v>
      </c>
      <c r="AF39" s="31">
        <f t="shared" ca="1" si="40"/>
        <v>691.93111341852045</v>
      </c>
      <c r="AG39" s="1">
        <f t="shared" ca="1" si="18"/>
        <v>4.2765993195447213E-3</v>
      </c>
      <c r="AH39" s="1">
        <f t="shared" ca="1" si="41"/>
        <v>65.041524661340929</v>
      </c>
      <c r="AI39" s="1">
        <f t="shared" ca="1" si="19"/>
        <v>3.9951159488884561E-4</v>
      </c>
      <c r="AJ39" s="1">
        <f t="shared" ca="1" si="42"/>
        <v>1.0590014006808833E-4</v>
      </c>
      <c r="AK39" s="1">
        <f t="shared" ca="1" si="43"/>
        <v>4.9725176996392978E-2</v>
      </c>
      <c r="AL39" s="1">
        <f t="shared" ca="1" si="22"/>
        <v>0.30525432068069902</v>
      </c>
      <c r="AM39" s="1">
        <f t="shared" ca="1" si="44"/>
        <v>0.41353909483291718</v>
      </c>
      <c r="AN39" s="1">
        <f t="shared" ca="1" si="45"/>
        <v>6.551157844946669</v>
      </c>
      <c r="AO39" s="1">
        <f t="shared" ca="1" si="46"/>
        <v>0.69345831593629803</v>
      </c>
      <c r="AP39" s="1">
        <f t="shared" ca="1" si="47"/>
        <v>6.5185081698012029E-2</v>
      </c>
      <c r="AQ39" s="1">
        <f t="shared" si="48"/>
        <v>1.0165</v>
      </c>
      <c r="AR39" s="1">
        <f t="shared" si="49"/>
        <v>-0.13747627053157493</v>
      </c>
      <c r="AS39" s="1">
        <f t="shared" si="29"/>
        <v>1.4737711910709637</v>
      </c>
      <c r="AT39" s="1">
        <f t="shared" si="50"/>
        <v>19.822178086578692</v>
      </c>
      <c r="AU39" s="1">
        <f t="shared" ca="1" si="51"/>
        <v>11.77542</v>
      </c>
      <c r="AV39" s="1">
        <f t="shared" ca="1" si="52"/>
        <v>5.374853289684669</v>
      </c>
      <c r="AW39" s="1">
        <f t="shared" ca="1" si="53"/>
        <v>2.4992433056068846</v>
      </c>
    </row>
    <row r="40" spans="1:49">
      <c r="A40" s="2" t="s">
        <v>56</v>
      </c>
      <c r="C40" s="10">
        <f ca="1">ROUND(M16, 0)</f>
        <v>0</v>
      </c>
      <c r="D40" s="10">
        <f t="shared" ca="1" si="58"/>
        <v>0</v>
      </c>
      <c r="E40" s="10">
        <f t="shared" ca="1" si="59"/>
        <v>0</v>
      </c>
      <c r="F40" s="10">
        <f t="shared" ca="1" si="60"/>
        <v>0</v>
      </c>
      <c r="G40" s="10">
        <f ca="1">IF(D40=0, 0, MIN(MAX(ROUND(IF(AND(D40=C40, F56-H56&gt;0), (F56-H56)*12.5, 0)+IF(AND($R$18&gt;C56+((D56-C56)/4), $R$18&lt;D56-((D56-C56)/4)), ((D56-C56)/2-ABS(AVERAGE(C56, D56)-$R$18))/5, IF(OR($R$18&lt;C56-((D56-C56)/4), $R$18&gt;D56+((D56-C56)/4)), -(ABS(AVERAGE(C56, D56)-$R$18)-((D56-C56)*(3/4)))/5, 0)), 1), -E40), 100-E40))</f>
        <v>0</v>
      </c>
      <c r="H40" s="10">
        <f t="shared" ca="1" si="61"/>
        <v>0</v>
      </c>
      <c r="I40" s="19" t="str">
        <f t="shared" si="62"/>
        <v>Swamp</v>
      </c>
      <c r="J40" s="1">
        <v>21</v>
      </c>
      <c r="K40" s="1">
        <f t="shared" si="6"/>
        <v>0.17499999999999999</v>
      </c>
      <c r="L40" s="1">
        <f t="shared" ca="1" si="7"/>
        <v>22.999450317416795</v>
      </c>
      <c r="M40" s="1">
        <f t="shared" ca="1" si="8"/>
        <v>1.0510408848125068</v>
      </c>
      <c r="N40">
        <f t="shared" ca="1" si="9"/>
        <v>-0.35839481906710252</v>
      </c>
      <c r="O40" s="1">
        <f t="shared" ca="1" si="10"/>
        <v>-12.543818667348589</v>
      </c>
      <c r="P40" s="1">
        <f t="shared" ca="1" si="11"/>
        <v>38.456181332651411</v>
      </c>
      <c r="Q40" s="1">
        <f t="shared" ca="1" si="12"/>
        <v>34.556181332651413</v>
      </c>
      <c r="R40" s="1">
        <f t="shared" ca="1" si="13"/>
        <v>0.35309350015867447</v>
      </c>
      <c r="S40" s="1">
        <f ca="1">ROUND(RAND()*MIN($T$40, 12), 1)</f>
        <v>0.8</v>
      </c>
      <c r="T40" s="1">
        <f ca="1">G21*(RAND()*(N2/10+0.3)+0.85-N2/20)</f>
        <v>3.1689302889283342</v>
      </c>
      <c r="U40" s="10">
        <f t="shared" ref="U40:U49" ca="1" si="63">VLOOKUP(SMALL($R$40:$R$49, J40-20),$R$40:$S$49,2, FALSE)</f>
        <v>0.8</v>
      </c>
      <c r="V40" s="10">
        <f t="shared" ca="1" si="14"/>
        <v>0</v>
      </c>
      <c r="W40" s="10">
        <f t="shared" ca="1" si="34"/>
        <v>0</v>
      </c>
      <c r="X40" s="1" t="str">
        <f ca="1">IF(U40= 0, IF(RAND()&lt;(0.5^(T$40/10)), "Sunny", "Cloudy"), IF(V40&gt;0, IF(V40&gt;6, "Blizzard", IF(V40&gt;2, "Snowing", "Light Snow")), IF(U40&gt;6, "Storm",  IF(U40&gt;2, "Rain", "Light Rain"))))</f>
        <v>Light Rain</v>
      </c>
      <c r="Y40" s="1">
        <f t="shared" ca="1" si="54"/>
        <v>0.73599999999999999</v>
      </c>
      <c r="Z40" s="1">
        <f t="shared" ca="1" si="35"/>
        <v>57.458528590329649</v>
      </c>
      <c r="AA40" s="1">
        <f t="shared" ca="1" si="36"/>
        <v>0.8</v>
      </c>
      <c r="AB40" s="2">
        <f t="shared" ca="1" si="37"/>
        <v>6.4000000000000001E-2</v>
      </c>
      <c r="AC40" s="1">
        <f ca="1">IF(OR($AE$16="None", $AE$16="Source"), 0, UpStream(J40, $AE$16))</f>
        <v>0</v>
      </c>
      <c r="AD40" s="1">
        <f t="shared" ca="1" si="38"/>
        <v>0</v>
      </c>
      <c r="AE40" s="1">
        <f t="shared" ca="1" si="39"/>
        <v>0</v>
      </c>
      <c r="AF40" s="31">
        <f t="shared" ca="1" si="40"/>
        <v>675.24250971499794</v>
      </c>
      <c r="AG40" s="1">
        <f t="shared" ca="1" si="18"/>
        <v>4.1727605377794652E-3</v>
      </c>
      <c r="AH40" s="1">
        <f t="shared" ca="1" si="41"/>
        <v>675.24250971499794</v>
      </c>
      <c r="AI40" s="1">
        <f t="shared" ca="1" si="19"/>
        <v>4.1727605377794652E-3</v>
      </c>
      <c r="AJ40" s="1">
        <f t="shared" ca="1" si="42"/>
        <v>4.1488869692251083E-5</v>
      </c>
      <c r="AK40" s="1">
        <f t="shared" ca="1" si="43"/>
        <v>4.8665076484257302E-2</v>
      </c>
      <c r="AL40" s="1">
        <f t="shared" ca="1" si="22"/>
        <v>0.30070345614372845</v>
      </c>
      <c r="AM40" s="1">
        <f t="shared" ca="1" si="44"/>
        <v>0.41624794277159016</v>
      </c>
      <c r="AN40" s="1">
        <f t="shared" ca="1" si="45"/>
        <v>6.5592862736503434</v>
      </c>
      <c r="AO40" s="1">
        <f t="shared" ca="1" si="46"/>
        <v>0.67674247340911753</v>
      </c>
      <c r="AP40" s="1">
        <f t="shared" ca="1" si="47"/>
        <v>0.67674247340911753</v>
      </c>
      <c r="AQ40" s="1">
        <f t="shared" si="48"/>
        <v>1.014981686491405</v>
      </c>
      <c r="AR40" s="1">
        <f t="shared" si="49"/>
        <v>-0.11712790190242627</v>
      </c>
      <c r="AS40" s="1">
        <f t="shared" si="29"/>
        <v>1.4883118728215219</v>
      </c>
      <c r="AT40" s="1">
        <f t="shared" si="50"/>
        <v>20.343442252206973</v>
      </c>
      <c r="AU40" s="1">
        <f t="shared" ca="1" si="51"/>
        <v>11.77542</v>
      </c>
      <c r="AV40" s="1">
        <f t="shared" ca="1" si="52"/>
        <v>3.7946458016064928</v>
      </c>
      <c r="AW40" s="1">
        <f t="shared" ca="1" si="53"/>
        <v>0.97913732473712556</v>
      </c>
    </row>
    <row r="41" spans="1:49">
      <c r="A41" s="2" t="s">
        <v>57</v>
      </c>
      <c r="C41" s="10">
        <f ca="1">ROUND(J16, 0)</f>
        <v>0</v>
      </c>
      <c r="D41" s="10">
        <f t="shared" ca="1" si="58"/>
        <v>0</v>
      </c>
      <c r="E41" s="10">
        <f t="shared" ca="1" si="59"/>
        <v>0</v>
      </c>
      <c r="F41" s="10">
        <f t="shared" ca="1" si="60"/>
        <v>0</v>
      </c>
      <c r="G41" s="10">
        <f t="shared" ca="1" si="57"/>
        <v>0</v>
      </c>
      <c r="H41" s="10">
        <f t="shared" ca="1" si="61"/>
        <v>0</v>
      </c>
      <c r="I41" s="19" t="str">
        <f t="shared" si="62"/>
        <v>Desert</v>
      </c>
      <c r="J41" s="1">
        <v>22</v>
      </c>
      <c r="K41" s="1">
        <f t="shared" si="6"/>
        <v>0.18333333333333332</v>
      </c>
      <c r="L41" s="1">
        <f t="shared" ca="1" si="7"/>
        <v>24.045158037848779</v>
      </c>
      <c r="M41" s="1">
        <f t="shared" ca="1" si="8"/>
        <v>1.0403590594981702</v>
      </c>
      <c r="N41">
        <f t="shared" ca="1" si="9"/>
        <v>-0.30676738869133613</v>
      </c>
      <c r="O41" s="1">
        <f t="shared" ca="1" si="10"/>
        <v>-10.736858604196765</v>
      </c>
      <c r="P41" s="1">
        <f t="shared" ca="1" si="11"/>
        <v>40.263141395803231</v>
      </c>
      <c r="Q41" s="1">
        <f t="shared" ca="1" si="12"/>
        <v>38.66314139580323</v>
      </c>
      <c r="R41" s="1">
        <f t="shared" ca="1" si="13"/>
        <v>0.90347760065246197</v>
      </c>
      <c r="S41" s="1">
        <f ca="1">ROUND(RAND()*MIN(12, $T$40-SUM($S$40:S40)), 1)</f>
        <v>1.5</v>
      </c>
      <c r="U41" s="10">
        <f t="shared" ca="1" si="63"/>
        <v>0</v>
      </c>
      <c r="V41" s="10">
        <f t="shared" ca="1" si="14"/>
        <v>0</v>
      </c>
      <c r="W41" s="10">
        <f t="shared" ca="1" si="34"/>
        <v>0</v>
      </c>
      <c r="X41" s="1" t="str">
        <f t="shared" ref="X41:X49" ca="1" si="64">IF(U41= 0, IF(RAND()&lt;(0.5^(T$40/10)), "Sunny", "Cloudy"), IF(V41&gt;0, IF(V41&gt;6, "Blizzard", IF(V41&gt;2, "Snowing", "Light Snow")), IF(U41&gt;6, "Storm",  IF(U41&gt;2, "Rain", "Light Rain"))))</f>
        <v>Cloudy</v>
      </c>
      <c r="Y41" s="1">
        <f t="shared" ca="1" si="54"/>
        <v>6.4000000000000001E-2</v>
      </c>
      <c r="Z41" s="1">
        <f t="shared" ca="1" si="35"/>
        <v>57.353635339624745</v>
      </c>
      <c r="AA41" s="1">
        <f t="shared" ca="1" si="36"/>
        <v>0</v>
      </c>
      <c r="AB41" s="2">
        <f t="shared" ca="1" si="37"/>
        <v>0</v>
      </c>
      <c r="AC41" s="1">
        <f ca="1">IF(OR($AE$16="None", $AE$16="Source"), 0, UpStream(J41, $AE$16))</f>
        <v>0</v>
      </c>
      <c r="AD41" s="1">
        <f t="shared" ca="1" si="38"/>
        <v>0</v>
      </c>
      <c r="AE41" s="1">
        <f t="shared" ca="1" si="39"/>
        <v>5.0315938055194064E-3</v>
      </c>
      <c r="AF41" s="31">
        <f t="shared" ca="1" si="40"/>
        <v>794.2362080659077</v>
      </c>
      <c r="AG41" s="1">
        <f t="shared" ca="1" si="18"/>
        <v>4.9139091165690358E-3</v>
      </c>
      <c r="AH41" s="1">
        <f t="shared" ca="1" si="41"/>
        <v>223.97461067458599</v>
      </c>
      <c r="AI41" s="1">
        <f t="shared" ca="1" si="19"/>
        <v>1.3779061865191288E-3</v>
      </c>
      <c r="AJ41" s="1">
        <f t="shared" ca="1" si="42"/>
        <v>1.0389051514790122E-4</v>
      </c>
      <c r="AK41" s="1">
        <f t="shared" ca="1" si="43"/>
        <v>5.6155833922660742E-2</v>
      </c>
      <c r="AL41" s="1">
        <f t="shared" ca="1" si="22"/>
        <v>0.33163900601402185</v>
      </c>
      <c r="AM41" s="1">
        <f t="shared" ca="1" si="44"/>
        <v>0.39783392499165365</v>
      </c>
      <c r="AN41" s="1">
        <f t="shared" ca="1" si="45"/>
        <v>6.5051993024820538</v>
      </c>
      <c r="AO41" s="1">
        <f t="shared" ca="1" si="46"/>
        <v>0.79590879167771056</v>
      </c>
      <c r="AP41" s="1">
        <f t="shared" ca="1" si="47"/>
        <v>0.22444627925311439</v>
      </c>
      <c r="AQ41" s="1">
        <f t="shared" si="48"/>
        <v>1.0134223092215013</v>
      </c>
      <c r="AR41" s="1">
        <f t="shared" si="49"/>
        <v>-9.6458493835623785E-2</v>
      </c>
      <c r="AS41" s="1">
        <f t="shared" si="29"/>
        <v>1.5029931713684475</v>
      </c>
      <c r="AT41" s="1">
        <f t="shared" si="50"/>
        <v>20.867261677075437</v>
      </c>
      <c r="AU41" s="1">
        <f t="shared" ca="1" si="51"/>
        <v>11.77542</v>
      </c>
      <c r="AV41" s="1">
        <f t="shared" ca="1" si="52"/>
        <v>4.5853621998201941</v>
      </c>
      <c r="AW41" s="1">
        <f t="shared" ca="1" si="53"/>
        <v>2.4518161574904687</v>
      </c>
    </row>
    <row r="42" spans="1:49">
      <c r="A42" s="2" t="s">
        <v>75</v>
      </c>
      <c r="C42" s="10">
        <f ca="1">ROUND(K17, 0)</f>
        <v>0</v>
      </c>
      <c r="D42" s="10">
        <f t="shared" ca="1" si="58"/>
        <v>0</v>
      </c>
      <c r="E42" s="10">
        <f t="shared" ca="1" si="59"/>
        <v>0</v>
      </c>
      <c r="F42" s="10">
        <f t="shared" ca="1" si="60"/>
        <v>0</v>
      </c>
      <c r="G42" s="10">
        <f t="shared" ca="1" si="57"/>
        <v>0</v>
      </c>
      <c r="H42" s="10">
        <f t="shared" ca="1" si="61"/>
        <v>0</v>
      </c>
      <c r="I42" s="19" t="str">
        <f t="shared" si="62"/>
        <v>Tundra</v>
      </c>
      <c r="J42" s="1">
        <v>23</v>
      </c>
      <c r="K42" s="1">
        <f t="shared" si="6"/>
        <v>0.19166666666666668</v>
      </c>
      <c r="L42" s="1">
        <f t="shared" ca="1" si="7"/>
        <v>25.080154705255616</v>
      </c>
      <c r="M42" s="1">
        <f t="shared" ca="1" si="8"/>
        <v>1.029635779239114</v>
      </c>
      <c r="N42">
        <f t="shared" ca="1" si="9"/>
        <v>-0.25476289262622265</v>
      </c>
      <c r="O42" s="1">
        <f t="shared" ca="1" si="10"/>
        <v>-8.9167012419177922</v>
      </c>
      <c r="P42" s="1">
        <f t="shared" ca="1" si="11"/>
        <v>42.083298758082208</v>
      </c>
      <c r="Q42" s="1">
        <f t="shared" ca="1" si="12"/>
        <v>43.183298758082209</v>
      </c>
      <c r="R42" s="1">
        <f t="shared" ca="1" si="13"/>
        <v>0.72902749369069086</v>
      </c>
      <c r="S42" s="1">
        <f ca="1">ROUND(RAND()*MIN(12, $T$40-SUM($S$40:S41)), 1)</f>
        <v>0.7</v>
      </c>
      <c r="U42" s="10">
        <f t="shared" ca="1" si="63"/>
        <v>0.1</v>
      </c>
      <c r="V42" s="10">
        <f t="shared" ca="1" si="14"/>
        <v>0</v>
      </c>
      <c r="W42" s="10">
        <f t="shared" ca="1" si="34"/>
        <v>0</v>
      </c>
      <c r="X42" s="1" t="str">
        <f t="shared" ca="1" si="64"/>
        <v>Light Rain</v>
      </c>
      <c r="Y42" s="1">
        <f t="shared" ca="1" si="54"/>
        <v>0.1</v>
      </c>
      <c r="Z42" s="1">
        <f t="shared" ca="1" si="35"/>
        <v>57.285050411505246</v>
      </c>
      <c r="AA42" s="1">
        <f t="shared" ca="1" si="36"/>
        <v>0.1</v>
      </c>
      <c r="AB42" s="2">
        <f t="shared" ca="1" si="37"/>
        <v>0</v>
      </c>
      <c r="AC42" s="1">
        <f ca="1">IF(OR($AE$16="None", $AE$16="Source"), 0, UpStream(J42, $AE$16))</f>
        <v>0</v>
      </c>
      <c r="AD42" s="1">
        <f t="shared" ca="1" si="38"/>
        <v>0</v>
      </c>
      <c r="AE42" s="1">
        <f t="shared" ca="1" si="39"/>
        <v>0</v>
      </c>
      <c r="AF42" s="31">
        <f t="shared" ca="1" si="40"/>
        <v>946.30279183049754</v>
      </c>
      <c r="AG42" s="1">
        <f t="shared" ca="1" si="18"/>
        <v>5.863608781872396E-3</v>
      </c>
      <c r="AH42" s="1">
        <f t="shared" ca="1" si="41"/>
        <v>946.30279183049754</v>
      </c>
      <c r="AI42" s="1">
        <f t="shared" ca="1" si="19"/>
        <v>5.863608781872396E-3</v>
      </c>
      <c r="AJ42" s="1">
        <f t="shared" ca="1" si="42"/>
        <v>5.30980154983423E-5</v>
      </c>
      <c r="AK42" s="1">
        <f t="shared" ca="1" si="43"/>
        <v>6.5523207322725693E-2</v>
      </c>
      <c r="AL42" s="1">
        <f t="shared" ca="1" si="22"/>
        <v>0.36667505693854308</v>
      </c>
      <c r="AM42" s="1">
        <f t="shared" ca="1" si="44"/>
        <v>0.37697913277467676</v>
      </c>
      <c r="AN42" s="1">
        <f t="shared" ca="1" si="45"/>
        <v>6.4466925343644759</v>
      </c>
      <c r="AO42" s="1">
        <f t="shared" ca="1" si="46"/>
        <v>0.94812870497832369</v>
      </c>
      <c r="AP42" s="1">
        <f t="shared" ca="1" si="47"/>
        <v>0.94812870497832369</v>
      </c>
      <c r="AQ42" s="1">
        <f t="shared" si="48"/>
        <v>1.011826142334995</v>
      </c>
      <c r="AR42" s="1">
        <f t="shared" si="49"/>
        <v>-7.5524699741965476E-2</v>
      </c>
      <c r="AS42" s="1">
        <f t="shared" si="29"/>
        <v>1.5177877665006312</v>
      </c>
      <c r="AT42" s="1">
        <f t="shared" si="50"/>
        <v>21.391681447438515</v>
      </c>
      <c r="AU42" s="1">
        <f t="shared" ca="1" si="51"/>
        <v>11.77542</v>
      </c>
      <c r="AV42" s="1">
        <f t="shared" ca="1" si="52"/>
        <v>3.3991867648380487</v>
      </c>
      <c r="AW42" s="1">
        <f t="shared" ca="1" si="53"/>
        <v>1.2531131657608783</v>
      </c>
    </row>
    <row r="43" spans="1:49">
      <c r="A43" s="2" t="s">
        <v>76</v>
      </c>
      <c r="C43" s="10">
        <f ca="1">ROUND(L17, 0)</f>
        <v>0</v>
      </c>
      <c r="D43" s="10">
        <f t="shared" ca="1" si="58"/>
        <v>0</v>
      </c>
      <c r="E43" s="10">
        <f t="shared" ca="1" si="59"/>
        <v>0</v>
      </c>
      <c r="F43" s="10">
        <f t="shared" ca="1" si="60"/>
        <v>0</v>
      </c>
      <c r="G43" s="10">
        <f t="shared" ca="1" si="57"/>
        <v>0</v>
      </c>
      <c r="H43" s="10">
        <f t="shared" ca="1" si="61"/>
        <v>0</v>
      </c>
      <c r="I43" s="19" t="str">
        <f t="shared" si="62"/>
        <v>Boreal</v>
      </c>
      <c r="J43" s="1">
        <v>24</v>
      </c>
      <c r="K43" s="1">
        <f t="shared" si="6"/>
        <v>0.2</v>
      </c>
      <c r="L43" s="1">
        <f t="shared" ca="1" si="7"/>
        <v>26.104448568954318</v>
      </c>
      <c r="M43" s="1">
        <f t="shared" ca="1" si="8"/>
        <v>1.0189691621843102</v>
      </c>
      <c r="N43">
        <f t="shared" ca="1" si="9"/>
        <v>-0.20255920289025878</v>
      </c>
      <c r="O43" s="1">
        <f t="shared" ca="1" si="10"/>
        <v>-7.0895721011590576</v>
      </c>
      <c r="P43" s="1">
        <f t="shared" ca="1" si="11"/>
        <v>43.910427898840943</v>
      </c>
      <c r="Q43" s="1">
        <f t="shared" ca="1" si="12"/>
        <v>44.410427898840943</v>
      </c>
      <c r="R43" s="1">
        <f t="shared" ca="1" si="13"/>
        <v>0.53262359653129576</v>
      </c>
      <c r="S43" s="1">
        <f ca="1">ROUND(RAND()*MIN(12, $T$40-SUM($S$40:S42)), 1)</f>
        <v>0</v>
      </c>
      <c r="U43" s="10">
        <f t="shared" ca="1" si="63"/>
        <v>0</v>
      </c>
      <c r="V43" s="10">
        <f t="shared" ca="1" si="14"/>
        <v>0</v>
      </c>
      <c r="W43" s="10">
        <f t="shared" ca="1" si="34"/>
        <v>0</v>
      </c>
      <c r="X43" s="1" t="str">
        <f t="shared" ca="1" si="64"/>
        <v>Sunny</v>
      </c>
      <c r="Y43" s="1">
        <f t="shared" ca="1" si="54"/>
        <v>0</v>
      </c>
      <c r="Z43" s="1">
        <f t="shared" ca="1" si="35"/>
        <v>57.116667081507792</v>
      </c>
      <c r="AA43" s="1">
        <f t="shared" ca="1" si="36"/>
        <v>0</v>
      </c>
      <c r="AB43" s="2">
        <f t="shared" ca="1" si="37"/>
        <v>0</v>
      </c>
      <c r="AC43" s="1">
        <f ca="1">IF(OR($AE$16="None", $AE$16="Source"), 0, UpStream(J43, $AE$16))</f>
        <v>0</v>
      </c>
      <c r="AD43" s="1">
        <f t="shared" ca="1" si="38"/>
        <v>0</v>
      </c>
      <c r="AE43" s="1">
        <f t="shared" ca="1" si="39"/>
        <v>0</v>
      </c>
      <c r="AF43" s="31">
        <f t="shared" ca="1" si="40"/>
        <v>991.78716915047778</v>
      </c>
      <c r="AG43" s="1">
        <f t="shared" ca="1" si="18"/>
        <v>6.1482311396545272E-3</v>
      </c>
      <c r="AH43" s="1">
        <f t="shared" ca="1" si="41"/>
        <v>93.227993900144924</v>
      </c>
      <c r="AI43" s="1">
        <f t="shared" ca="1" si="19"/>
        <v>5.7280383911997629E-4</v>
      </c>
      <c r="AJ43" s="1">
        <f t="shared" ca="1" si="42"/>
        <v>1.3635870376190842E-4</v>
      </c>
      <c r="AK43" s="1">
        <f t="shared" ca="1" si="43"/>
        <v>6.8285912330812173E-2</v>
      </c>
      <c r="AL43" s="1">
        <f t="shared" ca="1" si="22"/>
        <v>0.37631743901056092</v>
      </c>
      <c r="AM43" s="1">
        <f t="shared" ca="1" si="44"/>
        <v>0.37123961963657076</v>
      </c>
      <c r="AN43" s="1">
        <f t="shared" ca="1" si="45"/>
        <v>6.4309903499070744</v>
      </c>
      <c r="AO43" s="1">
        <f t="shared" ca="1" si="46"/>
        <v>0.99364572003669949</v>
      </c>
      <c r="AP43" s="1">
        <f t="shared" ca="1" si="47"/>
        <v>9.3402697683449762E-2</v>
      </c>
      <c r="AQ43" s="1">
        <f t="shared" si="48"/>
        <v>1.0101975608143732</v>
      </c>
      <c r="AR43" s="1">
        <f t="shared" si="49"/>
        <v>-5.4383897695971947E-2</v>
      </c>
      <c r="AS43" s="1">
        <f t="shared" si="29"/>
        <v>1.5326694908172001</v>
      </c>
      <c r="AT43" s="1">
        <f t="shared" si="50"/>
        <v>21.914780688256471</v>
      </c>
      <c r="AU43" s="1">
        <f t="shared" ca="1" si="51"/>
        <v>11.77542</v>
      </c>
      <c r="AV43" s="1">
        <f t="shared" ca="1" si="52"/>
        <v>4.8143158241048534</v>
      </c>
      <c r="AW43" s="1">
        <f t="shared" ca="1" si="53"/>
        <v>3.218065408781039</v>
      </c>
    </row>
    <row r="44" spans="1:49">
      <c r="A44" s="2" t="s">
        <v>77</v>
      </c>
      <c r="C44" s="10">
        <f ca="1">ROUND(M17, 0)</f>
        <v>0</v>
      </c>
      <c r="D44" s="10">
        <f t="shared" ca="1" si="58"/>
        <v>0</v>
      </c>
      <c r="E44" s="10">
        <f t="shared" ca="1" si="59"/>
        <v>0</v>
      </c>
      <c r="F44" s="10">
        <f t="shared" ca="1" si="60"/>
        <v>0</v>
      </c>
      <c r="G44" s="10">
        <f t="shared" ca="1" si="57"/>
        <v>0</v>
      </c>
      <c r="H44" s="10">
        <f t="shared" ca="1" si="61"/>
        <v>0</v>
      </c>
      <c r="I44" s="19" t="str">
        <f t="shared" si="62"/>
        <v>Artic Marsh</v>
      </c>
      <c r="J44" s="1">
        <v>25</v>
      </c>
      <c r="K44" s="1">
        <f t="shared" si="6"/>
        <v>0.20833333333333334</v>
      </c>
      <c r="L44" s="1">
        <f t="shared" ca="1" si="7"/>
        <v>27.118142159259754</v>
      </c>
      <c r="M44" s="1">
        <f t="shared" ca="1" si="8"/>
        <v>1.0084496861528933</v>
      </c>
      <c r="N44">
        <f t="shared" ca="1" si="9"/>
        <v>-0.15032176080708337</v>
      </c>
      <c r="O44" s="1">
        <f t="shared" ca="1" si="10"/>
        <v>-5.2612616282479179</v>
      </c>
      <c r="P44" s="1">
        <f t="shared" ca="1" si="11"/>
        <v>45.738738371752078</v>
      </c>
      <c r="Q44" s="1">
        <f t="shared" ca="1" si="12"/>
        <v>46.538738371752075</v>
      </c>
      <c r="R44" s="1">
        <f t="shared" ca="1" si="13"/>
        <v>0.94202120931089151</v>
      </c>
      <c r="S44" s="1">
        <f ca="1">ROUND(RAND()*MIN(12, $T$40-SUM($S$40:S43)), 1)</f>
        <v>0</v>
      </c>
      <c r="U44" s="10">
        <f t="shared" ca="1" si="63"/>
        <v>0.1</v>
      </c>
      <c r="V44" s="10">
        <f t="shared" ca="1" si="14"/>
        <v>0</v>
      </c>
      <c r="W44" s="10">
        <f t="shared" ca="1" si="34"/>
        <v>0</v>
      </c>
      <c r="X44" s="1" t="str">
        <f t="shared" ca="1" si="64"/>
        <v>Light Rain</v>
      </c>
      <c r="Y44" s="1">
        <f t="shared" ca="1" si="54"/>
        <v>0.1</v>
      </c>
      <c r="Z44" s="1">
        <f t="shared" ca="1" si="35"/>
        <v>57.048778696450029</v>
      </c>
      <c r="AA44" s="1">
        <f t="shared" ca="1" si="36"/>
        <v>0.1</v>
      </c>
      <c r="AB44" s="2">
        <f t="shared" ca="1" si="37"/>
        <v>0</v>
      </c>
      <c r="AC44" s="1">
        <f ca="1">IF(OR($AE$16="None", $AE$16="Source"), 0, UpStream(J44, $AE$16))</f>
        <v>0</v>
      </c>
      <c r="AD44" s="1">
        <f t="shared" ca="1" si="38"/>
        <v>0</v>
      </c>
      <c r="AE44" s="1">
        <f t="shared" ca="1" si="39"/>
        <v>0</v>
      </c>
      <c r="AF44" s="31">
        <f t="shared" ca="1" si="40"/>
        <v>1075.2634830012498</v>
      </c>
      <c r="AG44" s="1">
        <f t="shared" ca="1" si="18"/>
        <v>6.671263231137912E-3</v>
      </c>
      <c r="AH44" s="1">
        <f t="shared" ca="1" si="41"/>
        <v>1075.2634830012498</v>
      </c>
      <c r="AI44" s="1">
        <f t="shared" ca="1" si="19"/>
        <v>6.671263231137912E-3</v>
      </c>
      <c r="AJ44" s="1">
        <f t="shared" ca="1" si="42"/>
        <v>5.9067570395973085E-5</v>
      </c>
      <c r="AK44" s="1">
        <f t="shared" ca="1" si="43"/>
        <v>7.3314046093075944E-2</v>
      </c>
      <c r="AL44" s="1">
        <f t="shared" ca="1" si="22"/>
        <v>0.39313346012193878</v>
      </c>
      <c r="AM44" s="1">
        <f t="shared" ca="1" si="44"/>
        <v>0.36123008326075073</v>
      </c>
      <c r="AN44" s="1">
        <f t="shared" ca="1" si="45"/>
        <v>6.403937382670474</v>
      </c>
      <c r="AO44" s="1">
        <f t="shared" ca="1" si="46"/>
        <v>1.0771674246845433</v>
      </c>
      <c r="AP44" s="1">
        <f t="shared" ca="1" si="47"/>
        <v>1.0771674246845433</v>
      </c>
      <c r="AQ44" s="1">
        <f t="shared" si="48"/>
        <v>1.0085410284883831</v>
      </c>
      <c r="AR44" s="1">
        <f t="shared" si="49"/>
        <v>-3.3094033166572133E-2</v>
      </c>
      <c r="AS44" s="1">
        <f t="shared" si="29"/>
        <v>1.5476130965367643</v>
      </c>
      <c r="AT44" s="1">
        <f t="shared" si="50"/>
        <v>22.43468735431324</v>
      </c>
      <c r="AU44" s="1">
        <f t="shared" ca="1" si="51"/>
        <v>11.77542</v>
      </c>
      <c r="AV44" s="1">
        <f t="shared" ca="1" si="52"/>
        <v>3.0845963273772052</v>
      </c>
      <c r="AW44" s="1">
        <f t="shared" ca="1" si="53"/>
        <v>1.3939946613449647</v>
      </c>
    </row>
    <row r="45" spans="1:49">
      <c r="A45" s="2" t="s">
        <v>78</v>
      </c>
      <c r="C45" s="10">
        <f ca="1">ROUND(J17, 0)</f>
        <v>0</v>
      </c>
      <c r="D45" s="10">
        <f t="shared" ca="1" si="58"/>
        <v>0</v>
      </c>
      <c r="E45" s="10">
        <f t="shared" ca="1" si="59"/>
        <v>0</v>
      </c>
      <c r="F45" s="10">
        <f t="shared" ca="1" si="60"/>
        <v>0</v>
      </c>
      <c r="G45" s="10">
        <f t="shared" ca="1" si="57"/>
        <v>0</v>
      </c>
      <c r="H45" s="10">
        <f t="shared" ca="1" si="61"/>
        <v>0</v>
      </c>
      <c r="I45" s="19" t="str">
        <f t="shared" si="62"/>
        <v>Dry Tundra</v>
      </c>
      <c r="J45" s="1">
        <v>26</v>
      </c>
      <c r="K45" s="1">
        <f t="shared" si="6"/>
        <v>0.21666666666666667</v>
      </c>
      <c r="L45" s="1">
        <f t="shared" ca="1" si="7"/>
        <v>28.121424749072126</v>
      </c>
      <c r="M45" s="1">
        <f t="shared" ca="1" si="8"/>
        <v>0.99816039246886212</v>
      </c>
      <c r="N45">
        <f t="shared" ca="1" si="9"/>
        <v>-9.820343689413244E-2</v>
      </c>
      <c r="O45" s="1">
        <f t="shared" ca="1" si="10"/>
        <v>-3.4371202912946353</v>
      </c>
      <c r="P45" s="1">
        <f t="shared" ca="1" si="11"/>
        <v>47.562879708705367</v>
      </c>
      <c r="Q45" s="1">
        <f t="shared" ca="1" si="12"/>
        <v>47.662879708705368</v>
      </c>
      <c r="R45" s="1">
        <f t="shared" ca="1" si="13"/>
        <v>0.83574481202109852</v>
      </c>
      <c r="S45" s="1">
        <f ca="1">ROUND(RAND()*MIN(12, $T$40-SUM($S$40:S44)), 1)</f>
        <v>0</v>
      </c>
      <c r="U45" s="10">
        <f t="shared" ca="1" si="63"/>
        <v>0.7</v>
      </c>
      <c r="V45" s="10">
        <f t="shared" ca="1" si="14"/>
        <v>0</v>
      </c>
      <c r="W45" s="10">
        <f t="shared" ca="1" si="34"/>
        <v>0</v>
      </c>
      <c r="X45" s="1" t="str">
        <f t="shared" ca="1" si="64"/>
        <v>Light Rain</v>
      </c>
      <c r="Y45" s="1">
        <f t="shared" ca="1" si="54"/>
        <v>0.7</v>
      </c>
      <c r="Z45" s="1">
        <f t="shared" ca="1" si="35"/>
        <v>57.581089862099859</v>
      </c>
      <c r="AA45" s="1">
        <f t="shared" ca="1" si="36"/>
        <v>0.7</v>
      </c>
      <c r="AB45" s="2">
        <f t="shared" ca="1" si="37"/>
        <v>0</v>
      </c>
      <c r="AC45" s="1">
        <f ca="1">IF(OR($AE$16="None", $AE$16="Source"), 0, UpStream(J45, $AE$16))</f>
        <v>0</v>
      </c>
      <c r="AD45" s="1">
        <f t="shared" ca="1" si="38"/>
        <v>0</v>
      </c>
      <c r="AE45" s="1">
        <f t="shared" ca="1" si="39"/>
        <v>0</v>
      </c>
      <c r="AF45" s="31">
        <f t="shared" ca="1" si="40"/>
        <v>1121.8066056954824</v>
      </c>
      <c r="AG45" s="1">
        <f t="shared" ca="1" si="18"/>
        <v>6.9632638339661469E-3</v>
      </c>
      <c r="AH45" s="1">
        <f t="shared" ca="1" si="41"/>
        <v>1121.8066056954824</v>
      </c>
      <c r="AI45" s="1">
        <f t="shared" ca="1" si="19"/>
        <v>6.9632638339661469E-3</v>
      </c>
      <c r="AJ45" s="1">
        <f t="shared" ca="1" si="42"/>
        <v>6.1362734310437813E-5</v>
      </c>
      <c r="AK45" s="1">
        <f t="shared" ca="1" si="43"/>
        <v>7.6095213441479473E-2</v>
      </c>
      <c r="AL45" s="1">
        <f t="shared" ca="1" si="22"/>
        <v>0.40205098030174569</v>
      </c>
      <c r="AM45" s="1">
        <f t="shared" ca="1" si="44"/>
        <v>0.35592203553467511</v>
      </c>
      <c r="AN45" s="1">
        <f t="shared" ca="1" si="45"/>
        <v>6.3897400690448825</v>
      </c>
      <c r="AO45" s="1">
        <f t="shared" ca="1" si="46"/>
        <v>1.1237281193051771</v>
      </c>
      <c r="AP45" s="1">
        <f t="shared" ca="1" si="47"/>
        <v>1.1237281193051771</v>
      </c>
      <c r="AQ45" s="1">
        <f t="shared" si="48"/>
        <v>1.006861085796986</v>
      </c>
      <c r="AR45" s="1">
        <f t="shared" si="49"/>
        <v>-1.1713460192600795E-2</v>
      </c>
      <c r="AS45" s="1">
        <f t="shared" si="29"/>
        <v>1.5625940070119861</v>
      </c>
      <c r="AT45" s="1">
        <f t="shared" si="50"/>
        <v>22.94959228550043</v>
      </c>
      <c r="AU45" s="1">
        <f t="shared" ca="1" si="51"/>
        <v>11.77542</v>
      </c>
      <c r="AV45" s="1">
        <f t="shared" ca="1" si="52"/>
        <v>2.9471538423330181</v>
      </c>
      <c r="AW45" s="1">
        <f t="shared" ca="1" si="53"/>
        <v>1.4481605297263322</v>
      </c>
    </row>
    <row r="46" spans="1:49">
      <c r="A46" s="2" t="s">
        <v>84</v>
      </c>
      <c r="C46" s="10">
        <f ca="1">D46</f>
        <v>27</v>
      </c>
      <c r="D46" s="10">
        <f ca="1">400*(1-O10)-SUM(C34:C45)</f>
        <v>27</v>
      </c>
      <c r="E46" s="10" t="s">
        <v>86</v>
      </c>
      <c r="F46" s="1" t="s">
        <v>86</v>
      </c>
      <c r="G46" s="1" t="s">
        <v>86</v>
      </c>
      <c r="H46" s="10">
        <f ca="1">(400*(1-$O$10)-(SUM(C$34:C$45)+SUM(H$34:H$45)))-$C$46</f>
        <v>-1.3000000000000114</v>
      </c>
      <c r="I46" s="19" t="str">
        <f t="shared" si="62"/>
        <v>Barren</v>
      </c>
      <c r="J46" s="1">
        <v>27</v>
      </c>
      <c r="K46" s="1">
        <f t="shared" si="6"/>
        <v>0.22500000000000001</v>
      </c>
      <c r="L46" s="1">
        <f t="shared" ca="1" si="7"/>
        <v>29.114565019299189</v>
      </c>
      <c r="M46" s="1">
        <f t="shared" ca="1" si="8"/>
        <v>0.98817708979577457</v>
      </c>
      <c r="N46">
        <f t="shared" ca="1" si="9"/>
        <v>-4.6344661064397587E-2</v>
      </c>
      <c r="O46" s="1">
        <f t="shared" ca="1" si="10"/>
        <v>-1.6220631372539156</v>
      </c>
      <c r="P46" s="1">
        <f t="shared" ca="1" si="11"/>
        <v>49.377936862746083</v>
      </c>
      <c r="Q46" s="1">
        <f t="shared" ca="1" si="12"/>
        <v>48.977936862746084</v>
      </c>
      <c r="R46" s="1">
        <f t="shared" ca="1" si="13"/>
        <v>0.64144135500395982</v>
      </c>
      <c r="S46" s="1">
        <f ca="1">ROUND(RAND()*MIN(12, $T$40-SUM($S$40:S45)), 1)</f>
        <v>0.1</v>
      </c>
      <c r="U46" s="10">
        <f t="shared" ca="1" si="63"/>
        <v>0</v>
      </c>
      <c r="V46" s="10">
        <f t="shared" ca="1" si="14"/>
        <v>0</v>
      </c>
      <c r="W46" s="10">
        <f t="shared" ca="1" si="34"/>
        <v>0</v>
      </c>
      <c r="X46" s="1" t="str">
        <f t="shared" ca="1" si="64"/>
        <v>Cloudy</v>
      </c>
      <c r="Y46" s="1">
        <f t="shared" ca="1" si="54"/>
        <v>0</v>
      </c>
      <c r="Z46" s="1">
        <f t="shared" ca="1" si="35"/>
        <v>57.411836355535506</v>
      </c>
      <c r="AA46" s="1">
        <f t="shared" ca="1" si="36"/>
        <v>0</v>
      </c>
      <c r="AB46" s="2">
        <f t="shared" ca="1" si="37"/>
        <v>0</v>
      </c>
      <c r="AC46" s="1">
        <f ca="1">IF(OR($AE$16="None", $AE$16="Source"), 0, UpStream(J46, $AE$16))</f>
        <v>0</v>
      </c>
      <c r="AD46" s="1">
        <f t="shared" ca="1" si="38"/>
        <v>0</v>
      </c>
      <c r="AE46" s="1">
        <f t="shared" ca="1" si="39"/>
        <v>0</v>
      </c>
      <c r="AF46" s="31">
        <f t="shared" ca="1" si="40"/>
        <v>1178.5006791467922</v>
      </c>
      <c r="AG46" s="1">
        <f t="shared" ca="1" si="18"/>
        <v>7.3193157762539039E-3</v>
      </c>
      <c r="AH46" s="1">
        <f t="shared" ca="1" si="41"/>
        <v>332.33719151939545</v>
      </c>
      <c r="AI46" s="1">
        <f t="shared" ca="1" si="19"/>
        <v>2.0467535030067141E-3</v>
      </c>
      <c r="AJ46" s="1">
        <f t="shared" ca="1" si="42"/>
        <v>1.3634382659218574E-4</v>
      </c>
      <c r="AK46" s="1">
        <f t="shared" ca="1" si="43"/>
        <v>7.9462636813677115E-2</v>
      </c>
      <c r="AL46" s="1">
        <f t="shared" ca="1" si="22"/>
        <v>0.41250363707554127</v>
      </c>
      <c r="AM46" s="1">
        <f t="shared" ca="1" si="44"/>
        <v>0.34970021602646345</v>
      </c>
      <c r="AN46" s="1">
        <f t="shared" ca="1" si="45"/>
        <v>6.3732112766230218</v>
      </c>
      <c r="AO46" s="1">
        <f t="shared" ca="1" si="46"/>
        <v>1.1804365147970559</v>
      </c>
      <c r="AP46" s="1">
        <f t="shared" ca="1" si="47"/>
        <v>0.33288309717276982</v>
      </c>
      <c r="AQ46" s="1">
        <f t="shared" si="48"/>
        <v>1.0051623373463277</v>
      </c>
      <c r="AR46" s="1">
        <f t="shared" si="49"/>
        <v>9.6992185615657409E-3</v>
      </c>
      <c r="AS46" s="1">
        <f t="shared" si="29"/>
        <v>1.5775880575668</v>
      </c>
      <c r="AT46" s="1">
        <f t="shared" si="50"/>
        <v>23.457762270353392</v>
      </c>
      <c r="AU46" s="1">
        <f t="shared" ca="1" si="51"/>
        <v>11.77542</v>
      </c>
      <c r="AV46" s="1">
        <f t="shared" ca="1" si="52"/>
        <v>3.8802983931328319</v>
      </c>
      <c r="AW46" s="1">
        <f t="shared" ca="1" si="53"/>
        <v>3.2177143075755836</v>
      </c>
    </row>
    <row r="47" spans="1:49">
      <c r="F47" s="10">
        <f t="array" aca="1" ref="F47" ca="1">(SUM(C34:C45-D34:D45)+D46)</f>
        <v>27</v>
      </c>
      <c r="J47" s="1">
        <v>28</v>
      </c>
      <c r="K47" s="1">
        <f t="shared" si="6"/>
        <v>0.23333333333333334</v>
      </c>
      <c r="L47" s="1">
        <f t="shared" ca="1" si="7"/>
        <v>30.097903928113162</v>
      </c>
      <c r="M47" s="1">
        <f t="shared" ca="1" si="8"/>
        <v>0.97856855797144771</v>
      </c>
      <c r="N47">
        <f t="shared" ca="1" si="9"/>
        <v>5.126215237181455E-3</v>
      </c>
      <c r="O47" s="1">
        <f t="shared" ca="1" si="10"/>
        <v>0.17941753330135093</v>
      </c>
      <c r="P47" s="1">
        <f t="shared" ca="1" si="11"/>
        <v>51.179417533301354</v>
      </c>
      <c r="Q47" s="1">
        <f t="shared" ca="1" si="12"/>
        <v>54.179417533301354</v>
      </c>
      <c r="R47" s="1">
        <f t="shared" ca="1" si="13"/>
        <v>0.52532200965285714</v>
      </c>
      <c r="S47" s="1">
        <f ca="1">ROUND(RAND()*MIN(12, $T$40-SUM($S$40:S46)), 1)</f>
        <v>0.1</v>
      </c>
      <c r="U47" s="10">
        <f t="shared" ca="1" si="63"/>
        <v>0</v>
      </c>
      <c r="V47" s="10">
        <f t="shared" ca="1" si="14"/>
        <v>0</v>
      </c>
      <c r="W47" s="10">
        <f t="shared" ca="1" si="34"/>
        <v>0</v>
      </c>
      <c r="X47" s="1" t="str">
        <f t="shared" ca="1" si="64"/>
        <v>Sunny</v>
      </c>
      <c r="Y47" s="1">
        <f t="shared" ca="1" si="54"/>
        <v>0</v>
      </c>
      <c r="Z47" s="1">
        <f t="shared" ca="1" si="35"/>
        <v>57.243080351702567</v>
      </c>
      <c r="AA47" s="1">
        <f t="shared" ca="1" si="36"/>
        <v>0</v>
      </c>
      <c r="AB47" s="2">
        <f t="shared" ca="1" si="37"/>
        <v>0</v>
      </c>
      <c r="AC47" s="1">
        <f ca="1">IF(OR($AE$16="None", $AE$16="Source"), 0, UpStream(J47, $AE$16))</f>
        <v>0</v>
      </c>
      <c r="AD47" s="1">
        <f t="shared" ca="1" si="38"/>
        <v>0</v>
      </c>
      <c r="AE47" s="1">
        <f t="shared" ca="1" si="39"/>
        <v>0</v>
      </c>
      <c r="AF47" s="31">
        <f t="shared" ca="1" si="40"/>
        <v>1428.2591920040581</v>
      </c>
      <c r="AG47" s="1">
        <f t="shared" ca="1" si="18"/>
        <v>8.892669020605112E-3</v>
      </c>
      <c r="AH47" s="1">
        <f t="shared" ca="1" si="41"/>
        <v>134.2563640483815</v>
      </c>
      <c r="AI47" s="1">
        <f t="shared" ca="1" si="19"/>
        <v>8.2522146107783206E-4</v>
      </c>
      <c r="AJ47" s="1">
        <f t="shared" ca="1" si="42"/>
        <v>1.7095526086383271E-4</v>
      </c>
      <c r="AK47" s="1">
        <f t="shared" ca="1" si="43"/>
        <v>9.4057950575034743E-2</v>
      </c>
      <c r="AL47" s="1">
        <f t="shared" ca="1" si="22"/>
        <v>0.4538812411854099</v>
      </c>
      <c r="AM47" s="1">
        <f t="shared" ca="1" si="44"/>
        <v>0.32507068977058934</v>
      </c>
      <c r="AN47" s="1">
        <f t="shared" ca="1" si="45"/>
        <v>6.3086640340097224</v>
      </c>
      <c r="AO47" s="1">
        <f t="shared" ca="1" si="46"/>
        <v>1.4301741428796766</v>
      </c>
      <c r="AP47" s="1">
        <f t="shared" ca="1" si="47"/>
        <v>0.13443636943068962</v>
      </c>
      <c r="AQ47" s="1">
        <f t="shared" si="48"/>
        <v>1.0034494392878326</v>
      </c>
      <c r="AR47" s="1">
        <f t="shared" si="49"/>
        <v>3.1085312431839533E-2</v>
      </c>
      <c r="AS47" s="1">
        <f t="shared" si="29"/>
        <v>1.5925712299769894</v>
      </c>
      <c r="AT47" s="1">
        <f t="shared" si="50"/>
        <v>23.957551883786586</v>
      </c>
      <c r="AU47" s="1">
        <f t="shared" ca="1" si="51"/>
        <v>11.77542</v>
      </c>
      <c r="AV47" s="1">
        <f t="shared" ca="1" si="52"/>
        <v>4.3379629763620775</v>
      </c>
      <c r="AW47" s="1">
        <f t="shared" ca="1" si="53"/>
        <v>4.0345441563864517</v>
      </c>
    </row>
    <row r="48" spans="1:49">
      <c r="C48" s="13" t="s">
        <v>87</v>
      </c>
      <c r="F48" s="13" t="s">
        <v>93</v>
      </c>
      <c r="J48" s="1">
        <v>29</v>
      </c>
      <c r="K48" s="1">
        <f t="shared" si="6"/>
        <v>0.24166666666666667</v>
      </c>
      <c r="L48" s="1">
        <f t="shared" ca="1" si="7"/>
        <v>31.07184778404233</v>
      </c>
      <c r="M48" s="1">
        <f t="shared" ca="1" si="8"/>
        <v>0.96939675184265672</v>
      </c>
      <c r="N48">
        <f t="shared" ca="1" si="9"/>
        <v>5.609236261352437E-2</v>
      </c>
      <c r="O48" s="1">
        <f t="shared" ca="1" si="10"/>
        <v>1.9632326914733529</v>
      </c>
      <c r="P48" s="1">
        <f t="shared" ca="1" si="11"/>
        <v>52.963232691473351</v>
      </c>
      <c r="Q48" s="1">
        <f t="shared" ca="1" si="12"/>
        <v>49.263232691473348</v>
      </c>
      <c r="R48" s="1">
        <f t="shared" ca="1" si="13"/>
        <v>0.38814602029116851</v>
      </c>
      <c r="S48" s="1">
        <f ca="1">ROUND(RAND()*MIN(12, $T$40-SUM($S$40:S47)), 1)</f>
        <v>0</v>
      </c>
      <c r="U48" s="10">
        <f t="shared" ca="1" si="63"/>
        <v>1.5</v>
      </c>
      <c r="V48" s="10">
        <f t="shared" ca="1" si="14"/>
        <v>0</v>
      </c>
      <c r="W48" s="10">
        <f t="shared" ca="1" si="34"/>
        <v>0</v>
      </c>
      <c r="X48" s="1" t="str">
        <f t="shared" ca="1" si="64"/>
        <v>Light Rain</v>
      </c>
      <c r="Y48" s="1">
        <f t="shared" ca="1" si="54"/>
        <v>0.73599999999999999</v>
      </c>
      <c r="Z48" s="1">
        <f t="shared" ca="1" si="35"/>
        <v>57.81082038824453</v>
      </c>
      <c r="AA48" s="1">
        <f t="shared" ca="1" si="36"/>
        <v>1.5</v>
      </c>
      <c r="AB48" s="2">
        <f t="shared" ca="1" si="37"/>
        <v>0.76400000000000001</v>
      </c>
      <c r="AC48" s="1">
        <f ca="1">IF(OR($AE$16="None", $AE$16="Source"), 0, UpStream(J48, $AE$16))</f>
        <v>0</v>
      </c>
      <c r="AD48" s="1">
        <f t="shared" ca="1" si="38"/>
        <v>0</v>
      </c>
      <c r="AE48" s="1">
        <f t="shared" ca="1" si="39"/>
        <v>0</v>
      </c>
      <c r="AF48" s="31">
        <f t="shared" ca="1" si="40"/>
        <v>1191.1282532670559</v>
      </c>
      <c r="AG48" s="1">
        <f t="shared" ca="1" si="18"/>
        <v>7.3986747745147016E-3</v>
      </c>
      <c r="AH48" s="1">
        <f t="shared" ca="1" si="41"/>
        <v>1191.1282532670559</v>
      </c>
      <c r="AI48" s="1">
        <f t="shared" ca="1" si="19"/>
        <v>7.3986747745147016E-3</v>
      </c>
      <c r="AJ48" s="1">
        <f t="shared" ca="1" si="42"/>
        <v>6.572215364177265E-5</v>
      </c>
      <c r="AK48" s="1">
        <f t="shared" ca="1" si="43"/>
        <v>8.0209739779908806E-2</v>
      </c>
      <c r="AL48" s="1">
        <f t="shared" ca="1" si="22"/>
        <v>0.41477334185116804</v>
      </c>
      <c r="AM48" s="1">
        <f t="shared" ca="1" si="44"/>
        <v>0.3483492012790666</v>
      </c>
      <c r="AN48" s="1">
        <f t="shared" ca="1" si="45"/>
        <v>6.3696367100415197</v>
      </c>
      <c r="AO48" s="1">
        <f t="shared" ca="1" si="46"/>
        <v>1.1930662544767967</v>
      </c>
      <c r="AP48" s="1">
        <f t="shared" ca="1" si="47"/>
        <v>1.1930662544767967</v>
      </c>
      <c r="AQ48" s="1">
        <f t="shared" si="48"/>
        <v>1.0017270865560171</v>
      </c>
      <c r="AR48" s="1">
        <f t="shared" si="49"/>
        <v>5.238620362145123E-2</v>
      </c>
      <c r="AS48" s="1">
        <f t="shared" si="29"/>
        <v>1.6075193847267182</v>
      </c>
      <c r="AT48" s="1">
        <f t="shared" si="50"/>
        <v>24.447413892685766</v>
      </c>
      <c r="AU48" s="1">
        <f t="shared" ca="1" si="51"/>
        <v>11.77542</v>
      </c>
      <c r="AV48" s="1">
        <f t="shared" ca="1" si="52"/>
        <v>2.6099911495775951</v>
      </c>
      <c r="AW48" s="1">
        <f t="shared" ca="1" si="53"/>
        <v>1.5510428259458346</v>
      </c>
    </row>
    <row r="49" spans="1:49">
      <c r="C49" s="2" t="s">
        <v>88</v>
      </c>
      <c r="D49" s="2" t="s">
        <v>89</v>
      </c>
      <c r="E49" s="2" t="s">
        <v>90</v>
      </c>
      <c r="F49" s="2" t="s">
        <v>91</v>
      </c>
      <c r="G49" s="2" t="s">
        <v>95</v>
      </c>
      <c r="H49" s="2" t="s">
        <v>92</v>
      </c>
      <c r="I49" s="2" t="s">
        <v>94</v>
      </c>
      <c r="J49" s="1">
        <v>30</v>
      </c>
      <c r="K49" s="1">
        <f t="shared" si="6"/>
        <v>0.25</v>
      </c>
      <c r="L49" s="1">
        <f t="shared" ca="1" si="7"/>
        <v>32.036861522897368</v>
      </c>
      <c r="M49" s="1">
        <f t="shared" ca="1" si="8"/>
        <v>0.96071700509983116</v>
      </c>
      <c r="N49">
        <f t="shared" ca="1" si="9"/>
        <v>0.10644775911238176</v>
      </c>
      <c r="O49" s="1">
        <f t="shared" ca="1" si="10"/>
        <v>3.7256715689333615</v>
      </c>
      <c r="P49" s="1">
        <f t="shared" ca="1" si="11"/>
        <v>54.725671568933365</v>
      </c>
      <c r="Q49" s="1">
        <f t="shared" ca="1" si="12"/>
        <v>52.525671568933362</v>
      </c>
      <c r="R49" s="1">
        <f t="shared" ca="1" si="13"/>
        <v>0.75536411649626423</v>
      </c>
      <c r="S49" s="1">
        <f ca="1">ROUND($T$40-SUM($S$40:S48), 1)</f>
        <v>0</v>
      </c>
      <c r="U49" s="10">
        <f t="shared" ca="1" si="63"/>
        <v>0</v>
      </c>
      <c r="V49" s="10">
        <f t="shared" ca="1" si="14"/>
        <v>0</v>
      </c>
      <c r="W49" s="10">
        <f t="shared" ca="1" si="34"/>
        <v>0</v>
      </c>
      <c r="X49" s="1" t="str">
        <f t="shared" ca="1" si="64"/>
        <v>Sunny</v>
      </c>
      <c r="Y49" s="1">
        <f t="shared" ca="1" si="54"/>
        <v>0.223</v>
      </c>
      <c r="Z49" s="1">
        <f t="shared" ca="1" si="35"/>
        <v>57.863891613163936</v>
      </c>
      <c r="AA49" s="1">
        <f t="shared" ca="1" si="36"/>
        <v>0</v>
      </c>
      <c r="AB49" s="2">
        <f t="shared" ca="1" si="37"/>
        <v>0.50370000000000004</v>
      </c>
      <c r="AC49" s="1">
        <f ca="1">IF(OR($AE$16="None", $AE$16="Source"), 0, UpStream(J49, $AE$16))</f>
        <v>0</v>
      </c>
      <c r="AD49" s="1">
        <f t="shared" ca="1" si="38"/>
        <v>0</v>
      </c>
      <c r="AE49" s="1">
        <f t="shared" ca="1" si="39"/>
        <v>3.7295306054400706E-2</v>
      </c>
      <c r="AF49" s="31">
        <f t="shared" ca="1" si="40"/>
        <v>1344.2326700629335</v>
      </c>
      <c r="AG49" s="1">
        <f t="shared" ca="1" si="18"/>
        <v>8.3624666868844441E-3</v>
      </c>
      <c r="AH49" s="1">
        <f t="shared" ca="1" si="41"/>
        <v>126.35787098591577</v>
      </c>
      <c r="AI49" s="1">
        <f t="shared" ca="1" si="19"/>
        <v>7.7661188868153003E-4</v>
      </c>
      <c r="AJ49" s="1">
        <f t="shared" ca="1" si="42"/>
        <v>1.6804427015211534E-4</v>
      </c>
      <c r="AK49" s="1">
        <f t="shared" ca="1" si="43"/>
        <v>8.9188522472012546E-2</v>
      </c>
      <c r="AL49" s="1">
        <f t="shared" ca="1" si="22"/>
        <v>0.44073993640716469</v>
      </c>
      <c r="AM49" s="1">
        <f t="shared" ca="1" si="44"/>
        <v>0.33289289499573521</v>
      </c>
      <c r="AN49" s="1">
        <f t="shared" ca="1" si="45"/>
        <v>6.3290438044846473</v>
      </c>
      <c r="AO49" s="1">
        <f t="shared" ca="1" si="46"/>
        <v>1.3461690152559467</v>
      </c>
      <c r="AP49" s="1">
        <f t="shared" ca="1" si="47"/>
        <v>0.126539887434059</v>
      </c>
      <c r="AQ49" s="1">
        <f t="shared" si="48"/>
        <v>1</v>
      </c>
      <c r="AR49" s="1">
        <f t="shared" si="49"/>
        <v>7.3543507868256711E-2</v>
      </c>
      <c r="AS49" s="1">
        <f t="shared" si="29"/>
        <v>1.6224079951056951</v>
      </c>
      <c r="AT49" s="1">
        <f t="shared" si="50"/>
        <v>24.925908055870195</v>
      </c>
      <c r="AU49" s="1">
        <f t="shared" ca="1" si="51"/>
        <v>11.77542</v>
      </c>
      <c r="AV49" s="1">
        <f t="shared" ca="1" si="52"/>
        <v>4.0109826418748087</v>
      </c>
      <c r="AW49" s="1">
        <f t="shared" ca="1" si="53"/>
        <v>3.9658447755899222</v>
      </c>
    </row>
    <row r="50" spans="1:49">
      <c r="A50" s="2" t="s">
        <v>70</v>
      </c>
      <c r="C50" s="10">
        <v>60</v>
      </c>
      <c r="D50" s="10">
        <v>80</v>
      </c>
      <c r="E50" s="10">
        <v>27.5</v>
      </c>
      <c r="F50" s="17">
        <f ca="1">MAX(((COUNTIFS($Q$20:$Q$139, "&gt;"&amp;C50, $Q$20:$Q$139, "&lt;"&amp;D50))/120)*0.04-(ABS($O$5-E50)-10)/250, 0)</f>
        <v>4.7199999999999992E-2</v>
      </c>
      <c r="G50" s="16">
        <f ca="1">IF($F$63=0, 0, MAX(F50-H50, 0)/$F$63)</f>
        <v>0</v>
      </c>
      <c r="H50" s="17">
        <f ca="1">MAX(-(((D50-C50)/2)-ABS(AVERAGE($Q$20:$Q$139)-AVERAGE(C50:D50))), 0)/100+(MAX(ABS($O$5-E50)-10, 0)/100)^2</f>
        <v>8.9602280799205902E-2</v>
      </c>
      <c r="J50" s="1">
        <v>31</v>
      </c>
      <c r="K50" s="1">
        <f t="shared" si="6"/>
        <v>0.25833333333333336</v>
      </c>
      <c r="L50" s="1">
        <f t="shared" ca="1" si="7"/>
        <v>32.99346218853232</v>
      </c>
      <c r="M50" s="1">
        <f t="shared" ca="1" si="8"/>
        <v>0.95257823411175468</v>
      </c>
      <c r="N50">
        <f t="shared" ca="1" si="9"/>
        <v>0.1560963513882353</v>
      </c>
      <c r="O50" s="1">
        <f t="shared" ca="1" si="10"/>
        <v>5.4633722985882356</v>
      </c>
      <c r="P50" s="1">
        <f t="shared" ca="1" si="11"/>
        <v>56.463372298588233</v>
      </c>
      <c r="Q50" s="1">
        <f t="shared" ca="1" si="12"/>
        <v>59.663372298588236</v>
      </c>
      <c r="R50" s="1">
        <f t="shared" ca="1" si="13"/>
        <v>0.1136873148610964</v>
      </c>
      <c r="S50" s="1">
        <f ca="1">ROUND(RAND()*MIN($T$50, 12), 1)</f>
        <v>0</v>
      </c>
      <c r="T50" s="1">
        <f ca="1">G22*(RAND()*(N2/10+0.3)+0.85-N2/20)</f>
        <v>0</v>
      </c>
      <c r="U50" s="10">
        <f t="shared" ref="U50:U59" ca="1" si="65">VLOOKUP(SMALL($R$50:$R$59, J50-30),$R$50:$S$59,2, FALSE)</f>
        <v>0</v>
      </c>
      <c r="V50" s="10">
        <f t="shared" ca="1" si="14"/>
        <v>0</v>
      </c>
      <c r="W50" s="10">
        <f t="shared" ca="1" si="34"/>
        <v>0</v>
      </c>
      <c r="X50" s="1" t="str">
        <f ca="1">IF(U50= 0, IF(RAND()&lt;(0.5^(T$50/10)), "Sunny", "Cloudy"), IF(V50&gt;0, IF(V50&gt;6, "Blizzard", IF(V50&gt;2, "Snowing", "Light Snow")), IF(U50&gt;6, "Storm",  IF(U50&gt;2, "Rain", "Light Rain"))))</f>
        <v>Sunny</v>
      </c>
      <c r="Y50" s="1">
        <f t="shared" ca="1" si="54"/>
        <v>0.223</v>
      </c>
      <c r="Z50" s="1">
        <f t="shared" ca="1" si="35"/>
        <v>57.916806840846455</v>
      </c>
      <c r="AA50" s="1">
        <f t="shared" ca="1" si="36"/>
        <v>0</v>
      </c>
      <c r="AB50" s="2">
        <f t="shared" ca="1" si="37"/>
        <v>0.24129999999999999</v>
      </c>
      <c r="AC50" s="1">
        <f ca="1">IF(OR($AE$16="None", $AE$16="Source"), 0, UpStream(J50, $AE$16))</f>
        <v>0</v>
      </c>
      <c r="AD50" s="1">
        <f t="shared" ca="1" si="38"/>
        <v>0</v>
      </c>
      <c r="AE50" s="1">
        <f t="shared" ca="1" si="39"/>
        <v>3.9389135833698401E-2</v>
      </c>
      <c r="AF50" s="31">
        <f t="shared" ca="1" si="40"/>
        <v>1740.8885684579027</v>
      </c>
      <c r="AG50" s="1">
        <f t="shared" ca="1" si="18"/>
        <v>1.0873199110219531E-2</v>
      </c>
      <c r="AH50" s="1">
        <f t="shared" ca="1" si="41"/>
        <v>163.64352543504287</v>
      </c>
      <c r="AI50" s="1">
        <f t="shared" ca="1" si="19"/>
        <v>1.0061450686031409E-3</v>
      </c>
      <c r="AJ50" s="1">
        <f t="shared" ca="1" si="42"/>
        <v>1.9181350563691302E-4</v>
      </c>
      <c r="AK50" s="1">
        <f t="shared" ca="1" si="43"/>
        <v>0.11185891659159426</v>
      </c>
      <c r="AL50" s="1">
        <f t="shared" ca="1" si="22"/>
        <v>0.49708164254253978</v>
      </c>
      <c r="AM50" s="1">
        <f t="shared" ca="1" si="44"/>
        <v>0.29935616515325009</v>
      </c>
      <c r="AN50" s="1">
        <f t="shared" ca="1" si="45"/>
        <v>6.2420123879136069</v>
      </c>
      <c r="AO50" s="1">
        <f t="shared" ca="1" si="46"/>
        <v>1.7426131898887562</v>
      </c>
      <c r="AP50" s="1">
        <f t="shared" ca="1" si="47"/>
        <v>0.16380563984954311</v>
      </c>
      <c r="AQ50" s="1">
        <f t="shared" si="48"/>
        <v>0.99827291344398283</v>
      </c>
      <c r="AR50" s="1">
        <f t="shared" si="49"/>
        <v>9.4499234471942029E-2</v>
      </c>
      <c r="AS50" s="1">
        <f t="shared" si="29"/>
        <v>1.6372118872679391</v>
      </c>
      <c r="AT50" s="1">
        <f t="shared" si="50"/>
        <v>25.391708182086937</v>
      </c>
      <c r="AU50" s="1">
        <f t="shared" ca="1" si="51"/>
        <v>11.77542</v>
      </c>
      <c r="AV50" s="1">
        <f t="shared" ca="1" si="52"/>
        <v>4.0013055002364455</v>
      </c>
      <c r="AW50" s="1">
        <f t="shared" ca="1" si="53"/>
        <v>4.5267987330311472</v>
      </c>
    </row>
    <row r="51" spans="1:49">
      <c r="A51" s="2" t="s">
        <v>71</v>
      </c>
      <c r="C51" s="10">
        <v>55</v>
      </c>
      <c r="D51" s="10">
        <v>75</v>
      </c>
      <c r="E51" s="10">
        <v>50</v>
      </c>
      <c r="F51" s="17">
        <f t="shared" ref="F51:F61" ca="1" si="66">MAX(((COUNTIFS($Q$20:$Q$139, "&gt;"&amp;C51, $Q$20:$Q$139, "&lt;"&amp;D51))/120)*0.04-(ABS($O$5-E51)-10)/250, 0)</f>
        <v>0</v>
      </c>
      <c r="G51" s="16">
        <f t="shared" ref="G51:G61" ca="1" si="67">IF($F$63=0, 0, MAX(F51-H51, 0)/$F$63)</f>
        <v>0</v>
      </c>
      <c r="H51" s="17">
        <f ca="1">MAX(-(((D51-C51)/2)-ABS(AVERAGE($Q$20:$Q$139)-AVERAGE(C51:D51))), 0)/100+(MAX(ABS($O$5-E51)-10, 0)/100)^2</f>
        <v>5.3526280799205891E-2</v>
      </c>
      <c r="J51" s="1">
        <v>32</v>
      </c>
      <c r="K51" s="1">
        <f t="shared" si="6"/>
        <v>0.26666666666666666</v>
      </c>
      <c r="L51" s="1">
        <f t="shared" ca="1" si="7"/>
        <v>33.942212617440319</v>
      </c>
      <c r="M51" s="1">
        <f t="shared" ca="1" si="8"/>
        <v>0.94502314176026381</v>
      </c>
      <c r="N51">
        <f t="shared" ca="1" si="9"/>
        <v>0.20495112301706847</v>
      </c>
      <c r="O51" s="1">
        <f t="shared" ca="1" si="10"/>
        <v>7.1732893055973967</v>
      </c>
      <c r="P51" s="1">
        <f t="shared" ca="1" si="11"/>
        <v>58.173289305597393</v>
      </c>
      <c r="Q51" s="1">
        <f t="shared" ca="1" si="12"/>
        <v>61.673289305597393</v>
      </c>
      <c r="R51" s="1">
        <f t="shared" ca="1" si="13"/>
        <v>0.11318351407042304</v>
      </c>
      <c r="S51" s="1">
        <f ca="1">ROUND(RAND()*MIN(12, $T$50-SUM($S$50:S50)), 1)</f>
        <v>0</v>
      </c>
      <c r="U51" s="10">
        <f t="shared" ca="1" si="65"/>
        <v>0</v>
      </c>
      <c r="V51" s="10">
        <f t="shared" ca="1" si="14"/>
        <v>0</v>
      </c>
      <c r="W51" s="10">
        <f t="shared" ca="1" si="34"/>
        <v>0</v>
      </c>
      <c r="X51" s="1" t="str">
        <f t="shared" ref="X51:X59" ca="1" si="68">IF(U51= 0, IF(RAND()&lt;(0.5^(T$50/10)), "Sunny", "Cloudy"), IF(V51&gt;0, IF(V51&gt;6, "Blizzard", IF(V51&gt;2, "Snowing", "Light Snow")), IF(U51&gt;6, "Storm",  IF(U51&gt;2, "Rain", "Light Rain"))))</f>
        <v>Sunny</v>
      </c>
      <c r="Y51" s="1">
        <f t="shared" ca="1" si="54"/>
        <v>0.223</v>
      </c>
      <c r="Z51" s="1">
        <f t="shared" ca="1" si="35"/>
        <v>57.969566529829422</v>
      </c>
      <c r="AA51" s="1">
        <f t="shared" ca="1" si="36"/>
        <v>0</v>
      </c>
      <c r="AB51" s="2">
        <f t="shared" ca="1" si="37"/>
        <v>0</v>
      </c>
      <c r="AC51" s="1">
        <f ca="1">IF(OR($AE$16="None", $AE$16="Source"), 0, UpStream(J51, $AE$16))</f>
        <v>0</v>
      </c>
      <c r="AD51" s="1">
        <f t="shared" ca="1" si="38"/>
        <v>0</v>
      </c>
      <c r="AE51" s="1">
        <f t="shared" ca="1" si="39"/>
        <v>2.932089411428726E-2</v>
      </c>
      <c r="AF51" s="31">
        <f t="shared" ca="1" si="40"/>
        <v>1869.6705164603802</v>
      </c>
      <c r="AG51" s="1">
        <f t="shared" ca="1" si="18"/>
        <v>1.1692663167140712E-2</v>
      </c>
      <c r="AH51" s="1">
        <f t="shared" ca="1" si="41"/>
        <v>175.74902854727577</v>
      </c>
      <c r="AI51" s="1">
        <f t="shared" ca="1" si="19"/>
        <v>1.0807038087378988E-3</v>
      </c>
      <c r="AJ51" s="1">
        <f t="shared" ca="1" si="42"/>
        <v>1.9933452991300501E-4</v>
      </c>
      <c r="AK51" s="1">
        <f t="shared" ca="1" si="43"/>
        <v>0.1190628969688438</v>
      </c>
      <c r="AL51" s="1">
        <f t="shared" ca="1" si="22"/>
        <v>0.51268226247325155</v>
      </c>
      <c r="AM51" s="1">
        <f t="shared" ca="1" si="44"/>
        <v>0.29007008186115979</v>
      </c>
      <c r="AN51" s="1">
        <f t="shared" ca="1" si="45"/>
        <v>6.2179353010355811</v>
      </c>
      <c r="AO51" s="1">
        <f t="shared" ca="1" si="46"/>
        <v>1.8712720907747733</v>
      </c>
      <c r="AP51" s="1">
        <f t="shared" ca="1" si="47"/>
        <v>0.17589957653282873</v>
      </c>
      <c r="AQ51" s="1">
        <f t="shared" si="48"/>
        <v>0.99655056071216741</v>
      </c>
      <c r="AR51" s="1">
        <f t="shared" si="49"/>
        <v>0.11519594524250103</v>
      </c>
      <c r="AS51" s="1">
        <f t="shared" si="29"/>
        <v>1.6519049905502854</v>
      </c>
      <c r="AT51" s="1">
        <f t="shared" si="50"/>
        <v>25.843607350159054</v>
      </c>
      <c r="AU51" s="1">
        <f t="shared" ca="1" si="51"/>
        <v>11.77542</v>
      </c>
      <c r="AV51" s="1">
        <f t="shared" ca="1" si="52"/>
        <v>3.9041958062387701</v>
      </c>
      <c r="AW51" s="1">
        <f t="shared" ca="1" si="53"/>
        <v>4.7042949059469183</v>
      </c>
    </row>
    <row r="52" spans="1:49">
      <c r="A52" s="2" t="s">
        <v>72</v>
      </c>
      <c r="C52" s="10">
        <v>65</v>
      </c>
      <c r="D52" s="10">
        <v>90</v>
      </c>
      <c r="E52" s="10">
        <v>80</v>
      </c>
      <c r="F52" s="17">
        <f t="shared" ca="1" si="66"/>
        <v>0</v>
      </c>
      <c r="G52" s="16">
        <f t="shared" ca="1" si="67"/>
        <v>0</v>
      </c>
      <c r="H52" s="17">
        <f t="shared" ref="H52:H61" ca="1" si="69">MAX(-(((D52-C52)/2)-ABS(AVERAGE($Q$20:$Q$139)-AVERAGE(C52:D52))), 0)/100+(MAX(ABS($O$5-E52)-10, 0)/100)^2</f>
        <v>0.31432628079920588</v>
      </c>
      <c r="J52" s="1">
        <v>33</v>
      </c>
      <c r="K52" s="1">
        <f t="shared" si="6"/>
        <v>0.27500000000000002</v>
      </c>
      <c r="L52" s="1">
        <f t="shared" ca="1" si="7"/>
        <v>34.883715327183992</v>
      </c>
      <c r="M52" s="1">
        <f t="shared" ca="1" si="8"/>
        <v>0.93808842127494385</v>
      </c>
      <c r="N52">
        <f t="shared" ca="1" si="9"/>
        <v>0.25293309855620144</v>
      </c>
      <c r="O52" s="1">
        <f t="shared" ca="1" si="10"/>
        <v>8.8526584494670502</v>
      </c>
      <c r="P52" s="1">
        <f t="shared" ca="1" si="11"/>
        <v>59.85265844946705</v>
      </c>
      <c r="Q52" s="1">
        <f t="shared" ca="1" si="12"/>
        <v>63.85265844946705</v>
      </c>
      <c r="R52" s="1">
        <f t="shared" ca="1" si="13"/>
        <v>0.93584316992692607</v>
      </c>
      <c r="S52" s="1">
        <f ca="1">ROUND(RAND()*MIN(12, $T$50-SUM($S$50:S51)), 1)</f>
        <v>0</v>
      </c>
      <c r="U52" s="10">
        <f t="shared" ca="1" si="65"/>
        <v>0</v>
      </c>
      <c r="V52" s="10">
        <f t="shared" ca="1" si="14"/>
        <v>0</v>
      </c>
      <c r="W52" s="10">
        <f t="shared" ca="1" si="34"/>
        <v>0</v>
      </c>
      <c r="X52" s="1" t="str">
        <f t="shared" ca="1" si="68"/>
        <v>Sunny</v>
      </c>
      <c r="Y52" s="1">
        <f t="shared" ca="1" si="54"/>
        <v>0</v>
      </c>
      <c r="Z52" s="1">
        <f t="shared" ca="1" si="35"/>
        <v>57.799171137302352</v>
      </c>
      <c r="AA52" s="1">
        <f t="shared" ca="1" si="36"/>
        <v>0</v>
      </c>
      <c r="AB52" s="2">
        <f t="shared" ca="1" si="37"/>
        <v>0</v>
      </c>
      <c r="AC52" s="1">
        <f ca="1">IF(OR($AE$16="None", $AE$16="Source"), 0, UpStream(J52, $AE$16))</f>
        <v>0</v>
      </c>
      <c r="AD52" s="1">
        <f t="shared" ca="1" si="38"/>
        <v>0</v>
      </c>
      <c r="AE52" s="1">
        <f t="shared" ca="1" si="39"/>
        <v>0</v>
      </c>
      <c r="AF52" s="31">
        <f t="shared" ca="1" si="40"/>
        <v>2018.6811894604423</v>
      </c>
      <c r="AG52" s="1">
        <f t="shared" ca="1" si="18"/>
        <v>1.26434988353163E-2</v>
      </c>
      <c r="AH52" s="1">
        <f t="shared" ca="1" si="41"/>
        <v>189.75603180928161</v>
      </c>
      <c r="AI52" s="1">
        <f t="shared" ca="1" si="19"/>
        <v>1.1669963114130451E-3</v>
      </c>
      <c r="AJ52" s="1">
        <f t="shared" ca="1" si="42"/>
        <v>2.073686186711961E-4</v>
      </c>
      <c r="AK52" s="1">
        <f t="shared" ca="1" si="43"/>
        <v>0.12731540503325867</v>
      </c>
      <c r="AL52" s="1">
        <f t="shared" ca="1" si="22"/>
        <v>0.52940491594510586</v>
      </c>
      <c r="AM52" s="1">
        <f t="shared" ca="1" si="44"/>
        <v>0.28011612146124648</v>
      </c>
      <c r="AN52" s="1">
        <f t="shared" ca="1" si="45"/>
        <v>6.1920373411975733</v>
      </c>
      <c r="AO52" s="1">
        <f t="shared" ca="1" si="46"/>
        <v>2.0201120997729789</v>
      </c>
      <c r="AP52" s="1">
        <f t="shared" ca="1" si="47"/>
        <v>0.18989053737866005</v>
      </c>
      <c r="AQ52" s="1">
        <f t="shared" si="48"/>
        <v>0.99483766265367235</v>
      </c>
      <c r="AR52" s="1">
        <f t="shared" si="49"/>
        <v>0.13557691193432228</v>
      </c>
      <c r="AS52" s="1">
        <f t="shared" si="29"/>
        <v>1.6664601026359029</v>
      </c>
      <c r="AT52" s="1">
        <f t="shared" si="50"/>
        <v>26.280521238089399</v>
      </c>
      <c r="AU52" s="1">
        <f t="shared" ca="1" si="51"/>
        <v>11.77542</v>
      </c>
      <c r="AV52" s="1">
        <f t="shared" ca="1" si="52"/>
        <v>3.8151348577241873</v>
      </c>
      <c r="AW52" s="1">
        <f t="shared" ca="1" si="53"/>
        <v>4.8938994006402279</v>
      </c>
    </row>
    <row r="53" spans="1:49">
      <c r="A53" s="2" t="s">
        <v>73</v>
      </c>
      <c r="C53" s="10">
        <v>65</v>
      </c>
      <c r="D53" s="10">
        <v>90</v>
      </c>
      <c r="E53" s="10">
        <v>12.5</v>
      </c>
      <c r="F53" s="17">
        <f t="shared" ca="1" si="66"/>
        <v>0</v>
      </c>
      <c r="G53" s="16">
        <f t="shared" ca="1" si="67"/>
        <v>0</v>
      </c>
      <c r="H53" s="17">
        <f t="shared" ca="1" si="69"/>
        <v>0.14285128079920589</v>
      </c>
      <c r="J53" s="1">
        <v>34</v>
      </c>
      <c r="K53" s="1">
        <f t="shared" si="6"/>
        <v>0.28333333333333333</v>
      </c>
      <c r="L53" s="1">
        <f t="shared" ca="1" si="7"/>
        <v>35.818606608660531</v>
      </c>
      <c r="M53" s="1">
        <f t="shared" ca="1" si="8"/>
        <v>0.93180496006782931</v>
      </c>
      <c r="N53">
        <f t="shared" ca="1" si="9"/>
        <v>0.2999703090530878</v>
      </c>
      <c r="O53" s="1">
        <f t="shared" ca="1" si="10"/>
        <v>10.498960816858073</v>
      </c>
      <c r="P53" s="1">
        <f t="shared" ca="1" si="11"/>
        <v>61.498960816858073</v>
      </c>
      <c r="Q53" s="1">
        <f t="shared" ca="1" si="12"/>
        <v>64.998960816858073</v>
      </c>
      <c r="R53" s="1">
        <f t="shared" ca="1" si="13"/>
        <v>0.78238380960488452</v>
      </c>
      <c r="S53" s="1">
        <f ca="1">ROUND(RAND()*MIN(12, $T$50-SUM($S$50:S52)), 1)</f>
        <v>0</v>
      </c>
      <c r="U53" s="10">
        <f t="shared" ca="1" si="65"/>
        <v>0</v>
      </c>
      <c r="V53" s="10">
        <f t="shared" ca="1" si="14"/>
        <v>0</v>
      </c>
      <c r="W53" s="10">
        <f t="shared" ca="1" si="34"/>
        <v>0</v>
      </c>
      <c r="X53" s="1" t="str">
        <f t="shared" ca="1" si="68"/>
        <v>Sunny</v>
      </c>
      <c r="Y53" s="1">
        <f t="shared" ca="1" si="54"/>
        <v>0</v>
      </c>
      <c r="Z53" s="1">
        <f t="shared" ca="1" si="35"/>
        <v>57.629276603959376</v>
      </c>
      <c r="AA53" s="1">
        <f t="shared" ca="1" si="36"/>
        <v>0</v>
      </c>
      <c r="AB53" s="2">
        <f t="shared" ca="1" si="37"/>
        <v>0</v>
      </c>
      <c r="AC53" s="1">
        <f ca="1">IF(OR($AE$16="None", $AE$16="Source"), 0, UpStream(J53, $AE$16))</f>
        <v>0</v>
      </c>
      <c r="AD53" s="1">
        <f t="shared" ca="1" si="38"/>
        <v>0</v>
      </c>
      <c r="AE53" s="1">
        <f t="shared" ca="1" si="39"/>
        <v>0</v>
      </c>
      <c r="AF53" s="31">
        <f t="shared" ca="1" si="40"/>
        <v>2101.156817737341</v>
      </c>
      <c r="AG53" s="1">
        <f t="shared" ca="1" si="18"/>
        <v>1.3171002811246581E-2</v>
      </c>
      <c r="AH53" s="1">
        <f t="shared" ca="1" si="41"/>
        <v>197.50874086731008</v>
      </c>
      <c r="AI53" s="1">
        <f t="shared" ca="1" si="19"/>
        <v>1.2147684582609025E-3</v>
      </c>
      <c r="AJ53" s="1">
        <f t="shared" ca="1" si="42"/>
        <v>2.1207426662196201E-4</v>
      </c>
      <c r="AK53" s="1">
        <f t="shared" ca="1" si="43"/>
        <v>0.13184725027370686</v>
      </c>
      <c r="AL53" s="1">
        <f t="shared" ca="1" si="22"/>
        <v>0.53810897065105423</v>
      </c>
      <c r="AM53" s="1">
        <f t="shared" ca="1" si="44"/>
        <v>0.27493513651722962</v>
      </c>
      <c r="AN53" s="1">
        <f t="shared" ca="1" si="45"/>
        <v>6.1785019462148449</v>
      </c>
      <c r="AO53" s="1">
        <f t="shared" ca="1" si="46"/>
        <v>2.1024812297305329</v>
      </c>
      <c r="AP53" s="1">
        <f t="shared" ca="1" si="47"/>
        <v>0.19763323559467011</v>
      </c>
      <c r="AQ53" s="1">
        <f t="shared" si="48"/>
        <v>0.99313891420301392</v>
      </c>
      <c r="AR53" s="1">
        <f t="shared" si="49"/>
        <v>0.15558627173436718</v>
      </c>
      <c r="AS53" s="1">
        <f t="shared" si="29"/>
        <v>1.6808486745262616</v>
      </c>
      <c r="AT53" s="1">
        <f t="shared" si="50"/>
        <v>26.701489551650287</v>
      </c>
      <c r="AU53" s="1">
        <f t="shared" ca="1" si="51"/>
        <v>11.77542</v>
      </c>
      <c r="AV53" s="1">
        <f t="shared" ca="1" si="52"/>
        <v>3.7170093802436659</v>
      </c>
      <c r="AW53" s="1">
        <f t="shared" ca="1" si="53"/>
        <v>5.0049526922783034</v>
      </c>
    </row>
    <row r="54" spans="1:49">
      <c r="A54" s="2" t="s">
        <v>55</v>
      </c>
      <c r="C54" s="10">
        <v>25</v>
      </c>
      <c r="D54" s="10">
        <v>65</v>
      </c>
      <c r="E54" s="10">
        <v>30</v>
      </c>
      <c r="F54" s="17">
        <f t="shared" ca="1" si="66"/>
        <v>4.7133333333333347E-2</v>
      </c>
      <c r="G54" s="16">
        <f t="shared" ca="1" si="67"/>
        <v>1</v>
      </c>
      <c r="H54" s="17">
        <f t="shared" ca="1" si="69"/>
        <v>0</v>
      </c>
      <c r="J54" s="1">
        <v>35</v>
      </c>
      <c r="K54" s="1">
        <f t="shared" si="6"/>
        <v>0.29166666666666669</v>
      </c>
      <c r="L54" s="1">
        <f t="shared" ca="1" si="7"/>
        <v>36.747550822201539</v>
      </c>
      <c r="M54" s="1">
        <f t="shared" ca="1" si="8"/>
        <v>0.9261980435681012</v>
      </c>
      <c r="N54">
        <f t="shared" ca="1" si="9"/>
        <v>0.34599674184181745</v>
      </c>
      <c r="O54" s="1">
        <f t="shared" ca="1" si="10"/>
        <v>12.109885964463611</v>
      </c>
      <c r="P54" s="1">
        <f t="shared" ca="1" si="11"/>
        <v>63.109885964463615</v>
      </c>
      <c r="Q54" s="1">
        <f t="shared" ca="1" si="12"/>
        <v>61.809885964463618</v>
      </c>
      <c r="R54" s="1">
        <f t="shared" ca="1" si="13"/>
        <v>0.55342014847548837</v>
      </c>
      <c r="S54" s="1">
        <f ca="1">ROUND(RAND()*MIN(12, $T$50-SUM($S$50:S53)), 1)</f>
        <v>0</v>
      </c>
      <c r="U54" s="10">
        <f t="shared" ca="1" si="65"/>
        <v>0</v>
      </c>
      <c r="V54" s="10">
        <f t="shared" ca="1" si="14"/>
        <v>0</v>
      </c>
      <c r="W54" s="10">
        <f t="shared" ca="1" si="34"/>
        <v>0</v>
      </c>
      <c r="X54" s="1" t="str">
        <f t="shared" ca="1" si="68"/>
        <v>Sunny</v>
      </c>
      <c r="Y54" s="1">
        <f t="shared" ca="1" si="54"/>
        <v>0</v>
      </c>
      <c r="Z54" s="1">
        <f t="shared" ca="1" si="35"/>
        <v>57.459881457578042</v>
      </c>
      <c r="AA54" s="1">
        <f t="shared" ca="1" si="36"/>
        <v>0</v>
      </c>
      <c r="AB54" s="2">
        <f t="shared" ca="1" si="37"/>
        <v>0</v>
      </c>
      <c r="AC54" s="1">
        <f ca="1">IF(OR($AE$16="None", $AE$16="Source"), 0, UpStream(J54, $AE$16))</f>
        <v>0</v>
      </c>
      <c r="AD54" s="1">
        <f t="shared" ca="1" si="38"/>
        <v>0</v>
      </c>
      <c r="AE54" s="1">
        <f t="shared" ca="1" si="39"/>
        <v>0</v>
      </c>
      <c r="AF54" s="31">
        <f t="shared" ca="1" si="40"/>
        <v>1878.7182789160822</v>
      </c>
      <c r="AG54" s="1">
        <f t="shared" ca="1" si="18"/>
        <v>1.1750315596490342E-2</v>
      </c>
      <c r="AH54" s="1">
        <f t="shared" ca="1" si="41"/>
        <v>176.59951821811177</v>
      </c>
      <c r="AI54" s="1">
        <f t="shared" ca="1" si="19"/>
        <v>1.0859427120756592E-3</v>
      </c>
      <c r="AJ54" s="1">
        <f t="shared" ca="1" si="42"/>
        <v>2.0279028916560788E-4</v>
      </c>
      <c r="AK54" s="1">
        <f t="shared" ca="1" si="43"/>
        <v>0.11956645399790913</v>
      </c>
      <c r="AL54" s="1">
        <f t="shared" ca="1" si="22"/>
        <v>0.5137366301049523</v>
      </c>
      <c r="AM54" s="1">
        <f t="shared" ca="1" si="44"/>
        <v>0.28944248208038553</v>
      </c>
      <c r="AN54" s="1">
        <f t="shared" ca="1" si="45"/>
        <v>6.2163057287461063</v>
      </c>
      <c r="AO54" s="1">
        <f t="shared" ca="1" si="46"/>
        <v>1.8803103291964918</v>
      </c>
      <c r="AP54" s="1">
        <f t="shared" ca="1" si="47"/>
        <v>0.17674917094447026</v>
      </c>
      <c r="AQ54" s="1">
        <f t="shared" si="48"/>
        <v>0.99145897151161677</v>
      </c>
      <c r="AR54" s="1">
        <f t="shared" si="49"/>
        <v>0.17516918037825724</v>
      </c>
      <c r="AS54" s="1">
        <f t="shared" si="29"/>
        <v>1.6950406207266155</v>
      </c>
      <c r="AT54" s="1">
        <f t="shared" si="50"/>
        <v>27.105675586546749</v>
      </c>
      <c r="AU54" s="1">
        <f t="shared" ca="1" si="51"/>
        <v>11.77542</v>
      </c>
      <c r="AV54" s="1">
        <f t="shared" ca="1" si="52"/>
        <v>3.5661689441856939</v>
      </c>
      <c r="AW54" s="1">
        <f t="shared" ca="1" si="53"/>
        <v>4.785850824308346</v>
      </c>
    </row>
    <row r="55" spans="1:49">
      <c r="A55" s="2" t="s">
        <v>74</v>
      </c>
      <c r="C55" s="10">
        <v>25</v>
      </c>
      <c r="D55" s="10">
        <v>65</v>
      </c>
      <c r="E55" s="10">
        <v>50</v>
      </c>
      <c r="F55" s="17">
        <f t="shared" ca="1" si="66"/>
        <v>0</v>
      </c>
      <c r="G55" s="16">
        <f t="shared" ca="1" si="67"/>
        <v>0</v>
      </c>
      <c r="H55" s="17">
        <f ca="1">MAX(-(((D55-C55)/2)-ABS(AVERAGE($Q$20:$Q$139)-AVERAGE(C55:D55))), 0)/100+(MAX(ABS($O$5-E55)-10, 0)/100)^2</f>
        <v>1.3923999999999992E-2</v>
      </c>
      <c r="J55" s="1">
        <v>36</v>
      </c>
      <c r="K55" s="1">
        <f t="shared" si="6"/>
        <v>0.3</v>
      </c>
      <c r="L55" s="1">
        <f t="shared" ca="1" si="7"/>
        <v>37.67123489750746</v>
      </c>
      <c r="M55" s="1">
        <f t="shared" ca="1" si="8"/>
        <v>0.92128755905678639</v>
      </c>
      <c r="N55">
        <f t="shared" ca="1" si="9"/>
        <v>0.39095129471356077</v>
      </c>
      <c r="O55" s="1">
        <f t="shared" ca="1" si="10"/>
        <v>13.683295314974627</v>
      </c>
      <c r="P55" s="1">
        <f t="shared" ca="1" si="11"/>
        <v>64.683295314974629</v>
      </c>
      <c r="Q55" s="1">
        <f t="shared" ca="1" si="12"/>
        <v>68.083295314974634</v>
      </c>
      <c r="R55" s="1">
        <f t="shared" ca="1" si="13"/>
        <v>0.17600892271453739</v>
      </c>
      <c r="S55" s="1">
        <f ca="1">ROUND(RAND()*MIN(12, $T$50-SUM($S$50:S54)), 1)</f>
        <v>0</v>
      </c>
      <c r="U55" s="10">
        <f t="shared" ca="1" si="65"/>
        <v>0</v>
      </c>
      <c r="V55" s="10">
        <f t="shared" ca="1" si="14"/>
        <v>0</v>
      </c>
      <c r="W55" s="10">
        <f t="shared" ca="1" si="34"/>
        <v>0</v>
      </c>
      <c r="X55" s="1" t="str">
        <f t="shared" ca="1" si="68"/>
        <v>Sunny</v>
      </c>
      <c r="Y55" s="1">
        <f t="shared" ca="1" si="54"/>
        <v>0</v>
      </c>
      <c r="Z55" s="1">
        <f t="shared" ca="1" si="35"/>
        <v>57.290984230263348</v>
      </c>
      <c r="AA55" s="1">
        <f t="shared" ca="1" si="36"/>
        <v>0</v>
      </c>
      <c r="AB55" s="2">
        <f t="shared" ca="1" si="37"/>
        <v>0</v>
      </c>
      <c r="AC55" s="1">
        <f ca="1">IF(OR($AE$16="None", $AE$16="Source"), 0, UpStream(J55, $AE$16))</f>
        <v>0</v>
      </c>
      <c r="AD55" s="1">
        <f t="shared" ca="1" si="38"/>
        <v>0</v>
      </c>
      <c r="AE55" s="1">
        <f t="shared" ca="1" si="39"/>
        <v>0</v>
      </c>
      <c r="AF55" s="31">
        <f t="shared" ca="1" si="40"/>
        <v>2337.9029082479756</v>
      </c>
      <c r="AG55" s="1">
        <f t="shared" ca="1" si="18"/>
        <v>1.469008480493403E-2</v>
      </c>
      <c r="AH55" s="1">
        <f t="shared" ca="1" si="41"/>
        <v>219.76287337530974</v>
      </c>
      <c r="AI55" s="1">
        <f t="shared" ca="1" si="19"/>
        <v>1.351938988192929E-3</v>
      </c>
      <c r="AJ55" s="1">
        <f t="shared" ca="1" si="42"/>
        <v>2.2385732505510094E-4</v>
      </c>
      <c r="AK55" s="1">
        <f t="shared" ca="1" si="43"/>
        <v>0.14472509604511313</v>
      </c>
      <c r="AL55" s="1">
        <f t="shared" ca="1" si="22"/>
        <v>0.56117302692507698</v>
      </c>
      <c r="AM55" s="1">
        <f t="shared" ca="1" si="44"/>
        <v>0.26120653159221602</v>
      </c>
      <c r="AN55" s="1">
        <f t="shared" ca="1" si="45"/>
        <v>6.1423746093519567</v>
      </c>
      <c r="AO55" s="1">
        <f t="shared" ca="1" si="46"/>
        <v>2.3388785217309165</v>
      </c>
      <c r="AP55" s="1">
        <f t="shared" ca="1" si="47"/>
        <v>0.21985458104270619</v>
      </c>
      <c r="AQ55" s="1">
        <f t="shared" si="48"/>
        <v>0.98980243918562671</v>
      </c>
      <c r="AR55" s="1">
        <f t="shared" si="49"/>
        <v>0.194271962474591</v>
      </c>
      <c r="AS55" s="1">
        <f t="shared" si="29"/>
        <v>1.709004160518131</v>
      </c>
      <c r="AT55" s="1">
        <f t="shared" si="50"/>
        <v>27.492364000388982</v>
      </c>
      <c r="AU55" s="1">
        <f t="shared" ca="1" si="51"/>
        <v>11.77542</v>
      </c>
      <c r="AV55" s="1">
        <f t="shared" ca="1" si="52"/>
        <v>3.5503051067300881</v>
      </c>
      <c r="AW55" s="1">
        <f t="shared" ca="1" si="53"/>
        <v>5.2830328713003825</v>
      </c>
    </row>
    <row r="56" spans="1:49">
      <c r="A56" s="2" t="s">
        <v>56</v>
      </c>
      <c r="C56" s="10">
        <v>30</v>
      </c>
      <c r="D56" s="10">
        <v>60</v>
      </c>
      <c r="E56" s="10">
        <v>90</v>
      </c>
      <c r="F56" s="17">
        <f t="shared" ca="1" si="66"/>
        <v>0</v>
      </c>
      <c r="G56" s="16">
        <f t="shared" ca="1" si="67"/>
        <v>0</v>
      </c>
      <c r="H56" s="17">
        <f t="shared" ca="1" si="69"/>
        <v>0.26832400000000001</v>
      </c>
      <c r="J56" s="1">
        <v>37</v>
      </c>
      <c r="K56" s="1">
        <f t="shared" si="6"/>
        <v>0.30833333333333335</v>
      </c>
      <c r="L56" s="1">
        <f t="shared" ca="1" si="7"/>
        <v>38.590363037416864</v>
      </c>
      <c r="M56" s="1">
        <f t="shared" ca="1" si="8"/>
        <v>0.91708819950145459</v>
      </c>
      <c r="N56">
        <f t="shared" ca="1" si="9"/>
        <v>0.4347767519725082</v>
      </c>
      <c r="O56" s="1">
        <f t="shared" ca="1" si="10"/>
        <v>15.217186319037786</v>
      </c>
      <c r="P56" s="1">
        <f t="shared" ca="1" si="11"/>
        <v>66.217186319037779</v>
      </c>
      <c r="Q56" s="1">
        <f t="shared" ca="1" si="12"/>
        <v>69.017186319037776</v>
      </c>
      <c r="R56" s="1">
        <f t="shared" ca="1" si="13"/>
        <v>0.7477123051186727</v>
      </c>
      <c r="S56" s="1">
        <f ca="1">ROUND(RAND()*MIN(12, $T$50-SUM($S$50:S55)), 1)</f>
        <v>0</v>
      </c>
      <c r="U56" s="10">
        <f t="shared" ca="1" si="65"/>
        <v>0</v>
      </c>
      <c r="V56" s="10">
        <f t="shared" ca="1" si="14"/>
        <v>0</v>
      </c>
      <c r="W56" s="10">
        <f t="shared" ca="1" si="34"/>
        <v>0</v>
      </c>
      <c r="X56" s="1" t="str">
        <f t="shared" ca="1" si="68"/>
        <v>Sunny</v>
      </c>
      <c r="Y56" s="1">
        <f t="shared" ca="1" si="54"/>
        <v>0</v>
      </c>
      <c r="Z56" s="1">
        <f t="shared" ca="1" si="35"/>
        <v>57.122583458435003</v>
      </c>
      <c r="AA56" s="1">
        <f t="shared" ca="1" si="36"/>
        <v>0</v>
      </c>
      <c r="AB56" s="2">
        <f t="shared" ca="1" si="37"/>
        <v>0</v>
      </c>
      <c r="AC56" s="1">
        <f ca="1">IF(OR($AE$16="None", $AE$16="Source"), 0, UpStream(J56, $AE$16))</f>
        <v>0</v>
      </c>
      <c r="AD56" s="1">
        <f t="shared" ca="1" si="38"/>
        <v>0</v>
      </c>
      <c r="AE56" s="1">
        <f t="shared" ca="1" si="39"/>
        <v>0</v>
      </c>
      <c r="AF56" s="31">
        <f t="shared" ca="1" si="40"/>
        <v>2414.04351415469</v>
      </c>
      <c r="AG56" s="1">
        <f t="shared" ca="1" si="18"/>
        <v>1.5180186687900495E-2</v>
      </c>
      <c r="AH56" s="1">
        <f t="shared" ca="1" si="41"/>
        <v>226.92009033054089</v>
      </c>
      <c r="AI56" s="1">
        <f t="shared" ca="1" si="19"/>
        <v>1.3960676395624661E-3</v>
      </c>
      <c r="AJ56" s="1">
        <f t="shared" ca="1" si="42"/>
        <v>2.2773279739482448E-4</v>
      </c>
      <c r="AK56" s="1">
        <f t="shared" ca="1" si="43"/>
        <v>0.14882810748980413</v>
      </c>
      <c r="AL56" s="1">
        <f t="shared" ca="1" si="22"/>
        <v>0.56804519822315147</v>
      </c>
      <c r="AM56" s="1">
        <f t="shared" ca="1" si="44"/>
        <v>0.25711595343860033</v>
      </c>
      <c r="AN56" s="1">
        <f t="shared" ca="1" si="45"/>
        <v>6.131518966235542</v>
      </c>
      <c r="AO56" s="1">
        <f t="shared" ca="1" si="46"/>
        <v>2.414894445667191</v>
      </c>
      <c r="AP56" s="1">
        <f t="shared" ca="1" si="47"/>
        <v>0.22700007789271598</v>
      </c>
      <c r="AQ56" s="1">
        <f t="shared" si="48"/>
        <v>0.9881738576650051</v>
      </c>
      <c r="AR56" s="1">
        <f t="shared" si="49"/>
        <v>0.21284225862546047</v>
      </c>
      <c r="AS56" s="1">
        <f t="shared" si="29"/>
        <v>1.7227056966371468</v>
      </c>
      <c r="AT56" s="1">
        <f t="shared" si="50"/>
        <v>27.860956910229344</v>
      </c>
      <c r="AU56" s="1">
        <f t="shared" ca="1" si="51"/>
        <v>11.77542</v>
      </c>
      <c r="AV56" s="1">
        <f t="shared" ca="1" si="52"/>
        <v>3.4684064963277876</v>
      </c>
      <c r="AW56" s="1">
        <f t="shared" ca="1" si="53"/>
        <v>5.3744940185178578</v>
      </c>
    </row>
    <row r="57" spans="1:49">
      <c r="A57" s="2" t="s">
        <v>57</v>
      </c>
      <c r="C57" s="10">
        <v>25</v>
      </c>
      <c r="D57" s="10">
        <v>65</v>
      </c>
      <c r="E57" s="10">
        <v>12.5</v>
      </c>
      <c r="F57" s="17">
        <f t="shared" ca="1" si="66"/>
        <v>0</v>
      </c>
      <c r="G57" s="16">
        <f t="shared" ca="1" si="67"/>
        <v>0</v>
      </c>
      <c r="H57" s="17">
        <f t="shared" ca="1" si="69"/>
        <v>3.2490000000000032E-3</v>
      </c>
      <c r="J57" s="1">
        <v>38</v>
      </c>
      <c r="K57" s="1">
        <f t="shared" si="6"/>
        <v>0.31666666666666665</v>
      </c>
      <c r="L57" s="1">
        <f t="shared" ca="1" si="7"/>
        <v>39.505651625510232</v>
      </c>
      <c r="M57" s="1">
        <f t="shared" ca="1" si="8"/>
        <v>0.91360966739091687</v>
      </c>
      <c r="N57">
        <f t="shared" ca="1" si="9"/>
        <v>0.47741879753517313</v>
      </c>
      <c r="O57" s="1">
        <f t="shared" ca="1" si="10"/>
        <v>16.709657913731061</v>
      </c>
      <c r="P57" s="1">
        <f t="shared" ca="1" si="11"/>
        <v>67.709657913731064</v>
      </c>
      <c r="Q57" s="1">
        <f t="shared" ca="1" si="12"/>
        <v>67.10965791373107</v>
      </c>
      <c r="R57" s="1">
        <f t="shared" ca="1" si="13"/>
        <v>0.33664743731132374</v>
      </c>
      <c r="S57" s="1">
        <f ca="1">ROUND(RAND()*MIN(12, $T$50-SUM($S$50:S56)), 1)</f>
        <v>0</v>
      </c>
      <c r="U57" s="10">
        <f t="shared" ca="1" si="65"/>
        <v>0</v>
      </c>
      <c r="V57" s="10">
        <f t="shared" ca="1" si="14"/>
        <v>0</v>
      </c>
      <c r="W57" s="10">
        <f t="shared" ca="1" si="34"/>
        <v>0</v>
      </c>
      <c r="X57" s="1" t="str">
        <f t="shared" ca="1" si="68"/>
        <v>Sunny</v>
      </c>
      <c r="Y57" s="1">
        <f t="shared" ca="1" si="54"/>
        <v>0</v>
      </c>
      <c r="Z57" s="1">
        <f t="shared" ca="1" si="35"/>
        <v>56.954677682814754</v>
      </c>
      <c r="AA57" s="1">
        <f t="shared" ca="1" si="36"/>
        <v>0</v>
      </c>
      <c r="AB57" s="2">
        <f t="shared" ca="1" si="37"/>
        <v>0</v>
      </c>
      <c r="AC57" s="1">
        <f ca="1">IF(OR($AE$16="None", $AE$16="Source"), 0, UpStream(J57, $AE$16))</f>
        <v>0</v>
      </c>
      <c r="AD57" s="1">
        <f t="shared" ca="1" si="38"/>
        <v>0</v>
      </c>
      <c r="AE57" s="1">
        <f t="shared" ca="1" si="39"/>
        <v>0</v>
      </c>
      <c r="AF57" s="31">
        <f t="shared" ca="1" si="40"/>
        <v>2260.7673829909654</v>
      </c>
      <c r="AG57" s="1">
        <f t="shared" ca="1" si="18"/>
        <v>1.4194347038542431E-2</v>
      </c>
      <c r="AH57" s="1">
        <f t="shared" ca="1" si="41"/>
        <v>212.51213400115077</v>
      </c>
      <c r="AI57" s="1">
        <f t="shared" ca="1" si="19"/>
        <v>1.3072400837491748E-3</v>
      </c>
      <c r="AJ57" s="1">
        <f t="shared" ca="1" si="42"/>
        <v>2.224665114522566E-4</v>
      </c>
      <c r="AK57" s="1">
        <f t="shared" ca="1" si="43"/>
        <v>0.14054976472493688</v>
      </c>
      <c r="AL57" s="1">
        <f t="shared" ca="1" si="22"/>
        <v>0.55395155182981592</v>
      </c>
      <c r="AM57" s="1">
        <f t="shared" ca="1" si="44"/>
        <v>0.26550502867272863</v>
      </c>
      <c r="AN57" s="1">
        <f t="shared" ca="1" si="45"/>
        <v>6.1537332721271296</v>
      </c>
      <c r="AO57" s="1">
        <f t="shared" ca="1" si="46"/>
        <v>2.2618633081994184</v>
      </c>
      <c r="AP57" s="1">
        <f t="shared" ca="1" si="47"/>
        <v>0.21261515097074535</v>
      </c>
      <c r="AQ57" s="1">
        <f t="shared" si="48"/>
        <v>0.98657769077849855</v>
      </c>
      <c r="AR57" s="1">
        <f t="shared" si="49"/>
        <v>0.23082916893992145</v>
      </c>
      <c r="AS57" s="1">
        <f t="shared" si="29"/>
        <v>1.7361097380512613</v>
      </c>
      <c r="AT57" s="1">
        <f t="shared" si="50"/>
        <v>28.210968467144177</v>
      </c>
      <c r="AU57" s="1">
        <f t="shared" ca="1" si="51"/>
        <v>11.77542</v>
      </c>
      <c r="AV57" s="1">
        <f t="shared" ca="1" si="52"/>
        <v>3.3597186648019228</v>
      </c>
      <c r="AW57" s="1">
        <f t="shared" ca="1" si="53"/>
        <v>5.2502096702732555</v>
      </c>
    </row>
    <row r="58" spans="1:49">
      <c r="A58" s="2" t="s">
        <v>75</v>
      </c>
      <c r="C58" s="10">
        <v>0</v>
      </c>
      <c r="D58" s="10">
        <v>40</v>
      </c>
      <c r="E58" s="10">
        <v>30</v>
      </c>
      <c r="F58" s="17">
        <f t="shared" ca="1" si="66"/>
        <v>4.9133333333333341E-2</v>
      </c>
      <c r="G58" s="16">
        <f t="shared" ca="1" si="67"/>
        <v>0</v>
      </c>
      <c r="H58" s="17">
        <f t="shared" ca="1" si="69"/>
        <v>0.11039771920079409</v>
      </c>
      <c r="J58" s="1">
        <v>39</v>
      </c>
      <c r="K58" s="1">
        <f t="shared" si="6"/>
        <v>0.32500000000000001</v>
      </c>
      <c r="L58" s="1">
        <f t="shared" ca="1" si="7"/>
        <v>40.417824337548652</v>
      </c>
      <c r="M58" s="1">
        <f t="shared" ca="1" si="8"/>
        <v>0.91085687856992492</v>
      </c>
      <c r="N58">
        <f t="shared" ca="1" si="9"/>
        <v>0.51882507812275569</v>
      </c>
      <c r="O58" s="1">
        <f t="shared" ca="1" si="10"/>
        <v>18.15887773429645</v>
      </c>
      <c r="P58" s="1">
        <f t="shared" ca="1" si="11"/>
        <v>69.158877734296453</v>
      </c>
      <c r="Q58" s="1">
        <f t="shared" ca="1" si="12"/>
        <v>73.158877734296453</v>
      </c>
      <c r="R58" s="1">
        <f t="shared" ca="1" si="13"/>
        <v>0.45340209208545301</v>
      </c>
      <c r="S58" s="1">
        <f ca="1">ROUND(RAND()*MIN(12, $T$50-SUM($S$50:S57)), 1)</f>
        <v>0</v>
      </c>
      <c r="U58" s="10">
        <f t="shared" ca="1" si="65"/>
        <v>0</v>
      </c>
      <c r="V58" s="10">
        <f t="shared" ca="1" si="14"/>
        <v>0</v>
      </c>
      <c r="W58" s="10">
        <f t="shared" ca="1" si="34"/>
        <v>0</v>
      </c>
      <c r="X58" s="1" t="str">
        <f t="shared" ca="1" si="68"/>
        <v>Sunny</v>
      </c>
      <c r="Y58" s="1">
        <f t="shared" ca="1" si="54"/>
        <v>0</v>
      </c>
      <c r="Z58" s="1">
        <f t="shared" ca="1" si="35"/>
        <v>56.787265448413756</v>
      </c>
      <c r="AA58" s="1">
        <f t="shared" ca="1" si="36"/>
        <v>0</v>
      </c>
      <c r="AB58" s="2">
        <f t="shared" ca="1" si="37"/>
        <v>0</v>
      </c>
      <c r="AC58" s="1">
        <f ca="1">IF(OR($AE$16="None", $AE$16="Source"), 0, UpStream(J58, $AE$16))</f>
        <v>0</v>
      </c>
      <c r="AD58" s="1">
        <f t="shared" ca="1" si="38"/>
        <v>0</v>
      </c>
      <c r="AE58" s="1">
        <f t="shared" ca="1" si="39"/>
        <v>0</v>
      </c>
      <c r="AF58" s="31">
        <f t="shared" ca="1" si="40"/>
        <v>2778.4726236765468</v>
      </c>
      <c r="AG58" s="1">
        <f t="shared" ca="1" si="18"/>
        <v>1.7536431252163438E-2</v>
      </c>
      <c r="AH58" s="1">
        <f t="shared" ca="1" si="41"/>
        <v>261.17642662559547</v>
      </c>
      <c r="AI58" s="1">
        <f t="shared" ca="1" si="19"/>
        <v>1.6073656041189492E-3</v>
      </c>
      <c r="AJ58" s="1">
        <f t="shared" ca="1" si="42"/>
        <v>2.4247133334515794E-4</v>
      </c>
      <c r="AK58" s="1">
        <f t="shared" ca="1" si="43"/>
        <v>0.16823063718286077</v>
      </c>
      <c r="AL58" s="1">
        <f t="shared" ca="1" si="22"/>
        <v>0.59782816411703477</v>
      </c>
      <c r="AM58" s="1">
        <f t="shared" ca="1" si="44"/>
        <v>0.23938799754938403</v>
      </c>
      <c r="AN58" s="1">
        <f t="shared" ca="1" si="45"/>
        <v>6.0838343617219666</v>
      </c>
      <c r="AO58" s="1">
        <f t="shared" ca="1" si="46"/>
        <v>2.7786532840953249</v>
      </c>
      <c r="AP58" s="1">
        <f t="shared" ca="1" si="47"/>
        <v>0.26119340870496055</v>
      </c>
      <c r="AQ58" s="1">
        <f t="shared" si="48"/>
        <v>0.98501831350859492</v>
      </c>
      <c r="AR58" s="1">
        <f t="shared" si="49"/>
        <v>0.24818339254705699</v>
      </c>
      <c r="AS58" s="1">
        <f t="shared" si="29"/>
        <v>1.7491788737454912</v>
      </c>
      <c r="AT58" s="1">
        <f t="shared" si="50"/>
        <v>28.542018090191917</v>
      </c>
      <c r="AU58" s="1">
        <f t="shared" ca="1" si="51"/>
        <v>11.77542</v>
      </c>
      <c r="AV58" s="1">
        <f t="shared" ca="1" si="52"/>
        <v>3.3466149129461948</v>
      </c>
      <c r="AW58" s="1">
        <f t="shared" ca="1" si="53"/>
        <v>5.7223234669457277</v>
      </c>
    </row>
    <row r="59" spans="1:49">
      <c r="A59" s="2" t="s">
        <v>76</v>
      </c>
      <c r="C59" s="10">
        <v>5</v>
      </c>
      <c r="D59" s="10">
        <v>45</v>
      </c>
      <c r="E59" s="10">
        <v>47.5</v>
      </c>
      <c r="F59" s="17">
        <f t="shared" ca="1" si="66"/>
        <v>0</v>
      </c>
      <c r="G59" s="16">
        <f t="shared" ca="1" si="67"/>
        <v>0</v>
      </c>
      <c r="H59" s="17">
        <f t="shared" ca="1" si="69"/>
        <v>6.9046719200794096E-2</v>
      </c>
      <c r="J59" s="1">
        <v>40</v>
      </c>
      <c r="K59" s="1">
        <f t="shared" si="6"/>
        <v>0.33333333333333331</v>
      </c>
      <c r="L59" s="1">
        <f t="shared" ca="1" si="7"/>
        <v>41.32760745674701</v>
      </c>
      <c r="M59" s="1">
        <f t="shared" ca="1" si="8"/>
        <v>0.90883016607386646</v>
      </c>
      <c r="N59">
        <f t="shared" ca="1" si="9"/>
        <v>0.55894432774150782</v>
      </c>
      <c r="O59" s="1">
        <f t="shared" ca="1" si="10"/>
        <v>19.563051470952775</v>
      </c>
      <c r="P59" s="1">
        <f t="shared" ca="1" si="11"/>
        <v>70.563051470952772</v>
      </c>
      <c r="Q59" s="1">
        <f t="shared" ca="1" si="12"/>
        <v>67.963051470952777</v>
      </c>
      <c r="R59" s="1">
        <f t="shared" ca="1" si="13"/>
        <v>0.28551802108974123</v>
      </c>
      <c r="S59" s="1">
        <f ca="1">ROUND($T$50-SUM($S$50:S58), 1)</f>
        <v>0</v>
      </c>
      <c r="U59" s="10">
        <f t="shared" ca="1" si="65"/>
        <v>0</v>
      </c>
      <c r="V59" s="10">
        <f t="shared" ca="1" si="14"/>
        <v>0</v>
      </c>
      <c r="W59" s="10">
        <f t="shared" ca="1" si="34"/>
        <v>0</v>
      </c>
      <c r="X59" s="1" t="str">
        <f t="shared" ca="1" si="68"/>
        <v>Sunny</v>
      </c>
      <c r="Y59" s="1">
        <f t="shared" ca="1" si="54"/>
        <v>0</v>
      </c>
      <c r="Z59" s="1">
        <f t="shared" ca="1" si="35"/>
        <v>56.620345304519937</v>
      </c>
      <c r="AA59" s="1">
        <f t="shared" ca="1" si="36"/>
        <v>0</v>
      </c>
      <c r="AB59" s="2">
        <f t="shared" ca="1" si="37"/>
        <v>0</v>
      </c>
      <c r="AC59" s="1">
        <f ca="1">IF(OR($AE$16="None", $AE$16="Source"), 0, UpStream(J59, $AE$16))</f>
        <v>0</v>
      </c>
      <c r="AD59" s="1">
        <f t="shared" ca="1" si="38"/>
        <v>0</v>
      </c>
      <c r="AE59" s="1">
        <f t="shared" ca="1" si="39"/>
        <v>0</v>
      </c>
      <c r="AF59" s="31">
        <f t="shared" ca="1" si="40"/>
        <v>2328.2537346728113</v>
      </c>
      <c r="AG59" s="1">
        <f t="shared" ca="1" si="18"/>
        <v>1.4628028824407837E-2</v>
      </c>
      <c r="AH59" s="1">
        <f t="shared" ca="1" si="41"/>
        <v>218.85585105924429</v>
      </c>
      <c r="AI59" s="1">
        <f t="shared" ca="1" si="19"/>
        <v>1.3463470829359571E-3</v>
      </c>
      <c r="AJ59" s="1">
        <f t="shared" ca="1" si="42"/>
        <v>2.2668694751992505E-4</v>
      </c>
      <c r="AK59" s="1">
        <f t="shared" ca="1" si="43"/>
        <v>0.14420383204579446</v>
      </c>
      <c r="AL59" s="1">
        <f t="shared" ca="1" si="22"/>
        <v>0.56028427066065445</v>
      </c>
      <c r="AM59" s="1">
        <f t="shared" ca="1" si="44"/>
        <v>0.26173555317818192</v>
      </c>
      <c r="AN59" s="1">
        <f t="shared" ca="1" si="45"/>
        <v>6.1437751297949239</v>
      </c>
      <c r="AO59" s="1">
        <f t="shared" ca="1" si="46"/>
        <v>2.329244734661549</v>
      </c>
      <c r="AP59" s="1">
        <f t="shared" ca="1" si="47"/>
        <v>0.21894900505818565</v>
      </c>
      <c r="AQ59" s="1">
        <f t="shared" si="48"/>
        <v>0.98350000000000004</v>
      </c>
      <c r="AR59" s="1">
        <f t="shared" si="49"/>
        <v>0.26485736272623711</v>
      </c>
      <c r="AS59" s="1">
        <f t="shared" si="29"/>
        <v>1.7618738044337356</v>
      </c>
      <c r="AT59" s="1">
        <f t="shared" si="50"/>
        <v>28.853822567102554</v>
      </c>
      <c r="AU59" s="1">
        <f t="shared" ca="1" si="51"/>
        <v>11.77542</v>
      </c>
      <c r="AV59" s="1">
        <f t="shared" ca="1" si="52"/>
        <v>3.2172522320889243</v>
      </c>
      <c r="AW59" s="1">
        <f t="shared" ca="1" si="53"/>
        <v>5.3498119614702313</v>
      </c>
    </row>
    <row r="60" spans="1:49">
      <c r="A60" s="2" t="s">
        <v>77</v>
      </c>
      <c r="C60" s="10">
        <v>5</v>
      </c>
      <c r="D60" s="10">
        <v>45</v>
      </c>
      <c r="E60" s="10">
        <v>80</v>
      </c>
      <c r="F60" s="17">
        <f t="shared" ca="1" si="66"/>
        <v>0</v>
      </c>
      <c r="G60" s="16">
        <f t="shared" ca="1" si="67"/>
        <v>0</v>
      </c>
      <c r="H60" s="17">
        <f t="shared" ca="1" si="69"/>
        <v>0.23512171920079408</v>
      </c>
      <c r="J60" s="1">
        <v>41</v>
      </c>
      <c r="K60" s="1">
        <f t="shared" si="6"/>
        <v>0.34166666666666667</v>
      </c>
      <c r="L60" s="1">
        <f t="shared" ca="1" si="7"/>
        <v>42.235725392882046</v>
      </c>
      <c r="M60" s="1">
        <f t="shared" ca="1" si="8"/>
        <v>0.90752548396346944</v>
      </c>
      <c r="N60">
        <f t="shared" ca="1" si="9"/>
        <v>0.59772556303963331</v>
      </c>
      <c r="O60" s="1">
        <f t="shared" ca="1" si="10"/>
        <v>20.920394706387167</v>
      </c>
      <c r="P60" s="1">
        <f t="shared" ca="1" si="11"/>
        <v>71.920394706387171</v>
      </c>
      <c r="Q60" s="1">
        <f t="shared" ca="1" si="12"/>
        <v>70.020394706387165</v>
      </c>
      <c r="R60" s="1">
        <f t="shared" ca="1" si="13"/>
        <v>0.45659525423205949</v>
      </c>
      <c r="S60" s="1">
        <f ca="1">ROUND(RAND()*MIN($T$60, 12), 1)</f>
        <v>0.5</v>
      </c>
      <c r="T60" s="1">
        <f ca="1">G23*(RAND()*(N2/10+0.3)+0.85-N2/20)</f>
        <v>0.85070426075941608</v>
      </c>
      <c r="U60" s="10">
        <f t="shared" ref="U60:U69" ca="1" si="70">VLOOKUP(SMALL($R$60:$R$69, J60-40),$R$60:$S$69,2, FALSE)</f>
        <v>0.1</v>
      </c>
      <c r="V60" s="10">
        <f t="shared" ca="1" si="14"/>
        <v>0</v>
      </c>
      <c r="W60" s="10">
        <f t="shared" ca="1" si="34"/>
        <v>0</v>
      </c>
      <c r="X60" s="1" t="str">
        <f ca="1">IF(U60= 0, IF(RAND()&lt;(0.5^(T$60/10)), "Sunny", "Cloudy"), IF(V60&gt;0, IF(V60&gt;6, "Blizzard", IF(V60&gt;2, "Snowing", "Light Snow")), IF(U60&gt;6, "Storm",  IF(U60&gt;2, "Rain", "Light Rain"))))</f>
        <v>Light Rain</v>
      </c>
      <c r="Y60" s="1">
        <f t="shared" ca="1" si="54"/>
        <v>0.1</v>
      </c>
      <c r="Z60" s="1">
        <f t="shared" ca="1" si="35"/>
        <v>56.553915804685445</v>
      </c>
      <c r="AA60" s="1">
        <f t="shared" ca="1" si="36"/>
        <v>0.1</v>
      </c>
      <c r="AB60" s="2">
        <f t="shared" ca="1" si="37"/>
        <v>0</v>
      </c>
      <c r="AC60" s="1">
        <f ca="1">IF(OR($AE$16="None", $AE$16="Source"), 0, UpStream(J60, $AE$16))</f>
        <v>0</v>
      </c>
      <c r="AD60" s="1">
        <f t="shared" ca="1" si="38"/>
        <v>0</v>
      </c>
      <c r="AE60" s="1">
        <f t="shared" ca="1" si="39"/>
        <v>0</v>
      </c>
      <c r="AF60" s="31">
        <f t="shared" ca="1" si="40"/>
        <v>2498.2438531187681</v>
      </c>
      <c r="AG60" s="1">
        <f t="shared" ca="1" si="18"/>
        <v>1.5723046797705177E-2</v>
      </c>
      <c r="AH60" s="1">
        <f t="shared" ca="1" si="41"/>
        <v>2498.2438531187681</v>
      </c>
      <c r="AI60" s="1">
        <f t="shared" ca="1" si="19"/>
        <v>1.5723046797705177E-2</v>
      </c>
      <c r="AJ60" s="1">
        <f t="shared" ca="1" si="42"/>
        <v>1.0336908721058121E-4</v>
      </c>
      <c r="AK60" s="1">
        <f t="shared" ca="1" si="43"/>
        <v>0.15334482907686722</v>
      </c>
      <c r="AL60" s="1">
        <f t="shared" ca="1" si="22"/>
        <v>0.57536562503906818</v>
      </c>
      <c r="AM60" s="1">
        <f t="shared" ca="1" si="44"/>
        <v>0.25275855652436419</v>
      </c>
      <c r="AN60" s="1">
        <f t="shared" ca="1" si="45"/>
        <v>6.1199002388203825</v>
      </c>
      <c r="AO60" s="1">
        <f t="shared" ca="1" si="46"/>
        <v>2.498950377185106</v>
      </c>
      <c r="AP60" s="1">
        <f t="shared" ca="1" si="47"/>
        <v>2.498950377185106</v>
      </c>
      <c r="AQ60" s="1">
        <f t="shared" si="48"/>
        <v>0.98202691184450408</v>
      </c>
      <c r="AR60" s="1">
        <f t="shared" si="49"/>
        <v>0.28080537728419419</v>
      </c>
      <c r="AS60" s="1">
        <f t="shared" si="29"/>
        <v>1.774153438809708</v>
      </c>
      <c r="AT60" s="1">
        <f t="shared" si="50"/>
        <v>29.146187247455781</v>
      </c>
      <c r="AU60" s="1">
        <f t="shared" ca="1" si="51"/>
        <v>11.77542</v>
      </c>
      <c r="AV60" s="1">
        <f t="shared" ca="1" si="52"/>
        <v>1.3834326458204997</v>
      </c>
      <c r="AW60" s="1">
        <f t="shared" ca="1" si="53"/>
        <v>2.4395104581697167</v>
      </c>
    </row>
    <row r="61" spans="1:49">
      <c r="A61" s="2" t="s">
        <v>78</v>
      </c>
      <c r="C61" s="10">
        <v>0</v>
      </c>
      <c r="D61" s="10">
        <v>40</v>
      </c>
      <c r="E61" s="10">
        <v>12.5</v>
      </c>
      <c r="F61" s="17">
        <f t="shared" ca="1" si="66"/>
        <v>0</v>
      </c>
      <c r="G61" s="16">
        <f t="shared" ca="1" si="67"/>
        <v>0</v>
      </c>
      <c r="H61" s="17">
        <f t="shared" ca="1" si="69"/>
        <v>0.1136467192007941</v>
      </c>
      <c r="J61" s="1">
        <v>42</v>
      </c>
      <c r="K61" s="1">
        <f t="shared" si="6"/>
        <v>0.35</v>
      </c>
      <c r="L61" s="1">
        <f t="shared" ca="1" si="7"/>
        <v>43.142896405235035</v>
      </c>
      <c r="M61" s="1">
        <f t="shared" ca="1" si="8"/>
        <v>0.90693461115949248</v>
      </c>
      <c r="N61">
        <f t="shared" ca="1" si="9"/>
        <v>0.63511735775499734</v>
      </c>
      <c r="O61" s="1">
        <f t="shared" ca="1" si="10"/>
        <v>22.229107521424908</v>
      </c>
      <c r="P61" s="1">
        <f t="shared" ca="1" si="11"/>
        <v>73.229107521424908</v>
      </c>
      <c r="Q61" s="1">
        <f t="shared" ca="1" si="12"/>
        <v>72.729107521424908</v>
      </c>
      <c r="R61" s="1">
        <f t="shared" ca="1" si="13"/>
        <v>2.2818286959263134E-2</v>
      </c>
      <c r="S61" s="1">
        <f ca="1">ROUND(RAND()*MIN(12, $T$60-SUM($S$60:S60)), 1)</f>
        <v>0.1</v>
      </c>
      <c r="U61" s="10">
        <f t="shared" ca="1" si="70"/>
        <v>0</v>
      </c>
      <c r="V61" s="10">
        <f t="shared" ca="1" si="14"/>
        <v>0</v>
      </c>
      <c r="W61" s="10">
        <f t="shared" ca="1" si="34"/>
        <v>0</v>
      </c>
      <c r="X61" s="1" t="str">
        <f t="shared" ref="X61:X69" ca="1" si="71">IF(U61= 0, IF(RAND()&lt;(0.5^(T$60/10)), "Sunny", "Cloudy"), IF(V61&gt;0, IF(V61&gt;6, "Blizzard", IF(V61&gt;2, "Snowing", "Light Snow")), IF(U61&gt;6, "Storm",  IF(U61&gt;2, "Rain", "Light Rain"))))</f>
        <v>Sunny</v>
      </c>
      <c r="Y61" s="1">
        <f t="shared" ca="1" si="54"/>
        <v>0</v>
      </c>
      <c r="Z61" s="1">
        <f t="shared" ca="1" si="35"/>
        <v>56.387681567320158</v>
      </c>
      <c r="AA61" s="1">
        <f t="shared" ca="1" si="36"/>
        <v>0</v>
      </c>
      <c r="AB61" s="2">
        <f t="shared" ca="1" si="37"/>
        <v>0</v>
      </c>
      <c r="AC61" s="1">
        <f ca="1">IF(OR($AE$16="None", $AE$16="Source"), 0, UpStream(J61, $AE$16))</f>
        <v>0</v>
      </c>
      <c r="AD61" s="1">
        <f t="shared" ca="1" si="38"/>
        <v>0</v>
      </c>
      <c r="AE61" s="1">
        <f t="shared" ca="1" si="39"/>
        <v>0</v>
      </c>
      <c r="AF61" s="31">
        <f t="shared" ca="1" si="40"/>
        <v>2738.5464358793956</v>
      </c>
      <c r="AG61" s="1">
        <f t="shared" ca="1" si="18"/>
        <v>1.7277435698408877E-2</v>
      </c>
      <c r="AH61" s="1">
        <f t="shared" ca="1" si="41"/>
        <v>257.42336497266325</v>
      </c>
      <c r="AI61" s="1">
        <f t="shared" ca="1" si="19"/>
        <v>1.5842091982069596E-3</v>
      </c>
      <c r="AJ61" s="1">
        <f t="shared" ca="1" si="42"/>
        <v>2.432339657223031E-4</v>
      </c>
      <c r="AK61" s="1">
        <f t="shared" ca="1" si="43"/>
        <v>0.16612289656510296</v>
      </c>
      <c r="AL61" s="1">
        <f t="shared" ca="1" si="22"/>
        <v>0.59479311825111558</v>
      </c>
      <c r="AM61" s="1">
        <f t="shared" ca="1" si="44"/>
        <v>0.24119457246957401</v>
      </c>
      <c r="AN61" s="1">
        <f t="shared" ca="1" si="45"/>
        <v>6.0887479264034603</v>
      </c>
      <c r="AO61" s="1">
        <f t="shared" ca="1" si="46"/>
        <v>2.738806007218539</v>
      </c>
      <c r="AP61" s="1">
        <f t="shared" ca="1" si="47"/>
        <v>0.25744776467854269</v>
      </c>
      <c r="AQ61" s="1">
        <f t="shared" si="48"/>
        <v>0.98060308667434837</v>
      </c>
      <c r="AR61" s="1">
        <f t="shared" si="49"/>
        <v>0.29598372382155785</v>
      </c>
      <c r="AS61" s="1">
        <f t="shared" si="29"/>
        <v>1.7859750602651374</v>
      </c>
      <c r="AT61" s="1">
        <f t="shared" si="50"/>
        <v>29.418996565290421</v>
      </c>
      <c r="AU61" s="1">
        <f t="shared" ca="1" si="51"/>
        <v>11.77542</v>
      </c>
      <c r="AV61" s="1">
        <f t="shared" ca="1" si="52"/>
        <v>3.1372789740184261</v>
      </c>
      <c r="AW61" s="1">
        <f t="shared" ca="1" si="53"/>
        <v>5.740321591046353</v>
      </c>
    </row>
    <row r="62" spans="1:49">
      <c r="A62" s="2" t="s">
        <v>84</v>
      </c>
      <c r="C62" s="10" t="s">
        <v>86</v>
      </c>
      <c r="D62" s="10" t="s">
        <v>86</v>
      </c>
      <c r="E62" s="10" t="s">
        <v>86</v>
      </c>
      <c r="J62" s="1">
        <v>43</v>
      </c>
      <c r="K62" s="1">
        <f t="shared" si="6"/>
        <v>0.35833333333333334</v>
      </c>
      <c r="L62" s="1">
        <f t="shared" ca="1" si="7"/>
        <v>44.049828529369123</v>
      </c>
      <c r="M62" s="1">
        <f t="shared" ca="1" si="8"/>
        <v>0.90704535527742869</v>
      </c>
      <c r="N62">
        <f t="shared" ca="1" si="9"/>
        <v>0.67106720330153091</v>
      </c>
      <c r="O62" s="1">
        <f t="shared" ca="1" si="10"/>
        <v>23.48735211555358</v>
      </c>
      <c r="P62" s="1">
        <f t="shared" ca="1" si="11"/>
        <v>74.487352115553577</v>
      </c>
      <c r="Q62" s="1">
        <f t="shared" ca="1" si="12"/>
        <v>77.487352115553577</v>
      </c>
      <c r="R62" s="1">
        <f t="shared" ca="1" si="13"/>
        <v>0.71896135527360072</v>
      </c>
      <c r="S62" s="1">
        <f ca="1">ROUND(RAND()*MIN(12, $T$60-SUM($S$60:S61)), 1)</f>
        <v>0.1</v>
      </c>
      <c r="U62" s="10">
        <f t="shared" ca="1" si="70"/>
        <v>0</v>
      </c>
      <c r="V62" s="10">
        <f t="shared" ca="1" si="14"/>
        <v>0</v>
      </c>
      <c r="W62" s="10">
        <f t="shared" ca="1" si="34"/>
        <v>0</v>
      </c>
      <c r="X62" s="1" t="str">
        <f t="shared" ca="1" si="71"/>
        <v>Sunny</v>
      </c>
      <c r="Y62" s="1">
        <f t="shared" ca="1" si="54"/>
        <v>0</v>
      </c>
      <c r="Z62" s="1">
        <f t="shared" ca="1" si="35"/>
        <v>56.221935957864702</v>
      </c>
      <c r="AA62" s="1">
        <f t="shared" ca="1" si="36"/>
        <v>0</v>
      </c>
      <c r="AB62" s="2">
        <f t="shared" ca="1" si="37"/>
        <v>0</v>
      </c>
      <c r="AC62" s="1">
        <f ca="1">IF(OR($AE$16="None", $AE$16="Source"), 0, UpStream(J62, $AE$16))</f>
        <v>0</v>
      </c>
      <c r="AD62" s="1">
        <f t="shared" ca="1" si="38"/>
        <v>0</v>
      </c>
      <c r="AE62" s="1">
        <f t="shared" ca="1" si="39"/>
        <v>0</v>
      </c>
      <c r="AF62" s="31">
        <f t="shared" ca="1" si="40"/>
        <v>3209.8181796626454</v>
      </c>
      <c r="AG62" s="1">
        <f t="shared" ca="1" si="18"/>
        <v>2.0347948954957232E-2</v>
      </c>
      <c r="AH62" s="1">
        <f t="shared" ca="1" si="41"/>
        <v>301.72290888828871</v>
      </c>
      <c r="AI62" s="1">
        <f t="shared" ca="1" si="19"/>
        <v>1.8576472697582793E-3</v>
      </c>
      <c r="AJ62" s="1">
        <f t="shared" ca="1" si="42"/>
        <v>2.5867816744375529E-4</v>
      </c>
      <c r="AK62" s="1">
        <f t="shared" ca="1" si="43"/>
        <v>0.19074747455187946</v>
      </c>
      <c r="AL62" s="1">
        <f t="shared" ca="1" si="22"/>
        <v>0.62762430373499911</v>
      </c>
      <c r="AM62" s="1">
        <f t="shared" ca="1" si="44"/>
        <v>0.22165220015773865</v>
      </c>
      <c r="AN62" s="1">
        <f t="shared" ca="1" si="45"/>
        <v>6.0347854856946954</v>
      </c>
      <c r="AO62" s="1">
        <f t="shared" ca="1" si="46"/>
        <v>3.2090725518244527</v>
      </c>
      <c r="AP62" s="1">
        <f t="shared" ca="1" si="47"/>
        <v>0.30165281987149861</v>
      </c>
      <c r="AQ62" s="1">
        <f t="shared" si="48"/>
        <v>0.97923242709535541</v>
      </c>
      <c r="AR62" s="1">
        <f t="shared" si="49"/>
        <v>0.31035079954550288</v>
      </c>
      <c r="AS62" s="1">
        <f t="shared" si="29"/>
        <v>1.7972945688553406</v>
      </c>
      <c r="AT62" s="1">
        <f t="shared" si="50"/>
        <v>29.672204131696372</v>
      </c>
      <c r="AU62" s="1">
        <f t="shared" ca="1" si="51"/>
        <v>11.77542</v>
      </c>
      <c r="AV62" s="1">
        <f t="shared" ca="1" si="52"/>
        <v>3.1224514522858828</v>
      </c>
      <c r="AW62" s="1">
        <f t="shared" ca="1" si="53"/>
        <v>6.1048047516726243</v>
      </c>
    </row>
    <row r="63" spans="1:49">
      <c r="E63" s="2" t="s">
        <v>96</v>
      </c>
      <c r="F63" s="17">
        <f ca="1">MAX(F50-H50, 0)+MAX(F51-H51, 0)+MAX(F52-H52, 0)+MAX(F53-H53, 0)+MAX(F54-H54, 0)+MAX(F55-H55, 0)+MAX(F56-H56, 0)+MAX(F57-H57, 0)+MAX(F58-H58, 0)+MAX(F59-H59, 0)+MAX(F60-H60, 0)+MAX(F61-H61, 0)</f>
        <v>4.7133333333333347E-2</v>
      </c>
      <c r="J63" s="1">
        <v>44</v>
      </c>
      <c r="K63" s="1">
        <f t="shared" si="6"/>
        <v>0.36666666666666664</v>
      </c>
      <c r="L63" s="1">
        <f t="shared" ca="1" si="7"/>
        <v>44.957215707741454</v>
      </c>
      <c r="M63" s="1">
        <f t="shared" ca="1" si="8"/>
        <v>0.907841756462205</v>
      </c>
      <c r="N63">
        <f t="shared" ca="1" si="9"/>
        <v>0.70552096155295763</v>
      </c>
      <c r="O63" s="1">
        <f t="shared" ca="1" si="10"/>
        <v>24.693233654353516</v>
      </c>
      <c r="P63" s="1">
        <f t="shared" ca="1" si="11"/>
        <v>75.69323365435352</v>
      </c>
      <c r="Q63" s="1">
        <f t="shared" ca="1" si="12"/>
        <v>73.19323365435352</v>
      </c>
      <c r="R63" s="1">
        <f t="shared" ca="1" si="13"/>
        <v>0.44632929237201735</v>
      </c>
      <c r="S63" s="1">
        <f ca="1">ROUND(RAND()*MIN(12, $T$60-SUM($S$60:S62)), 1)</f>
        <v>0.1</v>
      </c>
      <c r="U63" s="10">
        <f t="shared" ca="1" si="70"/>
        <v>0</v>
      </c>
      <c r="V63" s="10">
        <f t="shared" ca="1" si="14"/>
        <v>0</v>
      </c>
      <c r="W63" s="10">
        <f t="shared" ca="1" si="34"/>
        <v>0</v>
      </c>
      <c r="X63" s="1" t="str">
        <f t="shared" ca="1" si="71"/>
        <v>Sunny</v>
      </c>
      <c r="Y63" s="1">
        <f t="shared" ca="1" si="54"/>
        <v>0</v>
      </c>
      <c r="Z63" s="1">
        <f t="shared" ca="1" si="35"/>
        <v>56.056677540049165</v>
      </c>
      <c r="AA63" s="1">
        <f t="shared" ca="1" si="36"/>
        <v>0</v>
      </c>
      <c r="AB63" s="2">
        <f t="shared" ca="1" si="37"/>
        <v>0</v>
      </c>
      <c r="AC63" s="1">
        <f ca="1">IF(OR($AE$16="None", $AE$16="Source"), 0, UpStream(J63, $AE$16))</f>
        <v>0</v>
      </c>
      <c r="AD63" s="1">
        <f t="shared" ca="1" si="38"/>
        <v>0</v>
      </c>
      <c r="AE63" s="1">
        <f t="shared" ca="1" si="39"/>
        <v>0</v>
      </c>
      <c r="AF63" s="31">
        <f t="shared" ca="1" si="40"/>
        <v>2781.686165793541</v>
      </c>
      <c r="AG63" s="1">
        <f t="shared" ca="1" si="18"/>
        <v>1.7557286172770189E-2</v>
      </c>
      <c r="AH63" s="1">
        <f t="shared" ca="1" si="41"/>
        <v>261.4784995845929</v>
      </c>
      <c r="AI63" s="1">
        <f t="shared" ca="1" si="19"/>
        <v>1.6092294703084992E-3</v>
      </c>
      <c r="AJ63" s="1">
        <f t="shared" ca="1" si="42"/>
        <v>2.4582505340824432E-4</v>
      </c>
      <c r="AK63" s="1">
        <f t="shared" ca="1" si="43"/>
        <v>0.1684001002159202</v>
      </c>
      <c r="AL63" s="1">
        <f t="shared" ca="1" si="22"/>
        <v>0.5980702093052167</v>
      </c>
      <c r="AM63" s="1">
        <f t="shared" ca="1" si="44"/>
        <v>0.23924392303260908</v>
      </c>
      <c r="AN63" s="1">
        <f t="shared" ca="1" si="45"/>
        <v>6.0834419126374408</v>
      </c>
      <c r="AO63" s="1">
        <f t="shared" ca="1" si="46"/>
        <v>2.7818604204130728</v>
      </c>
      <c r="AP63" s="1">
        <f t="shared" ca="1" si="47"/>
        <v>0.26149487951882888</v>
      </c>
      <c r="AQ63" s="1">
        <f t="shared" si="48"/>
        <v>0.97791868999015774</v>
      </c>
      <c r="AR63" s="1">
        <f t="shared" si="49"/>
        <v>0.3238672253001133</v>
      </c>
      <c r="AS63" s="1">
        <f t="shared" si="29"/>
        <v>1.8080668016222703</v>
      </c>
      <c r="AT63" s="1">
        <f t="shared" si="50"/>
        <v>29.905822633887784</v>
      </c>
      <c r="AU63" s="1">
        <f t="shared" ca="1" si="51"/>
        <v>11.77542</v>
      </c>
      <c r="AV63" s="1">
        <f t="shared" ca="1" si="52"/>
        <v>3.0329860286577359</v>
      </c>
      <c r="AW63" s="1">
        <f t="shared" ca="1" si="53"/>
        <v>5.8014712604345657</v>
      </c>
    </row>
    <row r="64" spans="1:49">
      <c r="J64" s="1">
        <v>45</v>
      </c>
      <c r="K64" s="1">
        <f t="shared" si="6"/>
        <v>0.375</v>
      </c>
      <c r="L64" s="1">
        <f t="shared" ca="1" si="7"/>
        <v>45.865734124149938</v>
      </c>
      <c r="M64" s="1">
        <f t="shared" ca="1" si="8"/>
        <v>0.9093042912228726</v>
      </c>
      <c r="N64">
        <f t="shared" ca="1" si="9"/>
        <v>0.73842241503539163</v>
      </c>
      <c r="O64" s="1">
        <f t="shared" ca="1" si="10"/>
        <v>25.844784526238708</v>
      </c>
      <c r="P64" s="1">
        <f t="shared" ca="1" si="11"/>
        <v>76.844784526238712</v>
      </c>
      <c r="Q64" s="1">
        <f t="shared" ca="1" si="12"/>
        <v>79.744784526238718</v>
      </c>
      <c r="R64" s="1">
        <f t="shared" ca="1" si="13"/>
        <v>4.4460773174252566E-2</v>
      </c>
      <c r="S64" s="1">
        <f ca="1">ROUND(RAND()*MIN(12, $T$60-SUM($S$60:S63)), 1)</f>
        <v>0</v>
      </c>
      <c r="U64" s="10">
        <f t="shared" ca="1" si="70"/>
        <v>0.1</v>
      </c>
      <c r="V64" s="10">
        <f t="shared" ca="1" si="14"/>
        <v>0</v>
      </c>
      <c r="W64" s="10">
        <f t="shared" ca="1" si="34"/>
        <v>0</v>
      </c>
      <c r="X64" s="1" t="str">
        <f t="shared" ca="1" si="71"/>
        <v>Light Rain</v>
      </c>
      <c r="Y64" s="1">
        <f t="shared" ca="1" si="54"/>
        <v>0.1</v>
      </c>
      <c r="Z64" s="1">
        <f t="shared" ca="1" si="35"/>
        <v>55.991904881825384</v>
      </c>
      <c r="AA64" s="1">
        <f t="shared" ca="1" si="36"/>
        <v>0.1</v>
      </c>
      <c r="AB64" s="2">
        <f t="shared" ca="1" si="37"/>
        <v>0</v>
      </c>
      <c r="AC64" s="1">
        <f ca="1">IF(OR($AE$16="None", $AE$16="Source"), 0, UpStream(J64, $AE$16))</f>
        <v>0</v>
      </c>
      <c r="AD64" s="1">
        <f t="shared" ca="1" si="38"/>
        <v>0</v>
      </c>
      <c r="AE64" s="1">
        <f t="shared" ca="1" si="39"/>
        <v>0</v>
      </c>
      <c r="AF64" s="31">
        <f t="shared" ca="1" si="40"/>
        <v>3457.1191850591131</v>
      </c>
      <c r="AG64" s="1">
        <f t="shared" ca="1" si="18"/>
        <v>2.1971038637170537E-2</v>
      </c>
      <c r="AH64" s="1">
        <f t="shared" ca="1" si="41"/>
        <v>3457.1191850591131</v>
      </c>
      <c r="AI64" s="1">
        <f t="shared" ca="1" si="19"/>
        <v>2.1971038637170537E-2</v>
      </c>
      <c r="AJ64" s="1">
        <f t="shared" ca="1" si="42"/>
        <v>1.2046336278006731E-4</v>
      </c>
      <c r="AK64" s="1">
        <f t="shared" ca="1" si="43"/>
        <v>0.20346405711013851</v>
      </c>
      <c r="AL64" s="1">
        <f t="shared" ca="1" si="22"/>
        <v>0.64257945743292622</v>
      </c>
      <c r="AM64" s="1">
        <f t="shared" ca="1" si="44"/>
        <v>0.21275032295659152</v>
      </c>
      <c r="AN64" s="1">
        <f t="shared" ca="1" si="45"/>
        <v>6.0095174672737981</v>
      </c>
      <c r="AO64" s="1">
        <f t="shared" ca="1" si="46"/>
        <v>3.4557892203539073</v>
      </c>
      <c r="AP64" s="1">
        <f t="shared" ca="1" si="47"/>
        <v>3.4557892203539073</v>
      </c>
      <c r="AQ64" s="1">
        <f t="shared" si="48"/>
        <v>0.97666547622084399</v>
      </c>
      <c r="AR64" s="1">
        <f t="shared" si="49"/>
        <v>0.33649595350191097</v>
      </c>
      <c r="AS64" s="1">
        <f t="shared" si="29"/>
        <v>1.8182459321580349</v>
      </c>
      <c r="AT64" s="1">
        <f t="shared" si="50"/>
        <v>30.119913765763556</v>
      </c>
      <c r="AU64" s="1">
        <f t="shared" ca="1" si="51"/>
        <v>11.77542</v>
      </c>
      <c r="AV64" s="1">
        <f t="shared" ca="1" si="52"/>
        <v>0.93165780549845034</v>
      </c>
      <c r="AW64" s="1">
        <f t="shared" ca="1" si="53"/>
        <v>2.8429353616095887</v>
      </c>
    </row>
    <row r="65" spans="1:49">
      <c r="A65" s="2" t="s">
        <v>114</v>
      </c>
      <c r="C65" s="1" t="str">
        <f ca="1">IF(O10=1, "Ocean", IF(COUNTIF(W20:W139, "&gt;0") = 120, "Ice", VLOOKUP(MAX(D34:D46), D34:I46, 6, FALSE)))</f>
        <v>Dec. Forest</v>
      </c>
      <c r="J65" s="1">
        <v>46</v>
      </c>
      <c r="K65" s="1">
        <f t="shared" si="6"/>
        <v>0.38333333333333336</v>
      </c>
      <c r="L65" s="1">
        <f t="shared" ca="1" si="7"/>
        <v>46.776038742014762</v>
      </c>
      <c r="M65" s="1">
        <f t="shared" ca="1" si="8"/>
        <v>0.91141007626731319</v>
      </c>
      <c r="N65">
        <f t="shared" ca="1" si="9"/>
        <v>0.76971291899784522</v>
      </c>
      <c r="O65" s="1">
        <f t="shared" ca="1" si="10"/>
        <v>26.939952164924584</v>
      </c>
      <c r="P65" s="1">
        <f t="shared" ca="1" si="11"/>
        <v>77.939952164924591</v>
      </c>
      <c r="Q65" s="1">
        <f t="shared" ca="1" si="12"/>
        <v>78.239952164924588</v>
      </c>
      <c r="R65" s="1">
        <f t="shared" ca="1" si="13"/>
        <v>0.39078908972403126</v>
      </c>
      <c r="S65" s="1">
        <f ca="1">ROUND(RAND()*MIN(12, $T$60-SUM($S$60:S64)), 1)</f>
        <v>0</v>
      </c>
      <c r="U65" s="10">
        <f t="shared" ca="1" si="70"/>
        <v>0.5</v>
      </c>
      <c r="V65" s="10">
        <f t="shared" ca="1" si="14"/>
        <v>0</v>
      </c>
      <c r="W65" s="10">
        <f t="shared" ca="1" si="34"/>
        <v>0</v>
      </c>
      <c r="X65" s="1" t="str">
        <f t="shared" ca="1" si="71"/>
        <v>Light Rain</v>
      </c>
      <c r="Y65" s="1">
        <f t="shared" ca="1" si="54"/>
        <v>0.5</v>
      </c>
      <c r="Z65" s="1">
        <f t="shared" ca="1" si="35"/>
        <v>56.327322615960625</v>
      </c>
      <c r="AA65" s="1">
        <f t="shared" ca="1" si="36"/>
        <v>0.5</v>
      </c>
      <c r="AB65" s="2">
        <f t="shared" ca="1" si="37"/>
        <v>0</v>
      </c>
      <c r="AC65" s="1">
        <f ca="1">IF(OR($AE$16="None", $AE$16="Source"), 0, UpStream(J65, $AE$16))</f>
        <v>0</v>
      </c>
      <c r="AD65" s="1">
        <f t="shared" ca="1" si="38"/>
        <v>0</v>
      </c>
      <c r="AE65" s="1">
        <f t="shared" ca="1" si="39"/>
        <v>0</v>
      </c>
      <c r="AF65" s="31">
        <f t="shared" ca="1" si="40"/>
        <v>3290.4928922047284</v>
      </c>
      <c r="AG65" s="1">
        <f t="shared" ca="1" si="18"/>
        <v>2.0876534492524201E-2</v>
      </c>
      <c r="AH65" s="1">
        <f t="shared" ca="1" si="41"/>
        <v>3290.4928922047284</v>
      </c>
      <c r="AI65" s="1">
        <f t="shared" ca="1" si="19"/>
        <v>2.0876534492524201E-2</v>
      </c>
      <c r="AJ65" s="1">
        <f t="shared" ca="1" si="42"/>
        <v>1.1806816113328175E-4</v>
      </c>
      <c r="AK65" s="1">
        <f t="shared" ca="1" si="43"/>
        <v>0.19491044851661607</v>
      </c>
      <c r="AL65" s="1">
        <f t="shared" ca="1" si="22"/>
        <v>0.63265603639192936</v>
      </c>
      <c r="AM65" s="1">
        <f t="shared" ca="1" si="44"/>
        <v>0.21865712119528011</v>
      </c>
      <c r="AN65" s="1">
        <f t="shared" ca="1" si="45"/>
        <v>6.0263378622690391</v>
      </c>
      <c r="AO65" s="1">
        <f t="shared" ca="1" si="46"/>
        <v>3.2895605099526177</v>
      </c>
      <c r="AP65" s="1">
        <f t="shared" ca="1" si="47"/>
        <v>3.2895605099526177</v>
      </c>
      <c r="AQ65" s="1">
        <f t="shared" si="48"/>
        <v>0.975476220759246</v>
      </c>
      <c r="AR65" s="1">
        <f t="shared" si="49"/>
        <v>0.3482023696847068</v>
      </c>
      <c r="AS65" s="1">
        <f t="shared" si="29"/>
        <v>1.8277859475107707</v>
      </c>
      <c r="AT65" s="1">
        <f t="shared" si="50"/>
        <v>30.314578396588743</v>
      </c>
      <c r="AU65" s="1">
        <f t="shared" ca="1" si="51"/>
        <v>11.77542</v>
      </c>
      <c r="AV65" s="1">
        <f t="shared" ca="1" si="52"/>
        <v>0.98056077631360028</v>
      </c>
      <c r="AW65" s="1">
        <f t="shared" ca="1" si="53"/>
        <v>2.7864086027454493</v>
      </c>
    </row>
    <row r="66" spans="1:49">
      <c r="J66" s="1">
        <v>47</v>
      </c>
      <c r="K66" s="1">
        <f t="shared" si="6"/>
        <v>0.39166666666666666</v>
      </c>
      <c r="L66" s="1">
        <f t="shared" ca="1" si="7"/>
        <v>47.688760046494437</v>
      </c>
      <c r="M66" s="1">
        <f t="shared" ca="1" si="8"/>
        <v>0.91413307233693764</v>
      </c>
      <c r="N66">
        <f t="shared" ca="1" si="9"/>
        <v>0.79933115915287356</v>
      </c>
      <c r="O66" s="1">
        <f t="shared" ca="1" si="10"/>
        <v>27.976590570350574</v>
      </c>
      <c r="P66" s="1">
        <f t="shared" ca="1" si="11"/>
        <v>78.976590570350567</v>
      </c>
      <c r="Q66" s="1">
        <f t="shared" ca="1" si="12"/>
        <v>79.976590570350567</v>
      </c>
      <c r="R66" s="1">
        <f t="shared" ca="1" si="13"/>
        <v>0.27247623604147753</v>
      </c>
      <c r="S66" s="1">
        <f ca="1">ROUND(RAND()*MIN(12, $T$60-SUM($S$60:S65)), 1)</f>
        <v>0</v>
      </c>
      <c r="U66" s="10">
        <f t="shared" ca="1" si="70"/>
        <v>0.1</v>
      </c>
      <c r="V66" s="10">
        <f t="shared" ca="1" si="14"/>
        <v>0</v>
      </c>
      <c r="W66" s="10">
        <f t="shared" ca="1" si="34"/>
        <v>0</v>
      </c>
      <c r="X66" s="1" t="str">
        <f t="shared" ca="1" si="71"/>
        <v>Light Rain</v>
      </c>
      <c r="Y66" s="1">
        <f t="shared" ca="1" si="54"/>
        <v>0.1</v>
      </c>
      <c r="Z66" s="1">
        <f t="shared" ca="1" si="35"/>
        <v>56.261754425240987</v>
      </c>
      <c r="AA66" s="1">
        <f t="shared" ca="1" si="36"/>
        <v>0.1</v>
      </c>
      <c r="AB66" s="2">
        <f t="shared" ca="1" si="37"/>
        <v>0</v>
      </c>
      <c r="AC66" s="1">
        <f ca="1">IF(OR($AE$16="None", $AE$16="Source"), 0, UpStream(J66, $AE$16))</f>
        <v>0</v>
      </c>
      <c r="AD66" s="1">
        <f t="shared" ca="1" si="38"/>
        <v>0</v>
      </c>
      <c r="AE66" s="1">
        <f t="shared" ca="1" si="39"/>
        <v>0</v>
      </c>
      <c r="AF66" s="31">
        <f t="shared" ca="1" si="40"/>
        <v>3483.4291646576821</v>
      </c>
      <c r="AG66" s="1">
        <f t="shared" ca="1" si="18"/>
        <v>2.2144199580360353E-2</v>
      </c>
      <c r="AH66" s="1">
        <f t="shared" ca="1" si="41"/>
        <v>3483.4291646576821</v>
      </c>
      <c r="AI66" s="1">
        <f t="shared" ca="1" si="19"/>
        <v>2.2144199580360353E-2</v>
      </c>
      <c r="AJ66" s="1">
        <f t="shared" ca="1" si="42"/>
        <v>1.2112967234076962E-4</v>
      </c>
      <c r="AK66" s="1">
        <f t="shared" ca="1" si="43"/>
        <v>0.2048093168926628</v>
      </c>
      <c r="AL66" s="1">
        <f t="shared" ca="1" si="22"/>
        <v>0.64409156808679202</v>
      </c>
      <c r="AM66" s="1">
        <f t="shared" ca="1" si="44"/>
        <v>0.21185025709119526</v>
      </c>
      <c r="AN66" s="1">
        <f t="shared" ca="1" si="45"/>
        <v>6.0069347773768618</v>
      </c>
      <c r="AO66" s="1">
        <f t="shared" ca="1" si="46"/>
        <v>3.4820350337465267</v>
      </c>
      <c r="AP66" s="1">
        <f t="shared" ca="1" si="47"/>
        <v>3.4820350337465267</v>
      </c>
      <c r="AQ66" s="1">
        <f t="shared" si="48"/>
        <v>0.97435418327191992</v>
      </c>
      <c r="AR66" s="1">
        <f t="shared" si="49"/>
        <v>0.35895438737544688</v>
      </c>
      <c r="AS66" s="1">
        <f t="shared" si="29"/>
        <v>1.8366411972525301</v>
      </c>
      <c r="AT66" s="1">
        <f t="shared" si="50"/>
        <v>30.489947160085094</v>
      </c>
      <c r="AU66" s="1">
        <f t="shared" ca="1" si="51"/>
        <v>11.77542</v>
      </c>
      <c r="AV66" s="1">
        <f t="shared" ca="1" si="52"/>
        <v>0.89727687562936287</v>
      </c>
      <c r="AW66" s="1">
        <f t="shared" ca="1" si="53"/>
        <v>2.858660267242163</v>
      </c>
    </row>
    <row r="67" spans="1:49">
      <c r="J67" s="1">
        <v>48</v>
      </c>
      <c r="K67" s="1">
        <f t="shared" si="6"/>
        <v>0.4</v>
      </c>
      <c r="L67" s="1">
        <f t="shared" ca="1" si="7"/>
        <v>48.604500990436875</v>
      </c>
      <c r="M67" s="1">
        <f t="shared" ca="1" si="8"/>
        <v>0.9174442880413749</v>
      </c>
      <c r="N67">
        <f t="shared" ca="1" si="9"/>
        <v>0.82721301822986948</v>
      </c>
      <c r="O67" s="1">
        <f t="shared" ca="1" si="10"/>
        <v>28.952455638045432</v>
      </c>
      <c r="P67" s="1">
        <f t="shared" ca="1" si="11"/>
        <v>79.952455638045436</v>
      </c>
      <c r="Q67" s="1">
        <f t="shared" ca="1" si="12"/>
        <v>80.152455638045438</v>
      </c>
      <c r="R67" s="1">
        <f t="shared" ca="1" si="13"/>
        <v>0.92945949127891492</v>
      </c>
      <c r="S67" s="1">
        <f ca="1">ROUND(RAND()*MIN(12, $T$60-SUM($S$60:S66)), 1)</f>
        <v>0</v>
      </c>
      <c r="U67" s="10">
        <f t="shared" ca="1" si="70"/>
        <v>0</v>
      </c>
      <c r="V67" s="10">
        <f t="shared" ca="1" si="14"/>
        <v>0</v>
      </c>
      <c r="W67" s="10">
        <f t="shared" ca="1" si="34"/>
        <v>0</v>
      </c>
      <c r="X67" s="1" t="str">
        <f t="shared" ca="1" si="71"/>
        <v>Sunny</v>
      </c>
      <c r="Y67" s="1">
        <f t="shared" ca="1" si="54"/>
        <v>0</v>
      </c>
      <c r="Z67" s="1">
        <f t="shared" ca="1" si="35"/>
        <v>56.096378965263767</v>
      </c>
      <c r="AA67" s="1">
        <f t="shared" ca="1" si="36"/>
        <v>0</v>
      </c>
      <c r="AB67" s="2">
        <f t="shared" ca="1" si="37"/>
        <v>0</v>
      </c>
      <c r="AC67" s="1">
        <f ca="1">IF(OR($AE$16="None", $AE$16="Source"), 0, UpStream(J67, $AE$16))</f>
        <v>0</v>
      </c>
      <c r="AD67" s="1">
        <f t="shared" ca="1" si="38"/>
        <v>0</v>
      </c>
      <c r="AE67" s="1">
        <f t="shared" ca="1" si="39"/>
        <v>0</v>
      </c>
      <c r="AF67" s="31">
        <f t="shared" ca="1" si="40"/>
        <v>3503.5060614038689</v>
      </c>
      <c r="AG67" s="1">
        <f t="shared" ca="1" si="18"/>
        <v>2.2276399718857653E-2</v>
      </c>
      <c r="AH67" s="1">
        <f t="shared" ca="1" si="41"/>
        <v>329.32956977196375</v>
      </c>
      <c r="AI67" s="1">
        <f t="shared" ca="1" si="19"/>
        <v>2.0281701674357954E-3</v>
      </c>
      <c r="AJ67" s="1">
        <f t="shared" ca="1" si="42"/>
        <v>2.691662389563148E-4</v>
      </c>
      <c r="AK67" s="1">
        <f t="shared" ca="1" si="43"/>
        <v>0.20583491417817265</v>
      </c>
      <c r="AL67" s="1">
        <f t="shared" ca="1" si="22"/>
        <v>0.64523580131031522</v>
      </c>
      <c r="AM67" s="1">
        <f t="shared" ca="1" si="44"/>
        <v>0.21116916588671714</v>
      </c>
      <c r="AN67" s="1">
        <f t="shared" ca="1" si="45"/>
        <v>6.0049768398673153</v>
      </c>
      <c r="AO67" s="1">
        <f t="shared" ca="1" si="46"/>
        <v>3.5020627209503217</v>
      </c>
      <c r="AP67" s="1">
        <f t="shared" ca="1" si="47"/>
        <v>0.32919389576933028</v>
      </c>
      <c r="AQ67" s="1">
        <f t="shared" si="48"/>
        <v>0.97330243918562676</v>
      </c>
      <c r="AR67" s="1">
        <f t="shared" si="49"/>
        <v>0.3687225360410043</v>
      </c>
      <c r="AS67" s="1">
        <f t="shared" si="29"/>
        <v>1.8447670058578003</v>
      </c>
      <c r="AT67" s="1">
        <f t="shared" si="50"/>
        <v>30.646171617158128</v>
      </c>
      <c r="AU67" s="1">
        <f t="shared" ca="1" si="51"/>
        <v>11.77542</v>
      </c>
      <c r="AV67" s="1">
        <f t="shared" ca="1" si="52"/>
        <v>2.9288429560985412</v>
      </c>
      <c r="AW67" s="1">
        <f t="shared" ca="1" si="53"/>
        <v>6.3523232393690297</v>
      </c>
    </row>
    <row r="68" spans="1:49">
      <c r="J68" s="1">
        <v>49</v>
      </c>
      <c r="K68" s="1">
        <f t="shared" si="6"/>
        <v>0.40833333333333333</v>
      </c>
      <c r="L68" s="1">
        <f t="shared" ca="1" si="7"/>
        <v>49.523834144164773</v>
      </c>
      <c r="M68" s="1">
        <f t="shared" ca="1" si="8"/>
        <v>0.9213119836931809</v>
      </c>
      <c r="N68">
        <f t="shared" ca="1" si="9"/>
        <v>0.85329155382336319</v>
      </c>
      <c r="O68" s="1">
        <f t="shared" ca="1" si="10"/>
        <v>29.865204383817712</v>
      </c>
      <c r="P68" s="1">
        <f t="shared" ca="1" si="11"/>
        <v>80.865204383817712</v>
      </c>
      <c r="Q68" s="1">
        <f t="shared" ca="1" si="12"/>
        <v>81.265204383817718</v>
      </c>
      <c r="R68" s="1">
        <f t="shared" ca="1" si="13"/>
        <v>0.86686493656328489</v>
      </c>
      <c r="S68" s="1">
        <f ca="1">ROUND(RAND()*MIN(12, $T$60-SUM($S$60:S67)), 1)</f>
        <v>0</v>
      </c>
      <c r="U68" s="10">
        <f t="shared" ca="1" si="70"/>
        <v>0.1</v>
      </c>
      <c r="V68" s="10">
        <f t="shared" ca="1" si="14"/>
        <v>0</v>
      </c>
      <c r="W68" s="10">
        <f t="shared" ca="1" si="34"/>
        <v>0</v>
      </c>
      <c r="X68" s="1" t="str">
        <f t="shared" ca="1" si="71"/>
        <v>Light Rain</v>
      </c>
      <c r="Y68" s="1">
        <f t="shared" ca="1" si="54"/>
        <v>0.1</v>
      </c>
      <c r="Z68" s="1">
        <f t="shared" ca="1" si="35"/>
        <v>56.031489608911329</v>
      </c>
      <c r="AA68" s="1">
        <f t="shared" ca="1" si="36"/>
        <v>0.1</v>
      </c>
      <c r="AB68" s="2">
        <f t="shared" ca="1" si="37"/>
        <v>0</v>
      </c>
      <c r="AC68" s="1">
        <f ca="1">IF(OR($AE$16="None", $AE$16="Source"), 0, UpStream(J68, $AE$16))</f>
        <v>0</v>
      </c>
      <c r="AD68" s="1">
        <f t="shared" ca="1" si="38"/>
        <v>0</v>
      </c>
      <c r="AE68" s="1">
        <f t="shared" ca="1" si="39"/>
        <v>0</v>
      </c>
      <c r="AF68" s="31">
        <f t="shared" ca="1" si="40"/>
        <v>3632.8910168824532</v>
      </c>
      <c r="AG68" s="1">
        <f t="shared" ca="1" si="18"/>
        <v>2.3129662960506194E-2</v>
      </c>
      <c r="AH68" s="1">
        <f t="shared" ca="1" si="41"/>
        <v>3632.8910168824532</v>
      </c>
      <c r="AI68" s="1">
        <f t="shared" ca="1" si="19"/>
        <v>2.3129662960506194E-2</v>
      </c>
      <c r="AJ68" s="1">
        <f t="shared" ca="1" si="42"/>
        <v>1.2351693511631457E-4</v>
      </c>
      <c r="AK68" s="1">
        <f t="shared" ca="1" si="43"/>
        <v>0.212424812646515</v>
      </c>
      <c r="AL68" s="1">
        <f t="shared" ca="1" si="22"/>
        <v>0.65241602351729966</v>
      </c>
      <c r="AM68" s="1">
        <f t="shared" ca="1" si="44"/>
        <v>0.20689522409684544</v>
      </c>
      <c r="AN68" s="1">
        <f t="shared" ca="1" si="45"/>
        <v>5.9926179338515873</v>
      </c>
      <c r="AO68" s="1">
        <f t="shared" ca="1" si="46"/>
        <v>3.6311256222045634</v>
      </c>
      <c r="AP68" s="1">
        <f t="shared" ca="1" si="47"/>
        <v>3.6311256222045634</v>
      </c>
      <c r="AQ68" s="1">
        <f t="shared" si="48"/>
        <v>0.97232387125780106</v>
      </c>
      <c r="AR68" s="1">
        <f t="shared" si="49"/>
        <v>0.37748004186486261</v>
      </c>
      <c r="AS68" s="1">
        <f t="shared" si="29"/>
        <v>1.8521203356583404</v>
      </c>
      <c r="AT68" s="1">
        <f t="shared" si="50"/>
        <v>30.783416113279277</v>
      </c>
      <c r="AU68" s="1">
        <f t="shared" ca="1" si="51"/>
        <v>11.77542</v>
      </c>
      <c r="AV68" s="1">
        <f t="shared" ca="1" si="52"/>
        <v>0.82442129104760697</v>
      </c>
      <c r="AW68" s="1">
        <f t="shared" ca="1" si="53"/>
        <v>2.9149996687450237</v>
      </c>
    </row>
    <row r="69" spans="1:49">
      <c r="J69" s="1">
        <v>50</v>
      </c>
      <c r="K69" s="1">
        <f t="shared" si="6"/>
        <v>0.41666666666666669</v>
      </c>
      <c r="L69" s="1">
        <f t="shared" ca="1" si="7"/>
        <v>50.44729904909606</v>
      </c>
      <c r="M69" s="1">
        <f t="shared" ca="1" si="8"/>
        <v>0.92570187514253099</v>
      </c>
      <c r="N69">
        <f t="shared" ca="1" si="9"/>
        <v>0.87749708931332671</v>
      </c>
      <c r="O69" s="1">
        <f t="shared" ca="1" si="10"/>
        <v>30.712398125966434</v>
      </c>
      <c r="P69" s="1">
        <f t="shared" ca="1" si="11"/>
        <v>81.71239812596643</v>
      </c>
      <c r="Q69" s="1">
        <f t="shared" ca="1" si="12"/>
        <v>83.412398125966433</v>
      </c>
      <c r="R69" s="1">
        <f t="shared" ca="1" si="13"/>
        <v>0.87650705143813623</v>
      </c>
      <c r="S69" s="1">
        <f ca="1">ROUND($T$60-SUM($S$60:S68), 1)</f>
        <v>0.1</v>
      </c>
      <c r="U69" s="10">
        <f t="shared" ca="1" si="70"/>
        <v>0</v>
      </c>
      <c r="V69" s="10">
        <f t="shared" ca="1" si="14"/>
        <v>0</v>
      </c>
      <c r="W69" s="10">
        <f t="shared" ca="1" si="34"/>
        <v>0</v>
      </c>
      <c r="X69" s="1" t="str">
        <f t="shared" ca="1" si="71"/>
        <v>Sunny</v>
      </c>
      <c r="Y69" s="1">
        <f t="shared" ca="1" si="54"/>
        <v>0</v>
      </c>
      <c r="Z69" s="1">
        <f t="shared" ca="1" si="35"/>
        <v>55.86679098793968</v>
      </c>
      <c r="AA69" s="1">
        <f t="shared" ca="1" si="36"/>
        <v>0</v>
      </c>
      <c r="AB69" s="2">
        <f t="shared" ca="1" si="37"/>
        <v>0</v>
      </c>
      <c r="AC69" s="1">
        <f ca="1">IF(OR($AE$16="None", $AE$16="Source"), 0, UpStream(J69, $AE$16))</f>
        <v>0</v>
      </c>
      <c r="AD69" s="1">
        <f t="shared" ca="1" si="38"/>
        <v>0</v>
      </c>
      <c r="AE69" s="1">
        <f t="shared" ca="1" si="39"/>
        <v>0</v>
      </c>
      <c r="AF69" s="31">
        <f t="shared" ca="1" si="40"/>
        <v>3894.3589309194535</v>
      </c>
      <c r="AG69" s="1">
        <f t="shared" ca="1" si="18"/>
        <v>2.4860899418037055E-2</v>
      </c>
      <c r="AH69" s="1">
        <f t="shared" ca="1" si="41"/>
        <v>366.06973950642868</v>
      </c>
      <c r="AI69" s="1">
        <f t="shared" ca="1" si="19"/>
        <v>2.2552542503246546E-3</v>
      </c>
      <c r="AJ69" s="1">
        <f t="shared" ca="1" si="42"/>
        <v>2.7955311009871355E-4</v>
      </c>
      <c r="AK69" s="1">
        <f t="shared" ca="1" si="43"/>
        <v>0.22564292137602154</v>
      </c>
      <c r="AL69" s="1">
        <f t="shared" ca="1" si="22"/>
        <v>0.66597622297206871</v>
      </c>
      <c r="AM69" s="1">
        <f t="shared" ca="1" si="44"/>
        <v>0.19882367680233998</v>
      </c>
      <c r="AN69" s="1">
        <f t="shared" ca="1" si="45"/>
        <v>5.968913037332868</v>
      </c>
      <c r="AO69" s="1">
        <f t="shared" ca="1" si="46"/>
        <v>3.8919185555822402</v>
      </c>
      <c r="AP69" s="1">
        <f t="shared" ca="1" si="47"/>
        <v>0.36584034422473061</v>
      </c>
      <c r="AQ69" s="1">
        <f t="shared" si="48"/>
        <v>0.9714211616751135</v>
      </c>
      <c r="AR69" s="1">
        <f t="shared" si="49"/>
        <v>0.38520290113228534</v>
      </c>
      <c r="AS69" s="1">
        <f t="shared" si="29"/>
        <v>1.8586604837851834</v>
      </c>
      <c r="AT69" s="1">
        <f t="shared" si="50"/>
        <v>30.901850418008607</v>
      </c>
      <c r="AU69" s="1">
        <f t="shared" ca="1" si="51"/>
        <v>11.77542</v>
      </c>
      <c r="AV69" s="1">
        <f t="shared" ca="1" si="52"/>
        <v>2.8954863738577936</v>
      </c>
      <c r="AW69" s="1">
        <f t="shared" ca="1" si="53"/>
        <v>6.5974533983296393</v>
      </c>
    </row>
    <row r="70" spans="1:49">
      <c r="J70" s="1">
        <v>51</v>
      </c>
      <c r="K70" s="1">
        <f t="shared" si="6"/>
        <v>0.42499999999999999</v>
      </c>
      <c r="L70" s="1">
        <f t="shared" ca="1" si="7"/>
        <v>51.375399775198659</v>
      </c>
      <c r="M70" s="1">
        <f t="shared" ca="1" si="8"/>
        <v>0.93057733761192019</v>
      </c>
      <c r="N70">
        <f t="shared" ca="1" si="9"/>
        <v>0.89975741885208282</v>
      </c>
      <c r="O70" s="1">
        <f t="shared" ca="1" si="10"/>
        <v>31.491509659822899</v>
      </c>
      <c r="P70" s="1">
        <f t="shared" ca="1" si="11"/>
        <v>82.491509659822896</v>
      </c>
      <c r="Q70" s="1">
        <f t="shared" ca="1" si="12"/>
        <v>79.491509659822896</v>
      </c>
      <c r="R70" s="1">
        <f t="shared" ca="1" si="13"/>
        <v>0.68433450524682149</v>
      </c>
      <c r="S70" s="1">
        <f ca="1">ROUND(RAND()*MIN($T$70, 12), 1)</f>
        <v>1.2</v>
      </c>
      <c r="T70" s="1">
        <f ca="1">G24*(RAND()*(N2/10+0.3)+0.85-N2/20)</f>
        <v>3.4629221113431807</v>
      </c>
      <c r="U70" s="10">
        <f t="shared" ref="U70:U79" ca="1" si="72">VLOOKUP(SMALL($R$70:$R$79, J70-50),$R$70:$S$79,2, FALSE)</f>
        <v>0.1</v>
      </c>
      <c r="V70" s="10">
        <f t="shared" ca="1" si="14"/>
        <v>0</v>
      </c>
      <c r="W70" s="10">
        <f t="shared" ca="1" si="34"/>
        <v>0</v>
      </c>
      <c r="X70" s="1" t="str">
        <f ca="1">IF(U70= 0, IF(RAND()&lt;(0.5^(T$70/10)), "Sunny", "Cloudy"), IF(V70&gt;0, IF(V70&gt;6, "Blizzard", IF(V70&gt;2, "Snowing", "Light Snow")), IF(U70&gt;6, "Storm",  IF(U70&gt;2, "Rain", "Light Rain"))))</f>
        <v>Light Rain</v>
      </c>
      <c r="Y70" s="1">
        <f t="shared" ca="1" si="54"/>
        <v>0.1</v>
      </c>
      <c r="Z70" s="1">
        <f t="shared" ca="1" si="35"/>
        <v>55.802576481096345</v>
      </c>
      <c r="AA70" s="1">
        <f t="shared" ca="1" si="36"/>
        <v>0.1</v>
      </c>
      <c r="AB70" s="2">
        <f t="shared" ca="1" si="37"/>
        <v>0</v>
      </c>
      <c r="AC70" s="1">
        <f ca="1">IF(OR($AE$16="None", $AE$16="Source"), 0, UpStream(J70, $AE$16))</f>
        <v>0</v>
      </c>
      <c r="AD70" s="1">
        <f t="shared" ca="1" si="38"/>
        <v>0</v>
      </c>
      <c r="AE70" s="1">
        <f t="shared" ca="1" si="39"/>
        <v>0</v>
      </c>
      <c r="AF70" s="31">
        <f t="shared" ca="1" si="40"/>
        <v>3428.5705997617438</v>
      </c>
      <c r="AG70" s="1">
        <f t="shared" ca="1" si="18"/>
        <v>2.1783249447447361E-2</v>
      </c>
      <c r="AH70" s="1">
        <f t="shared" ca="1" si="41"/>
        <v>3428.5705997617438</v>
      </c>
      <c r="AI70" s="1">
        <f t="shared" ca="1" si="19"/>
        <v>2.1783249447447361E-2</v>
      </c>
      <c r="AJ70" s="1">
        <f t="shared" ca="1" si="42"/>
        <v>1.2068208248481587E-4</v>
      </c>
      <c r="AK70" s="1">
        <f t="shared" ca="1" si="43"/>
        <v>0.20200271161151659</v>
      </c>
      <c r="AL70" s="1">
        <f t="shared" ca="1" si="22"/>
        <v>0.64092223594543751</v>
      </c>
      <c r="AM70" s="1">
        <f t="shared" ca="1" si="44"/>
        <v>0.21373676431819197</v>
      </c>
      <c r="AN70" s="1">
        <f t="shared" ca="1" si="45"/>
        <v>6.0123418942808371</v>
      </c>
      <c r="AO70" s="1">
        <f t="shared" ca="1" si="46"/>
        <v>3.4273098433134019</v>
      </c>
      <c r="AP70" s="1">
        <f t="shared" ca="1" si="47"/>
        <v>3.4273098433134019</v>
      </c>
      <c r="AQ70" s="1">
        <f t="shared" si="48"/>
        <v>0.9705967847017839</v>
      </c>
      <c r="AR70" s="1">
        <f t="shared" si="49"/>
        <v>0.39186994602282987</v>
      </c>
      <c r="AS70" s="1">
        <f t="shared" si="29"/>
        <v>1.8643497929744453</v>
      </c>
      <c r="AT70" s="1">
        <f t="shared" si="50"/>
        <v>31.001643201258418</v>
      </c>
      <c r="AU70" s="1">
        <f t="shared" ca="1" si="51"/>
        <v>11.77542</v>
      </c>
      <c r="AV70" s="1">
        <f t="shared" ca="1" si="52"/>
        <v>0.88387985694452631</v>
      </c>
      <c r="AW70" s="1">
        <f t="shared" ca="1" si="53"/>
        <v>2.8480971466416545</v>
      </c>
    </row>
    <row r="71" spans="1:49">
      <c r="J71" s="1">
        <v>52</v>
      </c>
      <c r="K71" s="1">
        <f t="shared" si="6"/>
        <v>0.43333333333333335</v>
      </c>
      <c r="L71" s="1">
        <f t="shared" ca="1" si="7"/>
        <v>52.30860268228038</v>
      </c>
      <c r="M71" s="1">
        <f t="shared" ca="1" si="8"/>
        <v>0.93589960953085893</v>
      </c>
      <c r="N71">
        <f t="shared" ca="1" si="9"/>
        <v>0.91999812652600943</v>
      </c>
      <c r="O71" s="1">
        <f t="shared" ca="1" si="10"/>
        <v>32.19993442841033</v>
      </c>
      <c r="P71" s="1">
        <f t="shared" ca="1" si="11"/>
        <v>83.19993442841033</v>
      </c>
      <c r="Q71" s="1">
        <f t="shared" ca="1" si="12"/>
        <v>80.399934428410333</v>
      </c>
      <c r="R71" s="1">
        <f t="shared" ca="1" si="13"/>
        <v>0.67512110658669355</v>
      </c>
      <c r="S71" s="1">
        <f ca="1">ROUND(RAND()*MIN(12, $T$70-SUM($S$70:S70)), 1)</f>
        <v>1.2</v>
      </c>
      <c r="U71" s="10">
        <f t="shared" ca="1" si="72"/>
        <v>0</v>
      </c>
      <c r="V71" s="10">
        <f t="shared" ca="1" si="14"/>
        <v>0</v>
      </c>
      <c r="W71" s="10">
        <f t="shared" ca="1" si="34"/>
        <v>0</v>
      </c>
      <c r="X71" s="1" t="str">
        <f t="shared" ref="X71:X79" ca="1" si="73">IF(U71= 0, IF(RAND()&lt;(0.5^(T$70/10)), "Sunny", "Cloudy"), IF(V71&gt;0, IF(V71&gt;6, "Blizzard", IF(V71&gt;2, "Snowing", "Light Snow")), IF(U71&gt;6, "Storm",  IF(U71&gt;2, "Rain", "Light Rain"))))</f>
        <v>Sunny</v>
      </c>
      <c r="Y71" s="1">
        <f t="shared" ca="1" si="54"/>
        <v>0</v>
      </c>
      <c r="Z71" s="1">
        <f t="shared" ca="1" si="35"/>
        <v>55.638550725985247</v>
      </c>
      <c r="AA71" s="1">
        <f t="shared" ca="1" si="36"/>
        <v>0</v>
      </c>
      <c r="AB71" s="2">
        <f t="shared" ca="1" si="37"/>
        <v>0</v>
      </c>
      <c r="AC71" s="1">
        <f ca="1">IF(OR($AE$16="None", $AE$16="Source"), 0, UpStream(J71, $AE$16))</f>
        <v>0</v>
      </c>
      <c r="AD71" s="1">
        <f t="shared" ca="1" si="38"/>
        <v>0</v>
      </c>
      <c r="AE71" s="1">
        <f t="shared" ca="1" si="39"/>
        <v>0</v>
      </c>
      <c r="AF71" s="31">
        <f t="shared" ca="1" si="40"/>
        <v>3531.9291545598812</v>
      </c>
      <c r="AG71" s="1">
        <f t="shared" ca="1" si="18"/>
        <v>2.2463649791968736E-2</v>
      </c>
      <c r="AH71" s="1">
        <f t="shared" ca="1" si="41"/>
        <v>332.00134052862887</v>
      </c>
      <c r="AI71" s="1">
        <f t="shared" ca="1" si="19"/>
        <v>2.0446783096149872E-3</v>
      </c>
      <c r="AJ71" s="1">
        <f t="shared" ca="1" si="42"/>
        <v>2.7094399028433397E-4</v>
      </c>
      <c r="AK71" s="1">
        <f t="shared" ca="1" si="43"/>
        <v>0.20728545729993375</v>
      </c>
      <c r="AL71" s="1">
        <f t="shared" ca="1" si="22"/>
        <v>0.6468416312837959</v>
      </c>
      <c r="AM71" s="1">
        <f t="shared" ca="1" si="44"/>
        <v>0.21021331471202631</v>
      </c>
      <c r="AN71" s="1">
        <f t="shared" ca="1" si="45"/>
        <v>6.0022237746857252</v>
      </c>
      <c r="AO71" s="1">
        <f t="shared" ca="1" si="46"/>
        <v>3.5304157900133584</v>
      </c>
      <c r="AP71" s="1">
        <f t="shared" ca="1" si="47"/>
        <v>0.33185908426125571</v>
      </c>
      <c r="AQ71" s="1">
        <f t="shared" si="48"/>
        <v>0.96985299989779417</v>
      </c>
      <c r="AR71" s="1">
        <f t="shared" si="49"/>
        <v>0.39746290262987177</v>
      </c>
      <c r="AS71" s="1">
        <f t="shared" si="29"/>
        <v>1.8691543532242716</v>
      </c>
      <c r="AT71" s="1">
        <f t="shared" si="50"/>
        <v>31.082956370651125</v>
      </c>
      <c r="AU71" s="1">
        <f t="shared" ca="1" si="51"/>
        <v>11.77542</v>
      </c>
      <c r="AV71" s="1">
        <f t="shared" ca="1" si="52"/>
        <v>2.8386789747955445</v>
      </c>
      <c r="AW71" s="1">
        <f t="shared" ca="1" si="53"/>
        <v>6.3942781707102823</v>
      </c>
    </row>
    <row r="72" spans="1:49">
      <c r="J72" s="1">
        <v>53</v>
      </c>
      <c r="K72" s="1">
        <f t="shared" si="6"/>
        <v>0.44166666666666665</v>
      </c>
      <c r="L72" s="1">
        <f t="shared" ca="1" si="7"/>
        <v>53.24733438511312</v>
      </c>
      <c r="M72" s="1">
        <f t="shared" ca="1" si="8"/>
        <v>0.94162799637057426</v>
      </c>
      <c r="N72">
        <f t="shared" ca="1" si="9"/>
        <v>0.93814301878767914</v>
      </c>
      <c r="O72" s="1">
        <f t="shared" ca="1" si="10"/>
        <v>32.835005657568772</v>
      </c>
      <c r="P72" s="1">
        <f t="shared" ca="1" si="11"/>
        <v>83.835005657568772</v>
      </c>
      <c r="Q72" s="1">
        <f t="shared" ca="1" si="12"/>
        <v>82.335005657568772</v>
      </c>
      <c r="R72" s="1">
        <f t="shared" ca="1" si="13"/>
        <v>0.79877755307210374</v>
      </c>
      <c r="S72" s="1">
        <f ca="1">ROUND(RAND()*MIN(12, $T$70-SUM($S$70:S71)), 1)</f>
        <v>0.2</v>
      </c>
      <c r="U72" s="10">
        <f t="shared" ca="1" si="72"/>
        <v>0.2</v>
      </c>
      <c r="V72" s="10">
        <f t="shared" ca="1" si="14"/>
        <v>0</v>
      </c>
      <c r="W72" s="10">
        <f t="shared" ca="1" si="34"/>
        <v>0</v>
      </c>
      <c r="X72" s="1" t="str">
        <f t="shared" ca="1" si="73"/>
        <v>Light Rain</v>
      </c>
      <c r="Y72" s="1">
        <f t="shared" ca="1" si="54"/>
        <v>0.2</v>
      </c>
      <c r="Z72" s="1">
        <f t="shared" ca="1" si="35"/>
        <v>55.675007107184626</v>
      </c>
      <c r="AA72" s="1">
        <f t="shared" ca="1" si="36"/>
        <v>0.2</v>
      </c>
      <c r="AB72" s="2">
        <f t="shared" ca="1" si="37"/>
        <v>0</v>
      </c>
      <c r="AC72" s="1">
        <f ca="1">IF(OR($AE$16="None", $AE$16="Source"), 0, UpStream(J72, $AE$16))</f>
        <v>0</v>
      </c>
      <c r="AD72" s="1">
        <f t="shared" ca="1" si="38"/>
        <v>0</v>
      </c>
      <c r="AE72" s="1">
        <f t="shared" ca="1" si="39"/>
        <v>0</v>
      </c>
      <c r="AF72" s="31">
        <f t="shared" ca="1" si="40"/>
        <v>3761.1856664628499</v>
      </c>
      <c r="AG72" s="1">
        <f t="shared" ca="1" si="18"/>
        <v>2.397797048841304E-2</v>
      </c>
      <c r="AH72" s="1">
        <f t="shared" ca="1" si="41"/>
        <v>3761.1856664628499</v>
      </c>
      <c r="AI72" s="1">
        <f t="shared" ca="1" si="19"/>
        <v>2.397797048841304E-2</v>
      </c>
      <c r="AJ72" s="1">
        <f t="shared" ca="1" si="42"/>
        <v>1.2556499637176953E-4</v>
      </c>
      <c r="AK72" s="1">
        <f t="shared" ca="1" si="43"/>
        <v>0.21892670528304653</v>
      </c>
      <c r="AL72" s="1">
        <f t="shared" ca="1" si="22"/>
        <v>0.65922108240941979</v>
      </c>
      <c r="AM72" s="1">
        <f t="shared" ca="1" si="44"/>
        <v>0.2028445938039167</v>
      </c>
      <c r="AN72" s="1">
        <f t="shared" ca="1" si="45"/>
        <v>5.9807839001786922</v>
      </c>
      <c r="AO72" s="1">
        <f t="shared" ca="1" si="46"/>
        <v>3.7590929285723149</v>
      </c>
      <c r="AP72" s="1">
        <f t="shared" ca="1" si="47"/>
        <v>3.7590929285723149</v>
      </c>
      <c r="AQ72" s="1">
        <f t="shared" si="48"/>
        <v>0.96919184592559238</v>
      </c>
      <c r="AR72" s="1">
        <f t="shared" si="49"/>
        <v>0.40196644104811285</v>
      </c>
      <c r="AS72" s="1">
        <f t="shared" si="29"/>
        <v>1.8730446693714042</v>
      </c>
      <c r="AT72" s="1">
        <f t="shared" si="50"/>
        <v>31.145940268564431</v>
      </c>
      <c r="AU72" s="1">
        <f t="shared" ca="1" si="51"/>
        <v>11.77542</v>
      </c>
      <c r="AV72" s="1">
        <f t="shared" ca="1" si="52"/>
        <v>0.75776065421972749</v>
      </c>
      <c r="AW72" s="1">
        <f t="shared" ca="1" si="53"/>
        <v>2.9633339143737607</v>
      </c>
    </row>
    <row r="73" spans="1:49">
      <c r="J73" s="1">
        <v>54</v>
      </c>
      <c r="K73" s="1">
        <f t="shared" si="6"/>
        <v>0.45</v>
      </c>
      <c r="L73" s="1">
        <f t="shared" ca="1" si="7"/>
        <v>54.191979922392008</v>
      </c>
      <c r="M73" s="1">
        <f t="shared" ca="1" si="8"/>
        <v>0.94772007447871021</v>
      </c>
      <c r="N73">
        <f t="shared" ca="1" si="9"/>
        <v>0.95411466809981693</v>
      </c>
      <c r="O73" s="1">
        <f t="shared" ca="1" si="10"/>
        <v>33.394013383493593</v>
      </c>
      <c r="P73" s="1">
        <f t="shared" ca="1" si="11"/>
        <v>84.394013383493586</v>
      </c>
      <c r="Q73" s="1">
        <f t="shared" ca="1" si="12"/>
        <v>84.394013383493586</v>
      </c>
      <c r="R73" s="1">
        <f t="shared" ca="1" si="13"/>
        <v>0.17962496543276307</v>
      </c>
      <c r="S73" s="1">
        <f ca="1">ROUND(RAND()*MIN(12, $T$70-SUM($S$70:S72)), 1)</f>
        <v>0.1</v>
      </c>
      <c r="U73" s="10">
        <f t="shared" ca="1" si="72"/>
        <v>0.2</v>
      </c>
      <c r="V73" s="10">
        <f t="shared" ca="1" si="14"/>
        <v>0</v>
      </c>
      <c r="W73" s="10">
        <f t="shared" ca="1" si="34"/>
        <v>0</v>
      </c>
      <c r="X73" s="1" t="str">
        <f t="shared" ca="1" si="73"/>
        <v>Light Rain</v>
      </c>
      <c r="Y73" s="1">
        <f t="shared" ca="1" si="54"/>
        <v>0.2</v>
      </c>
      <c r="Z73" s="1">
        <f t="shared" ca="1" si="35"/>
        <v>55.711356328718061</v>
      </c>
      <c r="AA73" s="1">
        <f t="shared" ca="1" si="36"/>
        <v>0.2</v>
      </c>
      <c r="AB73" s="2">
        <f t="shared" ca="1" si="37"/>
        <v>0</v>
      </c>
      <c r="AC73" s="1">
        <f ca="1">IF(OR($AE$16="None", $AE$16="Source"), 0, UpStream(J73, $AE$16))</f>
        <v>0</v>
      </c>
      <c r="AD73" s="1">
        <f t="shared" ca="1" si="38"/>
        <v>0</v>
      </c>
      <c r="AE73" s="1">
        <f t="shared" ca="1" si="39"/>
        <v>0</v>
      </c>
      <c r="AF73" s="31">
        <f t="shared" ca="1" si="40"/>
        <v>4019.2466670512117</v>
      </c>
      <c r="AG73" s="1">
        <f t="shared" ca="1" si="18"/>
        <v>2.5691091804394078E-2</v>
      </c>
      <c r="AH73" s="1">
        <f t="shared" ca="1" si="41"/>
        <v>4019.2466670512117</v>
      </c>
      <c r="AI73" s="1">
        <f t="shared" ca="1" si="19"/>
        <v>2.5691091804394078E-2</v>
      </c>
      <c r="AJ73" s="1">
        <f t="shared" ca="1" si="42"/>
        <v>1.2908968212952543E-4</v>
      </c>
      <c r="AK73" s="1">
        <f t="shared" ca="1" si="43"/>
        <v>0.23191190205270487</v>
      </c>
      <c r="AL73" s="1">
        <f t="shared" ca="1" si="22"/>
        <v>0.67204427310940329</v>
      </c>
      <c r="AM73" s="1">
        <f t="shared" ca="1" si="44"/>
        <v>0.19521174219678378</v>
      </c>
      <c r="AN73" s="1">
        <f t="shared" ca="1" si="45"/>
        <v>5.9581384131845745</v>
      </c>
      <c r="AO73" s="1">
        <f t="shared" ca="1" si="46"/>
        <v>4.0164735178142479</v>
      </c>
      <c r="AP73" s="1">
        <f t="shared" ca="1" si="47"/>
        <v>4.0164735178142479</v>
      </c>
      <c r="AQ73" s="1">
        <f t="shared" si="48"/>
        <v>0.96861513496225993</v>
      </c>
      <c r="AR73" s="1">
        <f t="shared" si="49"/>
        <v>0.40536821739178569</v>
      </c>
      <c r="AS73" s="1">
        <f t="shared" si="29"/>
        <v>1.875996268996295</v>
      </c>
      <c r="AT73" s="1">
        <f t="shared" si="50"/>
        <v>31.190729707708861</v>
      </c>
      <c r="AU73" s="1">
        <f t="shared" ca="1" si="51"/>
        <v>11.77542</v>
      </c>
      <c r="AV73" s="1">
        <f t="shared" ca="1" si="52"/>
        <v>0.66461599439210439</v>
      </c>
      <c r="AW73" s="1">
        <f t="shared" ca="1" si="53"/>
        <v>3.0465164982567998</v>
      </c>
    </row>
    <row r="74" spans="1:49">
      <c r="J74" s="1">
        <v>55</v>
      </c>
      <c r="K74" s="1">
        <f t="shared" si="6"/>
        <v>0.45833333333333331</v>
      </c>
      <c r="L74" s="1">
        <f t="shared" ca="1" si="7"/>
        <v>55.142881129529101</v>
      </c>
      <c r="M74" s="1">
        <f t="shared" ca="1" si="8"/>
        <v>0.95413189491401917</v>
      </c>
      <c r="N74">
        <f t="shared" ca="1" si="9"/>
        <v>0.96783506442758371</v>
      </c>
      <c r="O74" s="1">
        <f t="shared" ca="1" si="10"/>
        <v>33.874227254965433</v>
      </c>
      <c r="P74" s="1">
        <f t="shared" ca="1" si="11"/>
        <v>84.874227254965433</v>
      </c>
      <c r="Q74" s="1">
        <f t="shared" ca="1" si="12"/>
        <v>85.17422725496543</v>
      </c>
      <c r="R74" s="1">
        <f t="shared" ca="1" si="13"/>
        <v>0.74871629487887437</v>
      </c>
      <c r="S74" s="1">
        <f ca="1">ROUND(RAND()*MIN(12, $T$70-SUM($S$70:S73)), 1)</f>
        <v>0.3</v>
      </c>
      <c r="U74" s="10">
        <f t="shared" ca="1" si="72"/>
        <v>0</v>
      </c>
      <c r="V74" s="10">
        <f t="shared" ca="1" si="14"/>
        <v>0</v>
      </c>
      <c r="W74" s="10">
        <f t="shared" ca="1" si="34"/>
        <v>0</v>
      </c>
      <c r="X74" s="1" t="str">
        <f t="shared" ca="1" si="73"/>
        <v>Sunny</v>
      </c>
      <c r="Y74" s="1">
        <f t="shared" ca="1" si="54"/>
        <v>0</v>
      </c>
      <c r="Z74" s="1">
        <f t="shared" ca="1" si="35"/>
        <v>55.54759870557001</v>
      </c>
      <c r="AA74" s="1">
        <f t="shared" ca="1" si="36"/>
        <v>0</v>
      </c>
      <c r="AB74" s="2">
        <f t="shared" ca="1" si="37"/>
        <v>0</v>
      </c>
      <c r="AC74" s="1">
        <f ca="1">IF(OR($AE$16="None", $AE$16="Source"), 0, UpStream(J74, $AE$16))</f>
        <v>0</v>
      </c>
      <c r="AD74" s="1">
        <f t="shared" ca="1" si="38"/>
        <v>0</v>
      </c>
      <c r="AE74" s="1">
        <f t="shared" ca="1" si="39"/>
        <v>0</v>
      </c>
      <c r="AF74" s="31">
        <f t="shared" ca="1" si="40"/>
        <v>4120.9814912386582</v>
      </c>
      <c r="AG74" s="1">
        <f t="shared" ca="1" si="18"/>
        <v>2.6368951687831644E-2</v>
      </c>
      <c r="AH74" s="1">
        <f t="shared" ca="1" si="41"/>
        <v>387.37226017643394</v>
      </c>
      <c r="AI74" s="1">
        <f t="shared" ca="1" si="19"/>
        <v>2.3869968393311035E-3</v>
      </c>
      <c r="AJ74" s="1">
        <f t="shared" ca="1" si="42"/>
        <v>2.8550065281498555E-4</v>
      </c>
      <c r="AK74" s="1">
        <f t="shared" ca="1" si="43"/>
        <v>0.23699834341128986</v>
      </c>
      <c r="AL74" s="1">
        <f t="shared" ca="1" si="22"/>
        <v>0.67680802849153709</v>
      </c>
      <c r="AM74" s="1">
        <f t="shared" ca="1" si="44"/>
        <v>0.19237617351694217</v>
      </c>
      <c r="AN74" s="1">
        <f t="shared" ca="1" si="45"/>
        <v>5.949602162283484</v>
      </c>
      <c r="AO74" s="1">
        <f t="shared" ca="1" si="46"/>
        <v>4.1179327320321724</v>
      </c>
      <c r="AP74" s="1">
        <f t="shared" ca="1" si="47"/>
        <v>0.38708567681102424</v>
      </c>
      <c r="AQ74" s="1">
        <f t="shared" si="48"/>
        <v>0.96812444773246076</v>
      </c>
      <c r="AR74" s="1">
        <f t="shared" si="49"/>
        <v>0.40765890762838708</v>
      </c>
      <c r="AS74" s="1">
        <f t="shared" si="29"/>
        <v>1.8779902258768366</v>
      </c>
      <c r="AT74" s="1">
        <f t="shared" si="50"/>
        <v>31.217440811390926</v>
      </c>
      <c r="AU74" s="1">
        <f t="shared" ca="1" si="51"/>
        <v>11.77542</v>
      </c>
      <c r="AV74" s="1">
        <f t="shared" ca="1" si="52"/>
        <v>2.8391864323850928</v>
      </c>
      <c r="AW74" s="1">
        <f t="shared" ca="1" si="53"/>
        <v>6.7378154064336586</v>
      </c>
    </row>
    <row r="75" spans="1:49">
      <c r="J75" s="1">
        <v>56</v>
      </c>
      <c r="K75" s="1">
        <f t="shared" si="6"/>
        <v>0.46666666666666667</v>
      </c>
      <c r="L75" s="1">
        <f t="shared" ca="1" si="7"/>
        <v>56.100335215281959</v>
      </c>
      <c r="M75" s="1">
        <f t="shared" ca="1" si="8"/>
        <v>0.96081818728106305</v>
      </c>
      <c r="N75">
        <f t="shared" ca="1" si="9"/>
        <v>0.97922636975929378</v>
      </c>
      <c r="O75" s="1">
        <f t="shared" ca="1" si="10"/>
        <v>34.272922941575281</v>
      </c>
      <c r="P75" s="1">
        <f t="shared" ca="1" si="11"/>
        <v>85.272922941575274</v>
      </c>
      <c r="Q75" s="1">
        <f t="shared" ca="1" si="12"/>
        <v>85.272922941575274</v>
      </c>
      <c r="R75" s="1">
        <f t="shared" ca="1" si="13"/>
        <v>0.29691131588661812</v>
      </c>
      <c r="S75" s="1">
        <f ca="1">ROUND(RAND()*MIN(12, $T$70-SUM($S$70:S74)), 1)</f>
        <v>0.2</v>
      </c>
      <c r="U75" s="10">
        <f t="shared" ca="1" si="72"/>
        <v>1.2</v>
      </c>
      <c r="V75" s="10">
        <f t="shared" ca="1" si="14"/>
        <v>0</v>
      </c>
      <c r="W75" s="10">
        <f t="shared" ca="1" si="34"/>
        <v>0</v>
      </c>
      <c r="X75" s="1" t="str">
        <f t="shared" ca="1" si="73"/>
        <v>Light Rain</v>
      </c>
      <c r="Y75" s="1">
        <f t="shared" ca="1" si="54"/>
        <v>0.73599999999999999</v>
      </c>
      <c r="Z75" s="1">
        <f t="shared" ca="1" si="35"/>
        <v>56.120322430586967</v>
      </c>
      <c r="AA75" s="1">
        <f t="shared" ca="1" si="36"/>
        <v>1.2</v>
      </c>
      <c r="AB75" s="2">
        <f t="shared" ca="1" si="37"/>
        <v>0.46400000000000002</v>
      </c>
      <c r="AC75" s="1">
        <f ca="1">IF(OR($AE$16="None", $AE$16="Source"), 0, UpStream(J75, $AE$16))</f>
        <v>0</v>
      </c>
      <c r="AD75" s="1">
        <f t="shared" ca="1" si="38"/>
        <v>0</v>
      </c>
      <c r="AE75" s="1">
        <f t="shared" ca="1" si="39"/>
        <v>0</v>
      </c>
      <c r="AF75" s="31">
        <f t="shared" ca="1" si="40"/>
        <v>4134.0089545139626</v>
      </c>
      <c r="AG75" s="1">
        <f t="shared" ca="1" si="18"/>
        <v>2.6455856266814098E-2</v>
      </c>
      <c r="AH75" s="1">
        <f t="shared" ca="1" si="41"/>
        <v>4134.0089545139626</v>
      </c>
      <c r="AI75" s="1">
        <f t="shared" ca="1" si="19"/>
        <v>2.6455856266814098E-2</v>
      </c>
      <c r="AJ75" s="1">
        <f t="shared" ca="1" si="42"/>
        <v>1.3061155986122803E-4</v>
      </c>
      <c r="AK75" s="1">
        <f t="shared" ca="1" si="43"/>
        <v>0.23764838763070334</v>
      </c>
      <c r="AL75" s="1">
        <f t="shared" ca="1" si="22"/>
        <v>0.67740687868571392</v>
      </c>
      <c r="AM75" s="1">
        <f t="shared" ca="1" si="44"/>
        <v>0.19201971506802737</v>
      </c>
      <c r="AN75" s="1">
        <f t="shared" ca="1" si="45"/>
        <v>5.9485240839621119</v>
      </c>
      <c r="AO75" s="1">
        <f t="shared" ca="1" si="46"/>
        <v>4.1309246216813662</v>
      </c>
      <c r="AP75" s="1">
        <f t="shared" ca="1" si="47"/>
        <v>4.1309246216813662</v>
      </c>
      <c r="AQ75" s="1">
        <f t="shared" si="48"/>
        <v>0.96772112917578446</v>
      </c>
      <c r="AR75" s="1">
        <f t="shared" si="49"/>
        <v>0.40883223313520217</v>
      </c>
      <c r="AS75" s="1">
        <f t="shared" si="29"/>
        <v>1.8790135765890901</v>
      </c>
      <c r="AT75" s="1">
        <f t="shared" si="50"/>
        <v>31.226168619399154</v>
      </c>
      <c r="AU75" s="1">
        <f t="shared" ca="1" si="51"/>
        <v>11.77542</v>
      </c>
      <c r="AV75" s="1">
        <f t="shared" ca="1" si="52"/>
        <v>0.62262155368391947</v>
      </c>
      <c r="AW75" s="1">
        <f t="shared" ca="1" si="53"/>
        <v>3.0824328127249814</v>
      </c>
    </row>
    <row r="76" spans="1:49">
      <c r="J76" s="1">
        <v>57</v>
      </c>
      <c r="K76" s="1">
        <f t="shared" si="6"/>
        <v>0.47499999999999998</v>
      </c>
      <c r="L76" s="1">
        <f t="shared" ca="1" si="7"/>
        <v>57.064593542216677</v>
      </c>
      <c r="M76" s="1">
        <f t="shared" ca="1" si="8"/>
        <v>0.9677325635649161</v>
      </c>
      <c r="N76">
        <f t="shared" ca="1" si="9"/>
        <v>0.98821176923501208</v>
      </c>
      <c r="O76" s="1">
        <f t="shared" ca="1" si="10"/>
        <v>34.587411923225424</v>
      </c>
      <c r="P76" s="1">
        <f t="shared" ca="1" si="11"/>
        <v>85.587411923225432</v>
      </c>
      <c r="Q76" s="1">
        <f t="shared" ca="1" si="12"/>
        <v>86.387411923225429</v>
      </c>
      <c r="R76" s="1">
        <f t="shared" ca="1" si="13"/>
        <v>0.21701076214714443</v>
      </c>
      <c r="S76" s="1">
        <f ca="1">ROUND(RAND()*MIN(12, $T$70-SUM($S$70:S75)), 1)</f>
        <v>0</v>
      </c>
      <c r="U76" s="10">
        <f t="shared" ca="1" si="72"/>
        <v>1.2</v>
      </c>
      <c r="V76" s="10">
        <f t="shared" ca="1" si="14"/>
        <v>0</v>
      </c>
      <c r="W76" s="10">
        <f t="shared" ca="1" si="34"/>
        <v>0</v>
      </c>
      <c r="X76" s="1" t="str">
        <f t="shared" ca="1" si="73"/>
        <v>Light Rain</v>
      </c>
      <c r="Y76" s="1">
        <f t="shared" ca="1" si="54"/>
        <v>0.73599999999999999</v>
      </c>
      <c r="Z76" s="1">
        <f t="shared" ca="1" si="35"/>
        <v>56.691362694957661</v>
      </c>
      <c r="AA76" s="1">
        <f t="shared" ca="1" si="36"/>
        <v>1.2</v>
      </c>
      <c r="AB76" s="2">
        <f t="shared" ca="1" si="37"/>
        <v>0.92800000000000005</v>
      </c>
      <c r="AC76" s="1">
        <f ca="1">IF(OR($AE$16="None", $AE$16="Source"), 0, UpStream(J76, $AE$16))</f>
        <v>0</v>
      </c>
      <c r="AD76" s="1">
        <f t="shared" ca="1" si="38"/>
        <v>0</v>
      </c>
      <c r="AE76" s="1">
        <f ca="1">((1260*24*SQRT(2*AB75*23.6)/(6^(1/4)))*(AG76-AI76))/23600</f>
        <v>0</v>
      </c>
      <c r="AF76" s="31">
        <f t="shared" ca="1" si="40"/>
        <v>4283.6214200557743</v>
      </c>
      <c r="AG76" s="1">
        <f t="shared" ca="1" si="18"/>
        <v>2.7455575032370089E-2</v>
      </c>
      <c r="AH76" s="1">
        <f t="shared" ca="1" si="41"/>
        <v>4283.6214200557743</v>
      </c>
      <c r="AI76" s="1">
        <f t="shared" ca="1" si="19"/>
        <v>2.7455575032370089E-2</v>
      </c>
      <c r="AJ76" s="1">
        <f t="shared" ca="1" si="42"/>
        <v>1.3252096739292381E-4</v>
      </c>
      <c r="AK76" s="1">
        <f t="shared" ca="1" si="43"/>
        <v>0.24509322390475671</v>
      </c>
      <c r="AL76" s="1">
        <f t="shared" ca="1" si="22"/>
        <v>0.68411043347639455</v>
      </c>
      <c r="AM76" s="1">
        <f t="shared" ca="1" si="44"/>
        <v>0.18802950388309847</v>
      </c>
      <c r="AN76" s="1">
        <f t="shared" ca="1" si="45"/>
        <v>5.9363772949306544</v>
      </c>
      <c r="AO76" s="1">
        <f t="shared" ca="1" si="46"/>
        <v>4.280124192394374</v>
      </c>
      <c r="AP76" s="1">
        <f t="shared" ca="1" si="47"/>
        <v>4.280124192394374</v>
      </c>
      <c r="AQ76" s="1">
        <f t="shared" si="48"/>
        <v>0.9674062847603605</v>
      </c>
      <c r="AR76" s="1">
        <f t="shared" si="49"/>
        <v>0.40888497790857387</v>
      </c>
      <c r="AS76" s="1">
        <f t="shared" si="29"/>
        <v>1.8790596117535256</v>
      </c>
      <c r="AT76" s="1">
        <f t="shared" si="50"/>
        <v>31.216985422426159</v>
      </c>
      <c r="AU76" s="1">
        <f t="shared" ca="1" si="51"/>
        <v>11.77542</v>
      </c>
      <c r="AV76" s="1">
        <f t="shared" ca="1" si="52"/>
        <v>0.57046224616422558</v>
      </c>
      <c r="AW76" s="1">
        <f t="shared" ca="1" si="53"/>
        <v>3.1274948304730019</v>
      </c>
    </row>
    <row r="77" spans="1:49">
      <c r="J77" s="1">
        <v>58</v>
      </c>
      <c r="K77" s="1">
        <f t="shared" si="6"/>
        <v>0.48333333333333334</v>
      </c>
      <c r="L77" s="1">
        <f t="shared" ca="1" si="7"/>
        <v>58.035860611005788</v>
      </c>
      <c r="M77" s="1">
        <f t="shared" ca="1" si="8"/>
        <v>0.97482772196585987</v>
      </c>
      <c r="N77">
        <f t="shared" ca="1" si="9"/>
        <v>0.99471641073378592</v>
      </c>
      <c r="O77" s="1">
        <f t="shared" ca="1" si="10"/>
        <v>34.815074375682507</v>
      </c>
      <c r="P77" s="1">
        <f t="shared" ca="1" si="11"/>
        <v>85.815074375682514</v>
      </c>
      <c r="Q77" s="1">
        <f t="shared" ca="1" si="12"/>
        <v>85.815074375682514</v>
      </c>
      <c r="R77" s="1">
        <f t="shared" ca="1" si="13"/>
        <v>0.35549237960705427</v>
      </c>
      <c r="S77" s="1">
        <f ca="1">ROUND(RAND()*MIN(12, $T$70-SUM($S$70:S76)), 1)</f>
        <v>0.2</v>
      </c>
      <c r="U77" s="10">
        <f t="shared" ca="1" si="72"/>
        <v>0.3</v>
      </c>
      <c r="V77" s="10">
        <f t="shared" ca="1" si="14"/>
        <v>0</v>
      </c>
      <c r="W77" s="10">
        <f t="shared" ca="1" si="34"/>
        <v>0</v>
      </c>
      <c r="X77" s="1" t="str">
        <f t="shared" ca="1" si="73"/>
        <v>Light Rain</v>
      </c>
      <c r="Y77" s="1">
        <f t="shared" ca="1" si="54"/>
        <v>0.52300000000000002</v>
      </c>
      <c r="Z77" s="1">
        <f t="shared" ca="1" si="35"/>
        <v>57.047724447036124</v>
      </c>
      <c r="AA77" s="1">
        <f t="shared" ca="1" si="36"/>
        <v>0.3</v>
      </c>
      <c r="AB77" s="2">
        <f t="shared" ca="1" si="37"/>
        <v>0.70499999999999996</v>
      </c>
      <c r="AC77" s="1">
        <f ca="1">IF(OR($AE$16="None", $AE$16="Source"), 0, UpStream(J77, $AE$16))</f>
        <v>0</v>
      </c>
      <c r="AD77" s="1">
        <f t="shared" ca="1" si="38"/>
        <v>0</v>
      </c>
      <c r="AE77" s="1">
        <f t="shared" ca="1" si="39"/>
        <v>0</v>
      </c>
      <c r="AF77" s="31">
        <f t="shared" ca="1" si="40"/>
        <v>4206.2115278278679</v>
      </c>
      <c r="AG77" s="1">
        <f t="shared" ca="1" si="18"/>
        <v>2.6937933300393284E-2</v>
      </c>
      <c r="AH77" s="1">
        <f t="shared" ca="1" si="41"/>
        <v>4206.2115278278679</v>
      </c>
      <c r="AI77" s="1">
        <f t="shared" ca="1" si="19"/>
        <v>2.6937933300393284E-2</v>
      </c>
      <c r="AJ77" s="1">
        <f t="shared" ca="1" si="42"/>
        <v>1.3152260734796168E-4</v>
      </c>
      <c r="AK77" s="1">
        <f t="shared" ca="1" si="43"/>
        <v>0.24124592539501857</v>
      </c>
      <c r="AL77" s="1">
        <f t="shared" ca="1" si="22"/>
        <v>0.68068137377882965</v>
      </c>
      <c r="AM77" s="1">
        <f t="shared" ca="1" si="44"/>
        <v>0.19007061084593468</v>
      </c>
      <c r="AN77" s="1">
        <f t="shared" ca="1" si="45"/>
        <v>5.9426089854725213</v>
      </c>
      <c r="AO77" s="1">
        <f t="shared" ca="1" si="46"/>
        <v>4.2029289172314428</v>
      </c>
      <c r="AP77" s="1">
        <f t="shared" ca="1" si="47"/>
        <v>4.2029289172314428</v>
      </c>
      <c r="AQ77" s="1">
        <f t="shared" si="48"/>
        <v>0.96718077745284692</v>
      </c>
      <c r="AR77" s="1">
        <f t="shared" si="49"/>
        <v>0.40781699737874449</v>
      </c>
      <c r="AS77" s="1">
        <f t="shared" si="29"/>
        <v>1.8781280286497912</v>
      </c>
      <c r="AT77" s="1">
        <f t="shared" si="50"/>
        <v>31.189939796116754</v>
      </c>
      <c r="AU77" s="1">
        <f t="shared" ca="1" si="51"/>
        <v>11.77542</v>
      </c>
      <c r="AV77" s="1">
        <f t="shared" ca="1" si="52"/>
        <v>0.59885410292485863</v>
      </c>
      <c r="AW77" s="1">
        <f t="shared" ca="1" si="53"/>
        <v>3.1039335334118956</v>
      </c>
    </row>
    <row r="78" spans="1:49">
      <c r="J78" s="1">
        <v>59</v>
      </c>
      <c r="K78" s="1">
        <f t="shared" si="6"/>
        <v>0.49166666666666664</v>
      </c>
      <c r="L78" s="1">
        <f t="shared" ca="1" si="7"/>
        <v>59.014293248560975</v>
      </c>
      <c r="M78" s="1">
        <f t="shared" ca="1" si="8"/>
        <v>0.98205565073407719</v>
      </c>
      <c r="N78">
        <f t="shared" ca="1" si="9"/>
        <v>0.99866842293880687</v>
      </c>
      <c r="O78" s="1">
        <f t="shared" ca="1" si="10"/>
        <v>34.953394802858242</v>
      </c>
      <c r="P78" s="1">
        <f t="shared" ca="1" si="11"/>
        <v>85.953394802858242</v>
      </c>
      <c r="Q78" s="1">
        <f t="shared" ca="1" si="12"/>
        <v>84.453394802858242</v>
      </c>
      <c r="R78" s="1">
        <f t="shared" ca="1" si="13"/>
        <v>0.39038503285009474</v>
      </c>
      <c r="S78" s="1">
        <f ca="1">ROUND(RAND()*MIN(12, $T$70-SUM($S$70:S77)), 1)</f>
        <v>0</v>
      </c>
      <c r="U78" s="10">
        <f t="shared" ca="1" si="72"/>
        <v>0.1</v>
      </c>
      <c r="V78" s="10">
        <f t="shared" ca="1" si="14"/>
        <v>0</v>
      </c>
      <c r="W78" s="10">
        <f t="shared" ca="1" si="34"/>
        <v>0</v>
      </c>
      <c r="X78" s="1" t="str">
        <f t="shared" ca="1" si="73"/>
        <v>Light Rain</v>
      </c>
      <c r="Y78" s="1">
        <f t="shared" ca="1" si="54"/>
        <v>0.32300000000000001</v>
      </c>
      <c r="Z78" s="1">
        <f t="shared" ca="1" si="35"/>
        <v>57.203038711540295</v>
      </c>
      <c r="AA78" s="1">
        <f t="shared" ca="1" si="36"/>
        <v>0.1</v>
      </c>
      <c r="AB78" s="2">
        <f t="shared" ca="1" si="37"/>
        <v>0.48199999999999998</v>
      </c>
      <c r="AC78" s="1">
        <f ca="1">IF(OR($AE$16="None", $AE$16="Source"), 0, UpStream(J78, $AE$16))</f>
        <v>0</v>
      </c>
      <c r="AD78" s="1">
        <f t="shared" ca="1" si="38"/>
        <v>0</v>
      </c>
      <c r="AE78" s="1">
        <f t="shared" ca="1" si="39"/>
        <v>0</v>
      </c>
      <c r="AF78" s="31">
        <f t="shared" ca="1" si="40"/>
        <v>4026.9120574842077</v>
      </c>
      <c r="AG78" s="1">
        <f t="shared" ca="1" si="18"/>
        <v>2.5742116977610009E-2</v>
      </c>
      <c r="AH78" s="1">
        <f t="shared" ca="1" si="41"/>
        <v>4026.9120574842077</v>
      </c>
      <c r="AI78" s="1">
        <f t="shared" ca="1" si="19"/>
        <v>2.5742116977610009E-2</v>
      </c>
      <c r="AJ78" s="1">
        <f t="shared" ca="1" si="42"/>
        <v>1.2916528557876394E-4</v>
      </c>
      <c r="AK78" s="1">
        <f t="shared" ca="1" si="43"/>
        <v>0.23229577736635673</v>
      </c>
      <c r="AL78" s="1">
        <f t="shared" ca="1" si="22"/>
        <v>0.67240868908270779</v>
      </c>
      <c r="AM78" s="1">
        <f t="shared" ca="1" si="44"/>
        <v>0.19499482792695966</v>
      </c>
      <c r="AN78" s="1">
        <f t="shared" ca="1" si="45"/>
        <v>5.957487865226013</v>
      </c>
      <c r="AO78" s="1">
        <f t="shared" ca="1" si="46"/>
        <v>4.0241182801169231</v>
      </c>
      <c r="AP78" s="1">
        <f t="shared" ca="1" si="47"/>
        <v>4.0241182801169231</v>
      </c>
      <c r="AQ78" s="1">
        <f t="shared" si="48"/>
        <v>0.96704522535309911</v>
      </c>
      <c r="AR78" s="1">
        <f t="shared" si="49"/>
        <v>0.40563121880611192</v>
      </c>
      <c r="AS78" s="1">
        <f t="shared" si="29"/>
        <v>1.8762249381326632</v>
      </c>
      <c r="AT78" s="1">
        <f t="shared" si="50"/>
        <v>31.145056318582128</v>
      </c>
      <c r="AU78" s="1">
        <f t="shared" ca="1" si="51"/>
        <v>11.77542</v>
      </c>
      <c r="AV78" s="1">
        <f t="shared" ca="1" si="52"/>
        <v>0.66413386761324067</v>
      </c>
      <c r="AW78" s="1">
        <f t="shared" ca="1" si="53"/>
        <v>3.0483007396588286</v>
      </c>
    </row>
    <row r="79" spans="1:49">
      <c r="J79" s="1">
        <v>60</v>
      </c>
      <c r="K79" s="1">
        <f t="shared" si="6"/>
        <v>0.5</v>
      </c>
      <c r="L79" s="1">
        <f t="shared" ca="1" si="7"/>
        <v>59.999999999999993</v>
      </c>
      <c r="M79" s="1">
        <f t="shared" ca="1" si="8"/>
        <v>0.98936783200435419</v>
      </c>
      <c r="N79">
        <f t="shared" ca="1" si="9"/>
        <v>1</v>
      </c>
      <c r="O79" s="1">
        <f t="shared" ca="1" si="10"/>
        <v>35</v>
      </c>
      <c r="P79" s="1">
        <f t="shared" ca="1" si="11"/>
        <v>86</v>
      </c>
      <c r="Q79" s="1">
        <f t="shared" ca="1" si="12"/>
        <v>85.3</v>
      </c>
      <c r="R79" s="1">
        <f t="shared" ca="1" si="13"/>
        <v>0.7494978028059337</v>
      </c>
      <c r="S79" s="1">
        <f ca="1">ROUND($T$70-SUM($S$70:S78), 1)</f>
        <v>0.1</v>
      </c>
      <c r="U79" s="10">
        <f t="shared" ca="1" si="72"/>
        <v>0.2</v>
      </c>
      <c r="V79" s="10">
        <f t="shared" ca="1" si="14"/>
        <v>0</v>
      </c>
      <c r="W79" s="10">
        <f t="shared" ca="1" si="34"/>
        <v>0</v>
      </c>
      <c r="X79" s="1" t="str">
        <f t="shared" ca="1" si="73"/>
        <v>Light Rain</v>
      </c>
      <c r="Y79" s="1">
        <f t="shared" ca="1" si="54"/>
        <v>0.42299999999999999</v>
      </c>
      <c r="Z79" s="1">
        <f t="shared" ca="1" si="35"/>
        <v>57.457896446236681</v>
      </c>
      <c r="AA79" s="1">
        <f t="shared" ca="1" si="36"/>
        <v>0.2</v>
      </c>
      <c r="AB79" s="2">
        <f t="shared" ca="1" si="37"/>
        <v>0.25900000000000001</v>
      </c>
      <c r="AC79" s="1">
        <f ca="1">IF(OR($AE$16="None", $AE$16="Source"), 0, UpStream(J79, $AE$16))</f>
        <v>0</v>
      </c>
      <c r="AD79" s="1">
        <f t="shared" ca="1" si="38"/>
        <v>0</v>
      </c>
      <c r="AE79" s="1">
        <f t="shared" ca="1" si="39"/>
        <v>0</v>
      </c>
      <c r="AF79" s="31">
        <f t="shared" ca="1" si="40"/>
        <v>4137.5892795494547</v>
      </c>
      <c r="AG79" s="1">
        <f t="shared" ca="1" si="18"/>
        <v>2.6479744248939483E-2</v>
      </c>
      <c r="AH79" s="1">
        <f t="shared" ca="1" si="41"/>
        <v>4137.5892795494547</v>
      </c>
      <c r="AI79" s="1">
        <f t="shared" ca="1" si="19"/>
        <v>2.6479744248939483E-2</v>
      </c>
      <c r="AJ79" s="1">
        <f t="shared" ca="1" si="42"/>
        <v>1.3058099864988407E-4</v>
      </c>
      <c r="AK79" s="1">
        <f t="shared" ca="1" si="43"/>
        <v>0.23782698785670095</v>
      </c>
      <c r="AL79" s="1">
        <f t="shared" ca="1" si="22"/>
        <v>0.67757102487209242</v>
      </c>
      <c r="AM79" s="1">
        <f t="shared" ca="1" si="44"/>
        <v>0.19192200900470685</v>
      </c>
      <c r="AN79" s="1">
        <f t="shared" ca="1" si="45"/>
        <v>5.948228382595925</v>
      </c>
      <c r="AO79" s="1">
        <f t="shared" ca="1" si="46"/>
        <v>4.1344951591230457</v>
      </c>
      <c r="AP79" s="1">
        <f t="shared" ca="1" si="47"/>
        <v>4.1344951591230457</v>
      </c>
      <c r="AQ79" s="1">
        <f t="shared" si="48"/>
        <v>0.96699999999999997</v>
      </c>
      <c r="AR79" s="1">
        <f t="shared" si="49"/>
        <v>0.40233363325781207</v>
      </c>
      <c r="AS79" s="1">
        <f t="shared" si="29"/>
        <v>1.8733627255271441</v>
      </c>
      <c r="AT79" s="1">
        <f t="shared" si="50"/>
        <v>31.082335970442305</v>
      </c>
      <c r="AU79" s="1">
        <f t="shared" ca="1" si="51"/>
        <v>11.77542</v>
      </c>
      <c r="AV79" s="1">
        <f t="shared" ca="1" si="52"/>
        <v>0.62793235586223317</v>
      </c>
      <c r="AW79" s="1">
        <f t="shared" ca="1" si="53"/>
        <v>3.0817115681372642</v>
      </c>
    </row>
    <row r="80" spans="1:49">
      <c r="J80" s="1">
        <v>61</v>
      </c>
      <c r="K80" s="1">
        <f t="shared" si="6"/>
        <v>0.5083333333333333</v>
      </c>
      <c r="L80" s="1">
        <f t="shared" ca="1" si="7"/>
        <v>60.993040724448925</v>
      </c>
      <c r="M80" s="1">
        <f t="shared" ca="1" si="8"/>
        <v>0.99671544563078318</v>
      </c>
      <c r="N80">
        <f t="shared" ca="1" si="9"/>
        <v>0.99864853898870554</v>
      </c>
      <c r="O80" s="1">
        <f t="shared" ca="1" si="10"/>
        <v>34.952698864604692</v>
      </c>
      <c r="P80" s="1">
        <f t="shared" ca="1" si="11"/>
        <v>85.952698864604685</v>
      </c>
      <c r="Q80" s="1">
        <f t="shared" ca="1" si="12"/>
        <v>82.85269886460469</v>
      </c>
      <c r="R80" s="1">
        <f t="shared" ca="1" si="13"/>
        <v>0.67622030940824784</v>
      </c>
      <c r="S80" s="1">
        <f ca="1">ROUND(RAND()*MIN($T$80, 12), 1)</f>
        <v>0</v>
      </c>
      <c r="T80" s="1">
        <f ca="1">G25*(RAND()*(N2/10+0.3)+0.85-N2/20)</f>
        <v>0</v>
      </c>
      <c r="U80" s="10">
        <f ca="1">VLOOKUP(SMALL($R$80:$R$89, J80-60),$R$80:$S$89,2, FALSE)</f>
        <v>0</v>
      </c>
      <c r="V80" s="10">
        <f t="shared" ca="1" si="14"/>
        <v>0</v>
      </c>
      <c r="W80" s="10">
        <f t="shared" ca="1" si="34"/>
        <v>0</v>
      </c>
      <c r="X80" s="1" t="str">
        <f ca="1">IF(U80= 0, IF(RAND()&lt;(0.5^(T$80/10)), "Sunny", "Cloudy"), IF(V80&gt;0, IF(V80&gt;6, "Blizzard", IF(V80&gt;2, "Snowing", "Light Snow")), IF(U80&gt;6, "Storm",  IF(U80&gt;2, "Rain", "Light Rain"))))</f>
        <v>Sunny</v>
      </c>
      <c r="Y80" s="1">
        <f t="shared" ca="1" si="54"/>
        <v>0.223</v>
      </c>
      <c r="Z80" s="1">
        <f t="shared" ca="1" si="35"/>
        <v>57.512005053652288</v>
      </c>
      <c r="AA80" s="1">
        <f t="shared" ca="1" si="36"/>
        <v>0</v>
      </c>
      <c r="AB80" s="2">
        <f t="shared" ca="1" si="37"/>
        <v>0</v>
      </c>
      <c r="AC80" s="1">
        <f ca="1">IF(OR($AE$16="None", $AE$16="Source"), 0, UpStream(J80, $AE$16))</f>
        <v>0</v>
      </c>
      <c r="AD80" s="1">
        <f t="shared" ca="1" si="38"/>
        <v>0</v>
      </c>
      <c r="AE80" s="1">
        <f t="shared" ca="1" si="39"/>
        <v>6.3502291001677522E-2</v>
      </c>
      <c r="AF80" s="31">
        <f t="shared" ca="1" si="40"/>
        <v>3824.6729226057082</v>
      </c>
      <c r="AG80" s="1">
        <f t="shared" ca="1" si="18"/>
        <v>2.4398585478733699E-2</v>
      </c>
      <c r="AH80" s="1">
        <f t="shared" ca="1" si="41"/>
        <v>359.51925472493662</v>
      </c>
      <c r="AI80" s="1">
        <f t="shared" ca="1" si="19"/>
        <v>2.2147548291080723E-3</v>
      </c>
      <c r="AJ80" s="1">
        <f t="shared" ca="1" si="42"/>
        <v>2.7813338905158187E-4</v>
      </c>
      <c r="AK80" s="1">
        <f t="shared" ca="1" si="43"/>
        <v>0.22213261156192021</v>
      </c>
      <c r="AL80" s="1">
        <f t="shared" ca="1" si="22"/>
        <v>0.6624793259914411</v>
      </c>
      <c r="AM80" s="1">
        <f t="shared" ca="1" si="44"/>
        <v>0.20090516310033271</v>
      </c>
      <c r="AN80" s="1">
        <f t="shared" ca="1" si="45"/>
        <v>5.9750739955450127</v>
      </c>
      <c r="AO80" s="1">
        <f t="shared" ca="1" si="46"/>
        <v>3.8224154188262696</v>
      </c>
      <c r="AP80" s="1">
        <f t="shared" ca="1" si="47"/>
        <v>0.3593070493696694</v>
      </c>
      <c r="AQ80" s="1">
        <f t="shared" si="48"/>
        <v>0.96704522535309911</v>
      </c>
      <c r="AR80" s="1">
        <f t="shared" si="49"/>
        <v>0.39793327918662058</v>
      </c>
      <c r="AS80" s="1">
        <f t="shared" si="29"/>
        <v>1.8695597719505537</v>
      </c>
      <c r="AT80" s="1">
        <f t="shared" si="50"/>
        <v>31.00175723179261</v>
      </c>
      <c r="AU80" s="1">
        <f t="shared" ca="1" si="51"/>
        <v>11.77542</v>
      </c>
      <c r="AV80" s="1">
        <f t="shared" ca="1" si="52"/>
        <v>2.8711380750242594</v>
      </c>
      <c r="AW80" s="1">
        <f t="shared" ca="1" si="53"/>
        <v>6.5639479816173321</v>
      </c>
    </row>
    <row r="81" spans="10:49">
      <c r="J81" s="1">
        <v>62</v>
      </c>
      <c r="K81" s="1">
        <f t="shared" si="6"/>
        <v>0.51666666666666672</v>
      </c>
      <c r="L81" s="1">
        <f t="shared" ca="1" si="7"/>
        <v>61.993426394678657</v>
      </c>
      <c r="M81" s="1">
        <f t="shared" ca="1" si="8"/>
        <v>1.004049573021456</v>
      </c>
      <c r="N81">
        <f t="shared" ca="1" si="9"/>
        <v>0.99455781444068858</v>
      </c>
      <c r="O81" s="1">
        <f t="shared" ca="1" si="10"/>
        <v>34.809523505424103</v>
      </c>
      <c r="P81" s="1">
        <f t="shared" ca="1" si="11"/>
        <v>85.809523505424096</v>
      </c>
      <c r="Q81" s="1">
        <f t="shared" ca="1" si="12"/>
        <v>85.209523505424102</v>
      </c>
      <c r="R81" s="1">
        <f t="shared" ca="1" si="13"/>
        <v>5.0159430872533051E-2</v>
      </c>
      <c r="S81" s="1">
        <f ca="1">ROUND(RAND()*MIN(12, $T$80-SUM($S$80:S80)), 1)</f>
        <v>0</v>
      </c>
      <c r="U81" s="10">
        <f t="shared" ref="U81:U89" ca="1" si="74">VLOOKUP(SMALL($R$80:$R$89, J81-60),$R$80:$S$89,2, FALSE)</f>
        <v>0</v>
      </c>
      <c r="V81" s="10">
        <f t="shared" ca="1" si="14"/>
        <v>0</v>
      </c>
      <c r="W81" s="10">
        <f t="shared" ca="1" si="34"/>
        <v>0</v>
      </c>
      <c r="X81" s="1" t="str">
        <f t="shared" ref="X81:X89" ca="1" si="75">IF(U81= 0, IF(RAND()&lt;(0.5^(T$80/10)), "Sunny", "Cloudy"), IF(V81&gt;0, IF(V81&gt;6, "Blizzard", IF(V81&gt;2, "Snowing", "Light Snow")), IF(U81&gt;6, "Storm",  IF(U81&gt;2, "Rain", "Light Rain"))))</f>
        <v>Sunny</v>
      </c>
      <c r="Y81" s="1">
        <f t="shared" ca="1" si="54"/>
        <v>0</v>
      </c>
      <c r="Z81" s="1">
        <f t="shared" ca="1" si="35"/>
        <v>57.34295461455519</v>
      </c>
      <c r="AA81" s="1">
        <f t="shared" ca="1" si="36"/>
        <v>0</v>
      </c>
      <c r="AB81" s="2">
        <f t="shared" ca="1" si="37"/>
        <v>0</v>
      </c>
      <c r="AC81" s="1">
        <f ca="1">IF(OR($AE$16="None", $AE$16="Source"), 0, UpStream(J81, $AE$16))</f>
        <v>0</v>
      </c>
      <c r="AD81" s="1">
        <f t="shared" ca="1" si="38"/>
        <v>0</v>
      </c>
      <c r="AE81" s="1">
        <f t="shared" ca="1" si="39"/>
        <v>0</v>
      </c>
      <c r="AF81" s="31">
        <f t="shared" ca="1" si="40"/>
        <v>4125.6363582837257</v>
      </c>
      <c r="AG81" s="1">
        <f t="shared" ca="1" si="18"/>
        <v>2.6400001049224995E-2</v>
      </c>
      <c r="AH81" s="1">
        <f t="shared" ca="1" si="41"/>
        <v>387.8098176786703</v>
      </c>
      <c r="AI81" s="1">
        <f t="shared" ca="1" si="19"/>
        <v>2.3897034379903527E-3</v>
      </c>
      <c r="AJ81" s="1">
        <f t="shared" ca="1" si="42"/>
        <v>2.8483232428608827E-4</v>
      </c>
      <c r="AK81" s="1">
        <f t="shared" ca="1" si="43"/>
        <v>0.23723064524283397</v>
      </c>
      <c r="AL81" s="1">
        <f t="shared" ca="1" si="22"/>
        <v>0.67702229060058994</v>
      </c>
      <c r="AM81" s="1">
        <f t="shared" ca="1" si="44"/>
        <v>0.1922486365472679</v>
      </c>
      <c r="AN81" s="1">
        <f t="shared" ca="1" si="45"/>
        <v>5.9492165673957977</v>
      </c>
      <c r="AO81" s="1">
        <f t="shared" ca="1" si="46"/>
        <v>4.1225748953780519</v>
      </c>
      <c r="AP81" s="1">
        <f t="shared" ca="1" si="47"/>
        <v>0.38752204016553693</v>
      </c>
      <c r="AQ81" s="1">
        <f t="shared" si="48"/>
        <v>0.96718077745284692</v>
      </c>
      <c r="AR81" s="1">
        <f t="shared" si="49"/>
        <v>0.39244221765718162</v>
      </c>
      <c r="AS81" s="1">
        <f t="shared" si="29"/>
        <v>1.8648400487900323</v>
      </c>
      <c r="AT81" s="1">
        <f t="shared" si="50"/>
        <v>30.903277903573368</v>
      </c>
      <c r="AU81" s="1">
        <f t="shared" ca="1" si="51"/>
        <v>11.77542</v>
      </c>
      <c r="AV81" s="1">
        <f t="shared" ca="1" si="52"/>
        <v>2.905279379492415</v>
      </c>
      <c r="AW81" s="1">
        <f t="shared" ca="1" si="53"/>
        <v>6.7220428531516836</v>
      </c>
    </row>
    <row r="82" spans="10:49">
      <c r="J82" s="1">
        <v>63</v>
      </c>
      <c r="K82" s="1">
        <f t="shared" si="6"/>
        <v>0.52500000000000002</v>
      </c>
      <c r="L82" s="1">
        <f t="shared" ca="1" si="7"/>
        <v>63.001119100576304</v>
      </c>
      <c r="M82" s="1">
        <f t="shared" ca="1" si="8"/>
        <v>1.0113214009731635</v>
      </c>
      <c r="N82">
        <f t="shared" ca="1" si="9"/>
        <v>0.98767917247044734</v>
      </c>
      <c r="O82" s="1">
        <f t="shared" ca="1" si="10"/>
        <v>34.568771036465655</v>
      </c>
      <c r="P82" s="1">
        <f t="shared" ca="1" si="11"/>
        <v>85.568771036465648</v>
      </c>
      <c r="Q82" s="1">
        <f t="shared" ca="1" si="12"/>
        <v>86.468771036465654</v>
      </c>
      <c r="R82" s="1">
        <f t="shared" ca="1" si="13"/>
        <v>0.62452840326329917</v>
      </c>
      <c r="S82" s="1">
        <f ca="1">ROUND(RAND()*MIN(12, $T$80-SUM($S$80:S81)), 1)</f>
        <v>0</v>
      </c>
      <c r="U82" s="10">
        <f t="shared" ca="1" si="74"/>
        <v>0</v>
      </c>
      <c r="V82" s="10">
        <f t="shared" ca="1" si="14"/>
        <v>0</v>
      </c>
      <c r="W82" s="10">
        <f t="shared" ca="1" si="34"/>
        <v>0</v>
      </c>
      <c r="X82" s="1" t="str">
        <f t="shared" ca="1" si="75"/>
        <v>Sunny</v>
      </c>
      <c r="Y82" s="1">
        <f t="shared" ca="1" si="54"/>
        <v>0</v>
      </c>
      <c r="Z82" s="1">
        <f t="shared" ca="1" si="35"/>
        <v>57.174401081294228</v>
      </c>
      <c r="AA82" s="1">
        <f t="shared" ca="1" si="36"/>
        <v>0</v>
      </c>
      <c r="AB82" s="2">
        <f t="shared" ca="1" si="37"/>
        <v>0</v>
      </c>
      <c r="AC82" s="1">
        <f ca="1">IF(OR($AE$16="None", $AE$16="Source"), 0, UpStream(J82, $AE$16))</f>
        <v>0</v>
      </c>
      <c r="AD82" s="1">
        <f t="shared" ca="1" si="38"/>
        <v>0</v>
      </c>
      <c r="AE82" s="1">
        <f t="shared" ca="1" si="39"/>
        <v>0</v>
      </c>
      <c r="AF82" s="31">
        <f t="shared" ca="1" si="40"/>
        <v>4294.7253210186027</v>
      </c>
      <c r="AG82" s="1">
        <f t="shared" ca="1" si="18"/>
        <v>2.7529894808653883E-2</v>
      </c>
      <c r="AH82" s="1">
        <f t="shared" ca="1" si="41"/>
        <v>403.70418017574872</v>
      </c>
      <c r="AI82" s="1">
        <f t="shared" ca="1" si="19"/>
        <v>2.48803707825944E-3</v>
      </c>
      <c r="AJ82" s="1">
        <f t="shared" ca="1" si="42"/>
        <v>2.8818438208917012E-4</v>
      </c>
      <c r="AK82" s="1">
        <f t="shared" ca="1" si="43"/>
        <v>0.24564427995803703</v>
      </c>
      <c r="AL82" s="1">
        <f t="shared" ca="1" si="22"/>
        <v>0.68459556387007214</v>
      </c>
      <c r="AM82" s="1">
        <f t="shared" ca="1" si="44"/>
        <v>0.1877407357916237</v>
      </c>
      <c r="AN82" s="1">
        <f t="shared" ca="1" si="45"/>
        <v>5.935492506464632</v>
      </c>
      <c r="AO82" s="1">
        <f t="shared" ca="1" si="46"/>
        <v>4.2911971401223319</v>
      </c>
      <c r="AP82" s="1">
        <f t="shared" ca="1" si="47"/>
        <v>0.40337253117149924</v>
      </c>
      <c r="AQ82" s="1">
        <f t="shared" si="48"/>
        <v>0.9674062847603605</v>
      </c>
      <c r="AR82" s="1">
        <f t="shared" si="49"/>
        <v>0.38587549928746834</v>
      </c>
      <c r="AS82" s="1">
        <f t="shared" si="29"/>
        <v>1.8592326033975195</v>
      </c>
      <c r="AT82" s="1">
        <f t="shared" si="50"/>
        <v>30.786837689545081</v>
      </c>
      <c r="AU82" s="1">
        <f t="shared" ca="1" si="51"/>
        <v>11.77542</v>
      </c>
      <c r="AV82" s="1">
        <f t="shared" ca="1" si="52"/>
        <v>2.936591418125126</v>
      </c>
      <c r="AW82" s="1">
        <f t="shared" ca="1" si="53"/>
        <v>6.801151417304415</v>
      </c>
    </row>
    <row r="83" spans="10:49">
      <c r="J83" s="1">
        <v>64</v>
      </c>
      <c r="K83" s="1">
        <f t="shared" si="6"/>
        <v>0.53333333333333333</v>
      </c>
      <c r="L83" s="1">
        <f t="shared" ca="1" si="7"/>
        <v>64.016032256451382</v>
      </c>
      <c r="M83" s="1">
        <f t="shared" ca="1" si="8"/>
        <v>1.0184824255060805</v>
      </c>
      <c r="N83">
        <f t="shared" ca="1" si="9"/>
        <v>0.97797272527612011</v>
      </c>
      <c r="O83" s="1">
        <f t="shared" ca="1" si="10"/>
        <v>34.229045384664204</v>
      </c>
      <c r="P83" s="1">
        <f t="shared" ca="1" si="11"/>
        <v>85.229045384664204</v>
      </c>
      <c r="Q83" s="1">
        <f t="shared" ca="1" si="12"/>
        <v>85.729045384664204</v>
      </c>
      <c r="R83" s="1">
        <f t="shared" ca="1" si="13"/>
        <v>0.63196788744995991</v>
      </c>
      <c r="S83" s="1">
        <f ca="1">ROUND(RAND()*MIN(12, $T$80-SUM($S$80:S82)), 1)</f>
        <v>0</v>
      </c>
      <c r="U83" s="10">
        <f t="shared" ca="1" si="74"/>
        <v>0</v>
      </c>
      <c r="V83" s="10">
        <f t="shared" ca="1" si="14"/>
        <v>0</v>
      </c>
      <c r="W83" s="10">
        <f t="shared" ca="1" si="34"/>
        <v>0</v>
      </c>
      <c r="X83" s="1" t="str">
        <f t="shared" ca="1" si="75"/>
        <v>Sunny</v>
      </c>
      <c r="Y83" s="1">
        <f t="shared" ca="1" si="54"/>
        <v>0</v>
      </c>
      <c r="Z83" s="1">
        <f t="shared" ca="1" si="35"/>
        <v>57.006342993267396</v>
      </c>
      <c r="AA83" s="1">
        <f t="shared" ca="1" si="36"/>
        <v>0</v>
      </c>
      <c r="AB83" s="2">
        <f t="shared" ca="1" si="37"/>
        <v>0</v>
      </c>
      <c r="AC83" s="1">
        <f ca="1">IF(OR($AE$16="None", $AE$16="Source"), 0, UpStream(J83, $AE$16))</f>
        <v>0</v>
      </c>
      <c r="AD83" s="1">
        <f t="shared" ca="1" si="38"/>
        <v>0</v>
      </c>
      <c r="AE83" s="1">
        <f t="shared" ca="1" si="39"/>
        <v>0</v>
      </c>
      <c r="AF83" s="31">
        <f t="shared" ca="1" si="40"/>
        <v>4194.6817083857968</v>
      </c>
      <c r="AG83" s="1">
        <f t="shared" ca="1" si="18"/>
        <v>2.6860903730890458E-2</v>
      </c>
      <c r="AH83" s="1">
        <f t="shared" ca="1" si="41"/>
        <v>394.30008058826496</v>
      </c>
      <c r="AI83" s="1">
        <f t="shared" ca="1" si="19"/>
        <v>2.4298530013178018E-3</v>
      </c>
      <c r="AJ83" s="1">
        <f t="shared" ca="1" si="42"/>
        <v>2.8571060240276781E-4</v>
      </c>
      <c r="AK83" s="1">
        <f t="shared" ca="1" si="43"/>
        <v>0.24067203524304071</v>
      </c>
      <c r="AL83" s="1">
        <f t="shared" ca="1" si="22"/>
        <v>0.680163479988805</v>
      </c>
      <c r="AM83" s="1">
        <f t="shared" ca="1" si="44"/>
        <v>0.19037888095904468</v>
      </c>
      <c r="AN83" s="1">
        <f t="shared" ca="1" si="45"/>
        <v>5.9435468123217134</v>
      </c>
      <c r="AO83" s="1">
        <f t="shared" ca="1" si="46"/>
        <v>4.1914308854141158</v>
      </c>
      <c r="AP83" s="1">
        <f t="shared" ca="1" si="47"/>
        <v>0.39399450322892693</v>
      </c>
      <c r="AQ83" s="1">
        <f t="shared" si="48"/>
        <v>0.96772112917578446</v>
      </c>
      <c r="AR83" s="1">
        <f t="shared" si="49"/>
        <v>0.37825112299608532</v>
      </c>
      <c r="AS83" s="1">
        <f t="shared" si="29"/>
        <v>1.8527709580997884</v>
      </c>
      <c r="AT83" s="1">
        <f t="shared" si="50"/>
        <v>30.652361577794945</v>
      </c>
      <c r="AU83" s="1">
        <f t="shared" ca="1" si="51"/>
        <v>11.77542</v>
      </c>
      <c r="AV83" s="1">
        <f t="shared" ca="1" si="52"/>
        <v>2.961676000978962</v>
      </c>
      <c r="AW83" s="1">
        <f t="shared" ca="1" si="53"/>
        <v>6.7427702167053205</v>
      </c>
    </row>
    <row r="84" spans="10:49">
      <c r="J84" s="1">
        <v>65</v>
      </c>
      <c r="K84" s="1">
        <f t="shared" si="6"/>
        <v>0.54166666666666663</v>
      </c>
      <c r="L84" s="1">
        <f t="shared" ca="1" si="7"/>
        <v>65.038031012176177</v>
      </c>
      <c r="M84" s="1">
        <f t="shared" ref="M84:M139" ca="1" si="76">$H$11*K84^5+$H$12*K84^4+$H$13*K84^3+$H$14*K84^2+$H$15*K84+$H$16</f>
        <v>1.0254846556984973</v>
      </c>
      <c r="N84">
        <f t="shared" ref="N84:N139" ca="1" si="77">-COS((L84/120)*(2*PI()))</f>
        <v>0.96540852540866973</v>
      </c>
      <c r="O84" s="1">
        <f t="shared" ref="O84:O139" ca="1" si="78">(($L$2-$M$2)/2)*N84</f>
        <v>33.78929838930344</v>
      </c>
      <c r="P84" s="1">
        <f t="shared" ref="P84:P139" ca="1" si="79">O84+(($L$2-$M$2)/2)+$M$2</f>
        <v>84.78929838930344</v>
      </c>
      <c r="Q84" s="1">
        <f t="shared" ref="Q84:Q139" ca="1" si="80">P84+(RANDBETWEEN(0, $N$2*10)*IF(RAND()&lt;0.5, -1,1))/10</f>
        <v>83.489298389303443</v>
      </c>
      <c r="R84" s="1">
        <f t="shared" ca="1" si="13"/>
        <v>0.45264681002315288</v>
      </c>
      <c r="S84" s="1">
        <f ca="1">ROUND(RAND()*MIN(12, $T$80-SUM($S$80:S83)), 1)</f>
        <v>0</v>
      </c>
      <c r="U84" s="10">
        <f t="shared" ca="1" si="74"/>
        <v>0</v>
      </c>
      <c r="V84" s="10">
        <f t="shared" ca="1" si="14"/>
        <v>0</v>
      </c>
      <c r="W84" s="10">
        <f t="shared" ca="1" si="34"/>
        <v>0</v>
      </c>
      <c r="X84" s="1" t="str">
        <f t="shared" ca="1" si="75"/>
        <v>Sunny</v>
      </c>
      <c r="Y84" s="1">
        <f t="shared" ca="1" si="54"/>
        <v>0</v>
      </c>
      <c r="Z84" s="1">
        <f t="shared" ca="1" si="35"/>
        <v>56.838778894165976</v>
      </c>
      <c r="AA84" s="1">
        <f t="shared" ca="1" si="36"/>
        <v>0</v>
      </c>
      <c r="AB84" s="2">
        <f t="shared" ca="1" si="37"/>
        <v>0</v>
      </c>
      <c r="AC84" s="1">
        <f ca="1">IF(OR($AE$16="None", $AE$16="Source"), 0, UpStream(J84, $AE$16))</f>
        <v>0</v>
      </c>
      <c r="AD84" s="1">
        <f t="shared" ca="1" si="38"/>
        <v>0</v>
      </c>
      <c r="AE84" s="1">
        <f t="shared" ca="1" si="39"/>
        <v>0</v>
      </c>
      <c r="AF84" s="31">
        <f t="shared" ca="1" si="40"/>
        <v>3904.0192871176305</v>
      </c>
      <c r="AG84" s="1">
        <f t="shared" ca="1" si="18"/>
        <v>2.4925040770815504E-2</v>
      </c>
      <c r="AH84" s="1">
        <f t="shared" ca="1" si="41"/>
        <v>366.97781298905733</v>
      </c>
      <c r="AI84" s="1">
        <f t="shared" ca="1" si="19"/>
        <v>2.2608689748312089E-3</v>
      </c>
      <c r="AJ84" s="1">
        <f t="shared" ca="1" si="42"/>
        <v>2.7878907706013089E-4</v>
      </c>
      <c r="AK84" s="1">
        <f t="shared" ca="1" si="43"/>
        <v>0.22612884281985282</v>
      </c>
      <c r="AL84" s="1">
        <f t="shared" ca="1" si="22"/>
        <v>0.66645458648701794</v>
      </c>
      <c r="AM84" s="1">
        <f t="shared" ca="1" si="44"/>
        <v>0.19853893661487024</v>
      </c>
      <c r="AN84" s="1">
        <f t="shared" ca="1" si="45"/>
        <v>5.9680675408646771</v>
      </c>
      <c r="AO84" s="1">
        <f t="shared" ca="1" si="46"/>
        <v>3.9015533984831956</v>
      </c>
      <c r="AP84" s="1">
        <f t="shared" ca="1" si="47"/>
        <v>0.36674601945742047</v>
      </c>
      <c r="AQ84" s="1">
        <f t="shared" si="48"/>
        <v>0.96812444773246076</v>
      </c>
      <c r="AR84" s="1">
        <f t="shared" si="49"/>
        <v>0.36958998666848319</v>
      </c>
      <c r="AS84" s="1">
        <f t="shared" si="29"/>
        <v>1.8454924471468841</v>
      </c>
      <c r="AT84" s="1">
        <f t="shared" si="50"/>
        <v>30.499764056413373</v>
      </c>
      <c r="AU84" s="1">
        <f t="shared" ca="1" si="51"/>
        <v>11.77542</v>
      </c>
      <c r="AV84" s="1">
        <f t="shared" ca="1" si="52"/>
        <v>2.9819942125403687</v>
      </c>
      <c r="AW84" s="1">
        <f t="shared" ca="1" si="53"/>
        <v>6.5794222186190892</v>
      </c>
    </row>
    <row r="85" spans="10:49">
      <c r="J85" s="1">
        <v>66</v>
      </c>
      <c r="K85" s="1">
        <f t="shared" ref="K85:K139" si="81">J85/120</f>
        <v>0.55000000000000004</v>
      </c>
      <c r="L85" s="1">
        <f t="shared" ref="L85:L139" ca="1" si="82">120*($H$11*(K85^6)/6+$H$12*(K85^5)/5+$H$13*(K85^4)/4+$H$14*(K85^3)/3+$H$15*(K85^2)/2+$H$16*K85)</f>
        <v>66.066932868161587</v>
      </c>
      <c r="M85" s="1">
        <f t="shared" ca="1" si="76"/>
        <v>1.0322808175214826</v>
      </c>
      <c r="N85">
        <f t="shared" ca="1" si="77"/>
        <v>0.94996769802155101</v>
      </c>
      <c r="O85" s="1">
        <f t="shared" ca="1" si="78"/>
        <v>33.248869430754283</v>
      </c>
      <c r="P85" s="1">
        <f t="shared" ca="1" si="79"/>
        <v>84.248869430754283</v>
      </c>
      <c r="Q85" s="1">
        <f t="shared" ca="1" si="80"/>
        <v>84.748869430754283</v>
      </c>
      <c r="R85" s="1">
        <f t="shared" ref="R85:R139" ca="1" si="83">RAND()</f>
        <v>0.21312539841008549</v>
      </c>
      <c r="S85" s="1">
        <f ca="1">ROUND(RAND()*MIN(12, $T$80-SUM($S$80:S84)), 1)</f>
        <v>0</v>
      </c>
      <c r="U85" s="10">
        <f t="shared" ca="1" si="74"/>
        <v>0</v>
      </c>
      <c r="V85" s="10">
        <f t="shared" ref="V85:V139" ca="1" si="84">IF(AND(U85&gt;0, Q85&lt;32), U85, 0)</f>
        <v>0</v>
      </c>
      <c r="W85" s="10">
        <f t="shared" ca="1" si="34"/>
        <v>0</v>
      </c>
      <c r="X85" s="1" t="str">
        <f t="shared" ca="1" si="75"/>
        <v>Sunny</v>
      </c>
      <c r="Y85" s="1">
        <f t="shared" ca="1" si="54"/>
        <v>0</v>
      </c>
      <c r="Z85" s="1">
        <f t="shared" ca="1" si="35"/>
        <v>56.671707331961912</v>
      </c>
      <c r="AA85" s="1">
        <f t="shared" ca="1" si="36"/>
        <v>0</v>
      </c>
      <c r="AB85" s="2">
        <f t="shared" ca="1" si="37"/>
        <v>0</v>
      </c>
      <c r="AC85" s="1">
        <f ca="1">IF(OR($AE$16="None", $AE$16="Source"), 0, UpStream(J85, $AE$16))</f>
        <v>0</v>
      </c>
      <c r="AD85" s="1">
        <f t="shared" ca="1" si="38"/>
        <v>0</v>
      </c>
      <c r="AE85" s="1">
        <f t="shared" ca="1" si="39"/>
        <v>0</v>
      </c>
      <c r="AF85" s="31">
        <f t="shared" ca="1" si="40"/>
        <v>4065.2434577071808</v>
      </c>
      <c r="AG85" s="1">
        <f t="shared" ref="AG85:AG139" ca="1" si="85">0.62198*AF85/(101325-AF85)</f>
        <v>2.5997393122459741E-2</v>
      </c>
      <c r="AH85" s="1">
        <f t="shared" ca="1" si="41"/>
        <v>382.13288502447506</v>
      </c>
      <c r="AI85" s="1">
        <f t="shared" ref="AI85:AI139" ca="1" si="86">0.62198*AH85/(101325-AH85)</f>
        <v>2.3545894684842152E-3</v>
      </c>
      <c r="AJ85" s="1">
        <f t="shared" ca="1" si="42"/>
        <v>2.8204380556844224E-4</v>
      </c>
      <c r="AK85" s="1">
        <f t="shared" ca="1" si="43"/>
        <v>0.23421383258470171</v>
      </c>
      <c r="AL85" s="1">
        <f t="shared" ref="AL85:AL139" ca="1" si="87">AK85/(AK85+0.0673645*(1+0.34*2))</f>
        <v>0.67421744900697034</v>
      </c>
      <c r="AM85" s="1">
        <f t="shared" ca="1" si="44"/>
        <v>0.19391818511489858</v>
      </c>
      <c r="AN85" s="1">
        <f t="shared" ca="1" si="45"/>
        <v>5.954252929698141</v>
      </c>
      <c r="AO85" s="1">
        <f t="shared" ca="1" si="46"/>
        <v>4.0623461863494219</v>
      </c>
      <c r="AP85" s="1">
        <f t="shared" ca="1" si="47"/>
        <v>0.38186054151684573</v>
      </c>
      <c r="AQ85" s="1">
        <f t="shared" si="48"/>
        <v>0.96861513496225993</v>
      </c>
      <c r="AR85" s="1">
        <f t="shared" si="49"/>
        <v>0.35991582987730769</v>
      </c>
      <c r="AS85" s="1">
        <f t="shared" ref="AS85:AS139" si="88">ACOS(-0.7002075*TAN(AR85))</f>
        <v>1.8374375171788562</v>
      </c>
      <c r="AT85" s="1">
        <f t="shared" si="50"/>
        <v>30.328954186374016</v>
      </c>
      <c r="AU85" s="1">
        <f t="shared" ca="1" si="51"/>
        <v>11.77542</v>
      </c>
      <c r="AV85" s="1">
        <f t="shared" ca="1" si="52"/>
        <v>3.0266951815538246</v>
      </c>
      <c r="AW85" s="1">
        <f t="shared" ca="1" si="53"/>
        <v>6.6562338114152375</v>
      </c>
    </row>
    <row r="86" spans="10:49">
      <c r="J86" s="1">
        <v>67</v>
      </c>
      <c r="K86" s="1">
        <f t="shared" si="81"/>
        <v>0.55833333333333335</v>
      </c>
      <c r="L86" s="1">
        <f t="shared" ca="1" si="82"/>
        <v>67.102508494167083</v>
      </c>
      <c r="M86" s="1">
        <f t="shared" ca="1" si="76"/>
        <v>1.0388245576735979</v>
      </c>
      <c r="N86">
        <f t="shared" ca="1" si="77"/>
        <v>0.93164350851706268</v>
      </c>
      <c r="O86" s="1">
        <f t="shared" ca="1" si="78"/>
        <v>32.607522798097193</v>
      </c>
      <c r="P86" s="1">
        <f t="shared" ca="1" si="79"/>
        <v>83.607522798097193</v>
      </c>
      <c r="Q86" s="1">
        <f t="shared" ca="1" si="80"/>
        <v>84.807522798097196</v>
      </c>
      <c r="R86" s="1">
        <f t="shared" ca="1" si="83"/>
        <v>7.7105533389679182E-2</v>
      </c>
      <c r="S86" s="1">
        <f ca="1">ROUND(RAND()*MIN(12, $T$80-SUM($S$80:S85)), 1)</f>
        <v>0</v>
      </c>
      <c r="U86" s="10">
        <f t="shared" ca="1" si="74"/>
        <v>0</v>
      </c>
      <c r="V86" s="10">
        <f t="shared" ca="1" si="84"/>
        <v>0</v>
      </c>
      <c r="W86" s="10">
        <f t="shared" ref="W86:W139" ca="1" si="89">MAX(W85+V86-IF(Q86&gt;32, (Q86-32)*((3*1.8)/25.4), 0), 0)</f>
        <v>0</v>
      </c>
      <c r="X86" s="1" t="str">
        <f t="shared" ca="1" si="75"/>
        <v>Sunny</v>
      </c>
      <c r="Y86" s="1">
        <f t="shared" ref="Y86:Y139" ca="1" si="90">ROUND(MIN($Y$16-Z85, (U86-V86)+IF(W85&gt;W86, (W85-W86), 0)+MIN($Z$13/$AD$13, AB85), $Z$13), 3)</f>
        <v>0</v>
      </c>
      <c r="Z86" s="1">
        <f t="shared" ref="Z86:Z139" ca="1" si="91">Y86+Z85*(1-$Y$13/$AD$13)</f>
        <v>56.505126858895238</v>
      </c>
      <c r="AA86" s="1">
        <f t="shared" ref="AA86:AA139" ca="1" si="92" xml:space="preserve"> (U86-V86)+IF(W85&gt;W86, (W85-W86), 0)</f>
        <v>0</v>
      </c>
      <c r="AB86" s="2">
        <f t="shared" ref="AB86:AB138" ca="1" si="93">ROUND(MAX(AB85+AA86+AC86-AE86-AD86-Y86, 0), 4)</f>
        <v>0</v>
      </c>
      <c r="AC86" s="1">
        <f ca="1">IF(OR($AE$16="None", $AE$16="Source"), 0, UpStream(J86, $AE$16))</f>
        <v>0</v>
      </c>
      <c r="AD86" s="1">
        <f t="shared" ref="AD86:AD139" ca="1" si="94">ROUND(IF($AC$16="None", 0, AB85*$Y$13), 4)</f>
        <v>0</v>
      </c>
      <c r="AE86" s="1">
        <f t="shared" ref="AE86:AE139" ca="1" si="95">((1260*24*SQRT(2*AB85*23.6)/(6^(1/4)))*(AG86-AI86))/23600</f>
        <v>0</v>
      </c>
      <c r="AF86" s="31">
        <f t="shared" ref="AF86:AF139" ca="1" si="96">EXP(77.345 + 0.0057*((Q86+459.67)*(5/9)) - 7235/((Q86+459.67)*(5/9)))/(((Q86+459.67)*(5/9))^8.2)</f>
        <v>4072.8900883163851</v>
      </c>
      <c r="AG86" s="1">
        <f t="shared" ca="1" si="85"/>
        <v>2.6048341567411964E-2</v>
      </c>
      <c r="AH86" s="1">
        <f t="shared" ref="AH86:AH139" ca="1" si="97">(IF(X86="Sunny", $O$5/300, IF(X86="Cloudy",$O$5/100, 1))*AF86)</f>
        <v>382.85166830174023</v>
      </c>
      <c r="AI86" s="1">
        <f t="shared" ca="1" si="86"/>
        <v>2.3590351957621159E-3</v>
      </c>
      <c r="AJ86" s="1">
        <f t="shared" ref="AJ86:AJ139" ca="1" si="98">(MAX(AW86, 0)/23600)</f>
        <v>2.8172640777683947E-4</v>
      </c>
      <c r="AK86" s="1">
        <f t="shared" ref="AK86:AK139" ca="1" si="99">(4098*0.6108*EXP((17.27*((Q86-32)*(5/9)))/(((Q86-32)*(5/9))+237.8)))/((((Q86-32)*(5/9))+237.3)^2)</f>
        <v>0.23459615396499606</v>
      </c>
      <c r="AL86" s="1">
        <f t="shared" ca="1" si="87"/>
        <v>0.67457559998835559</v>
      </c>
      <c r="AM86" s="1">
        <f t="shared" ref="AM86:AM139" ca="1" si="100">0.0673645/(AK86+0.0673645*(1+0.34*2))</f>
        <v>0.19370500000693114</v>
      </c>
      <c r="AN86" s="1">
        <f t="shared" ref="AN86:AN139" ca="1" si="101">(900/(((Q86-32)*(5/9))+273))*2</f>
        <v>5.9536111947538268</v>
      </c>
      <c r="AO86" s="1">
        <f t="shared" ref="AO86:AO139" ca="1" si="102">(0.6108*EXP((17.27*((Q86-32)*(5/9)))/(((Q86-32)*(5/9))+237.8)))</f>
        <v>4.0699721038139298</v>
      </c>
      <c r="AP86" s="1">
        <f t="shared" ref="AP86:AP139" ca="1" si="103">(0.6108*EXP((17.27*((Q86-32)*(5/9)))/(((Q86-32)*(5/9))+237.8)))*IF(X86="Sunny", $O$5/300, IF(X86="Cloudy",$O$5/100, 1))</f>
        <v>0.38257737775850947</v>
      </c>
      <c r="AQ86" s="1">
        <f t="shared" ref="AQ86:AQ139" si="104">1+0.033*COS(J86*PI()/60)</f>
        <v>0.96919184592559238</v>
      </c>
      <c r="AR86" s="1">
        <f t="shared" ref="AR86:AR139" si="105">0.409*SIN(J86*PI()/60-1.39)</f>
        <v>0.34925516881388119</v>
      </c>
      <c r="AS86" s="1">
        <f t="shared" si="88"/>
        <v>1.8286490162620099</v>
      </c>
      <c r="AT86" s="1">
        <f t="shared" ref="AT86:AT139" si="106">(118.08/PI())*AQ86*(AS86*0.573576*SIN(AR86)+0.819152*COS(AR86)*SIN(AS86))*0.75</f>
        <v>30.139841536116421</v>
      </c>
      <c r="AU86" s="1">
        <f t="shared" ref="AU86:AU139" ca="1" si="107">(1-IF(W86&gt;1, 0.9, IF(W86&gt;0, W86*0.9+(1-W86)*$AB$13, $AB$13)))*14.4</f>
        <v>11.77542</v>
      </c>
      <c r="AV86" s="1">
        <f t="shared" ref="AV86:AV139" ca="1" si="108">(4.903*10^-9)*(((Q86-32)*(5/9)+273.16)^4)*(0.34-0.14*SQRT(AP86))*(19.44/AT86-0.35)</f>
        <v>3.0688694599658639</v>
      </c>
      <c r="AW86" s="1">
        <f t="shared" ref="AW86:AW139" ca="1" si="109">0.408*AL86*(AU86-AV86)+AM86*AN86*(AO86-AP86)</f>
        <v>6.648743223533411</v>
      </c>
    </row>
    <row r="87" spans="10:49">
      <c r="J87" s="1">
        <v>68</v>
      </c>
      <c r="K87" s="1">
        <f t="shared" si="81"/>
        <v>0.56666666666666665</v>
      </c>
      <c r="L87" s="1">
        <f t="shared" ca="1" si="82"/>
        <v>68.144482751945461</v>
      </c>
      <c r="M87" s="1">
        <f t="shared" ca="1" si="76"/>
        <v>1.0450706474156046</v>
      </c>
      <c r="N87">
        <f t="shared" ca="1" si="77"/>
        <v>0.91044234262848911</v>
      </c>
      <c r="O87" s="1">
        <f t="shared" ca="1" si="78"/>
        <v>31.865481991997118</v>
      </c>
      <c r="P87" s="1">
        <f t="shared" ca="1" si="79"/>
        <v>82.865481991997115</v>
      </c>
      <c r="Q87" s="1">
        <f t="shared" ca="1" si="80"/>
        <v>82.665481991997112</v>
      </c>
      <c r="R87" s="1">
        <f t="shared" ca="1" si="83"/>
        <v>0.64893805685326078</v>
      </c>
      <c r="S87" s="1">
        <f ca="1">ROUND(RAND()*MIN(12, $T$80-SUM($S$80:S86)), 1)</f>
        <v>0</v>
      </c>
      <c r="U87" s="10">
        <f t="shared" ca="1" si="74"/>
        <v>0</v>
      </c>
      <c r="V87" s="10">
        <f t="shared" ca="1" si="84"/>
        <v>0</v>
      </c>
      <c r="W87" s="10">
        <f t="shared" ca="1" si="89"/>
        <v>0</v>
      </c>
      <c r="X87" s="1" t="str">
        <f t="shared" ca="1" si="75"/>
        <v>Sunny</v>
      </c>
      <c r="Y87" s="1">
        <f t="shared" ca="1" si="90"/>
        <v>0</v>
      </c>
      <c r="Z87" s="1">
        <f t="shared" ca="1" si="91"/>
        <v>56.339036031461518</v>
      </c>
      <c r="AA87" s="1">
        <f t="shared" ca="1" si="92"/>
        <v>0</v>
      </c>
      <c r="AB87" s="2">
        <f t="shared" ca="1" si="93"/>
        <v>0</v>
      </c>
      <c r="AC87" s="1">
        <f ca="1">IF(OR($AE$16="None", $AE$16="Source"), 0, UpStream(J87, $AE$16))</f>
        <v>0</v>
      </c>
      <c r="AD87" s="1">
        <f t="shared" ca="1" si="94"/>
        <v>0</v>
      </c>
      <c r="AE87" s="1">
        <f t="shared" ca="1" si="95"/>
        <v>0</v>
      </c>
      <c r="AF87" s="31">
        <f t="shared" ca="1" si="96"/>
        <v>3801.6067694317862</v>
      </c>
      <c r="AG87" s="1">
        <f t="shared" ca="1" si="85"/>
        <v>2.4245704544558797E-2</v>
      </c>
      <c r="AH87" s="1">
        <f t="shared" ca="1" si="97"/>
        <v>357.35103632658797</v>
      </c>
      <c r="AI87" s="1">
        <f t="shared" ca="1" si="86"/>
        <v>2.2013506291938987E-3</v>
      </c>
      <c r="AJ87" s="1">
        <f t="shared" ca="1" si="98"/>
        <v>2.7492246554771061E-4</v>
      </c>
      <c r="AK87" s="1">
        <f t="shared" ca="1" si="99"/>
        <v>0.22096871656584735</v>
      </c>
      <c r="AL87" s="1">
        <f t="shared" ca="1" si="87"/>
        <v>0.66130365903188282</v>
      </c>
      <c r="AM87" s="1">
        <f t="shared" ca="1" si="100"/>
        <v>0.20160496486197452</v>
      </c>
      <c r="AN87" s="1">
        <f t="shared" ca="1" si="101"/>
        <v>5.9771376478235787</v>
      </c>
      <c r="AO87" s="1">
        <f t="shared" ca="1" si="102"/>
        <v>3.7994093345342277</v>
      </c>
      <c r="AP87" s="1">
        <f t="shared" ca="1" si="103"/>
        <v>0.35714447744621747</v>
      </c>
      <c r="AQ87" s="1">
        <f t="shared" si="104"/>
        <v>0.96985299989779417</v>
      </c>
      <c r="AR87" s="1">
        <f t="shared" si="105"/>
        <v>0.33763722360916482</v>
      </c>
      <c r="AS87" s="1">
        <f t="shared" si="88"/>
        <v>1.8191714947341384</v>
      </c>
      <c r="AT87" s="1">
        <f t="shared" si="106"/>
        <v>29.932342957870588</v>
      </c>
      <c r="AU87" s="1">
        <f t="shared" ca="1" si="107"/>
        <v>11.77542</v>
      </c>
      <c r="AV87" s="1">
        <f t="shared" ca="1" si="108"/>
        <v>3.1020809162401553</v>
      </c>
      <c r="AW87" s="1">
        <f t="shared" ca="1" si="109"/>
        <v>6.4881701869259709</v>
      </c>
    </row>
    <row r="88" spans="10:49">
      <c r="J88" s="1">
        <v>69</v>
      </c>
      <c r="K88" s="1">
        <f t="shared" si="81"/>
        <v>0.57499999999999996</v>
      </c>
      <c r="L88" s="1">
        <f t="shared" ca="1" si="82"/>
        <v>69.19253592172268</v>
      </c>
      <c r="M88" s="1">
        <f t="shared" ca="1" si="76"/>
        <v>1.0509751864051342</v>
      </c>
      <c r="N88">
        <f t="shared" ca="1" si="77"/>
        <v>0.88638457608168808</v>
      </c>
      <c r="O88" s="1">
        <f t="shared" ca="1" si="78"/>
        <v>31.023460162859084</v>
      </c>
      <c r="P88" s="1">
        <f t="shared" ca="1" si="79"/>
        <v>82.023460162859081</v>
      </c>
      <c r="Q88" s="1">
        <f t="shared" ca="1" si="80"/>
        <v>81.723460162859084</v>
      </c>
      <c r="R88" s="1">
        <f t="shared" ca="1" si="83"/>
        <v>5.9790329775751383E-2</v>
      </c>
      <c r="S88" s="1">
        <f ca="1">ROUND(RAND()*MIN(12, $T$80-SUM($S$80:S87)), 1)</f>
        <v>0</v>
      </c>
      <c r="U88" s="10">
        <f t="shared" ca="1" si="74"/>
        <v>0</v>
      </c>
      <c r="V88" s="10">
        <f t="shared" ca="1" si="84"/>
        <v>0</v>
      </c>
      <c r="W88" s="10">
        <f t="shared" ca="1" si="89"/>
        <v>0</v>
      </c>
      <c r="X88" s="1" t="str">
        <f t="shared" ca="1" si="75"/>
        <v>Sunny</v>
      </c>
      <c r="Y88" s="1">
        <f t="shared" ca="1" si="90"/>
        <v>0</v>
      </c>
      <c r="Z88" s="1">
        <f t="shared" ca="1" si="91"/>
        <v>56.173433410399348</v>
      </c>
      <c r="AA88" s="1">
        <f t="shared" ca="1" si="92"/>
        <v>0</v>
      </c>
      <c r="AB88" s="2">
        <f t="shared" ca="1" si="93"/>
        <v>0</v>
      </c>
      <c r="AC88" s="1">
        <f ca="1">IF(OR($AE$16="None", $AE$16="Source"), 0, UpStream(J88, $AE$16))</f>
        <v>0</v>
      </c>
      <c r="AD88" s="1">
        <f t="shared" ca="1" si="94"/>
        <v>0</v>
      </c>
      <c r="AE88" s="1">
        <f t="shared" ca="1" si="95"/>
        <v>0</v>
      </c>
      <c r="AF88" s="31">
        <f t="shared" ca="1" si="96"/>
        <v>3687.3724533684308</v>
      </c>
      <c r="AG88" s="1">
        <f t="shared" ca="1" si="85"/>
        <v>2.3489631775933287E-2</v>
      </c>
      <c r="AH88" s="1">
        <f t="shared" ca="1" si="97"/>
        <v>346.61301061663255</v>
      </c>
      <c r="AI88" s="1">
        <f t="shared" ca="1" si="86"/>
        <v>2.1349752830375412E-3</v>
      </c>
      <c r="AJ88" s="1">
        <f t="shared" ca="1" si="98"/>
        <v>2.7155313263141774E-4</v>
      </c>
      <c r="AK88" s="1">
        <f t="shared" ca="1" si="99"/>
        <v>0.2151897763580376</v>
      </c>
      <c r="AL88" s="1">
        <f t="shared" ca="1" si="87"/>
        <v>0.65534284416824551</v>
      </c>
      <c r="AM88" s="1">
        <f t="shared" ca="1" si="100"/>
        <v>0.20515306894747296</v>
      </c>
      <c r="AN88" s="1">
        <f t="shared" ca="1" si="101"/>
        <v>5.9875430258094413</v>
      </c>
      <c r="AO88" s="1">
        <f t="shared" ca="1" si="102"/>
        <v>3.6854689904969313</v>
      </c>
      <c r="AP88" s="1">
        <f t="shared" ca="1" si="103"/>
        <v>0.34643408510671159</v>
      </c>
      <c r="AQ88" s="1">
        <f t="shared" si="104"/>
        <v>0.9705967847017839</v>
      </c>
      <c r="AR88" s="1">
        <f t="shared" si="105"/>
        <v>0.32509383824341143</v>
      </c>
      <c r="AS88" s="1">
        <f t="shared" si="88"/>
        <v>1.8090505382865869</v>
      </c>
      <c r="AT88" s="1">
        <f t="shared" si="106"/>
        <v>29.706390156859282</v>
      </c>
      <c r="AU88" s="1">
        <f t="shared" ca="1" si="107"/>
        <v>11.77542</v>
      </c>
      <c r="AV88" s="1">
        <f t="shared" ca="1" si="108"/>
        <v>3.1468441701065881</v>
      </c>
      <c r="AW88" s="1">
        <f t="shared" ca="1" si="109"/>
        <v>6.4086539301014591</v>
      </c>
    </row>
    <row r="89" spans="10:49">
      <c r="J89" s="1">
        <v>70</v>
      </c>
      <c r="K89" s="1">
        <f t="shared" si="81"/>
        <v>0.58333333333333337</v>
      </c>
      <c r="L89" s="1">
        <f t="shared" ca="1" si="82"/>
        <v>70.24630513251175</v>
      </c>
      <c r="M89" s="1">
        <f t="shared" ca="1" si="76"/>
        <v>1.0564958065314287</v>
      </c>
      <c r="N89">
        <f t="shared" ca="1" si="77"/>
        <v>0.85950531161476496</v>
      </c>
      <c r="O89" s="1">
        <f t="shared" ca="1" si="78"/>
        <v>30.082685906516772</v>
      </c>
      <c r="P89" s="1">
        <f t="shared" ca="1" si="79"/>
        <v>81.082685906516772</v>
      </c>
      <c r="Q89" s="1">
        <f t="shared" ca="1" si="80"/>
        <v>77.38268590651677</v>
      </c>
      <c r="R89" s="1">
        <f t="shared" ca="1" si="83"/>
        <v>0.3913844357725037</v>
      </c>
      <c r="S89" s="1">
        <f ca="1">ROUND($T$80-SUM($S$80:S88), 1)</f>
        <v>0</v>
      </c>
      <c r="U89" s="10">
        <f t="shared" ca="1" si="74"/>
        <v>0</v>
      </c>
      <c r="V89" s="10">
        <f t="shared" ca="1" si="84"/>
        <v>0</v>
      </c>
      <c r="W89" s="10">
        <f t="shared" ca="1" si="89"/>
        <v>0</v>
      </c>
      <c r="X89" s="1" t="str">
        <f t="shared" ca="1" si="75"/>
        <v>Sunny</v>
      </c>
      <c r="Y89" s="1">
        <f t="shared" ca="1" si="90"/>
        <v>0</v>
      </c>
      <c r="Z89" s="1">
        <f t="shared" ca="1" si="91"/>
        <v>56.008317560677874</v>
      </c>
      <c r="AA89" s="1">
        <f t="shared" ca="1" si="92"/>
        <v>0</v>
      </c>
      <c r="AB89" s="2">
        <f t="shared" ca="1" si="93"/>
        <v>0</v>
      </c>
      <c r="AC89" s="1">
        <f ca="1">IF(OR($AE$16="None", $AE$16="Source"), 0, UpStream(J89, $AE$16))</f>
        <v>0</v>
      </c>
      <c r="AD89" s="1">
        <f t="shared" ca="1" si="94"/>
        <v>0</v>
      </c>
      <c r="AE89" s="1">
        <f t="shared" ca="1" si="95"/>
        <v>0</v>
      </c>
      <c r="AF89" s="31">
        <f t="shared" ca="1" si="96"/>
        <v>3198.7362901380998</v>
      </c>
      <c r="AG89" s="1">
        <f t="shared" ca="1" si="85"/>
        <v>2.0275407648484033E-2</v>
      </c>
      <c r="AH89" s="1">
        <f t="shared" ca="1" si="97"/>
        <v>300.68121127298144</v>
      </c>
      <c r="AI89" s="1">
        <f t="shared" ca="1" si="86"/>
        <v>1.8512146583109423E-3</v>
      </c>
      <c r="AJ89" s="1">
        <f t="shared" ca="1" si="98"/>
        <v>2.578383842041117E-4</v>
      </c>
      <c r="AK89" s="1">
        <f t="shared" ca="1" si="99"/>
        <v>0.19017449422576857</v>
      </c>
      <c r="AL89" s="1">
        <f t="shared" ca="1" si="87"/>
        <v>0.62692093745672905</v>
      </c>
      <c r="AM89" s="1">
        <f t="shared" ca="1" si="100"/>
        <v>0.22207087056147076</v>
      </c>
      <c r="AN89" s="1">
        <f t="shared" ca="1" si="101"/>
        <v>6.0359621967468993</v>
      </c>
      <c r="AO89" s="1">
        <f t="shared" ca="1" si="102"/>
        <v>3.1980160089925773</v>
      </c>
      <c r="AP89" s="1">
        <f t="shared" ca="1" si="103"/>
        <v>0.3006135048453023</v>
      </c>
      <c r="AQ89" s="1">
        <f t="shared" si="104"/>
        <v>0.9714211616751135</v>
      </c>
      <c r="AR89" s="1">
        <f t="shared" si="105"/>
        <v>0.31165939326402869</v>
      </c>
      <c r="AS89" s="1">
        <f t="shared" si="88"/>
        <v>1.7983321502233842</v>
      </c>
      <c r="AT89" s="1">
        <f t="shared" si="106"/>
        <v>29.461937972961451</v>
      </c>
      <c r="AU89" s="1">
        <f t="shared" ca="1" si="107"/>
        <v>11.77542</v>
      </c>
      <c r="AV89" s="1">
        <f t="shared" ca="1" si="108"/>
        <v>3.1694212070300178</v>
      </c>
      <c r="AW89" s="1">
        <f t="shared" ca="1" si="109"/>
        <v>6.0849858672170356</v>
      </c>
    </row>
    <row r="90" spans="10:49">
      <c r="J90" s="1">
        <v>71</v>
      </c>
      <c r="K90" s="1">
        <f t="shared" si="81"/>
        <v>0.59166666666666667</v>
      </c>
      <c r="L90" s="1">
        <f t="shared" ca="1" si="82"/>
        <v>71.305385996261776</v>
      </c>
      <c r="M90" s="1">
        <f t="shared" ca="1" si="76"/>
        <v>1.0615918757499903</v>
      </c>
      <c r="N90">
        <f t="shared" ca="1" si="77"/>
        <v>0.82985496233550138</v>
      </c>
      <c r="O90" s="1">
        <f t="shared" ca="1" si="78"/>
        <v>29.044923681742549</v>
      </c>
      <c r="P90" s="1">
        <f t="shared" ca="1" si="79"/>
        <v>80.044923681742546</v>
      </c>
      <c r="Q90" s="1">
        <f t="shared" ca="1" si="80"/>
        <v>76.844923681742543</v>
      </c>
      <c r="R90" s="1">
        <f t="shared" ca="1" si="83"/>
        <v>8.0280002308361187E-2</v>
      </c>
      <c r="S90" s="1">
        <f ca="1">ROUND(RAND()*MIN($T$90, 12), 1)</f>
        <v>6.1</v>
      </c>
      <c r="T90" s="1">
        <f ca="1">G26*(RAND()*(N2/10+0.3)+0.85-N2/20)</f>
        <v>12.371179556398522</v>
      </c>
      <c r="U90" s="10">
        <f t="shared" ref="U90:U99" ca="1" si="110">VLOOKUP(SMALL($R$90:$R$99, J90-70),$R$90:$S$99,2, FALSE)</f>
        <v>6.1</v>
      </c>
      <c r="V90" s="10">
        <f t="shared" ca="1" si="84"/>
        <v>0</v>
      </c>
      <c r="W90" s="10">
        <f t="shared" ca="1" si="89"/>
        <v>0</v>
      </c>
      <c r="X90" s="1" t="str">
        <f ca="1">IF(U90= 0, IF(RAND()&lt;(0.5^(T$90/10)), "Sunny", "Cloudy"), IF(V90&gt;0, IF(V90&gt;6, "Blizzard", IF(V90&gt;2, "Snowing", "Light Snow")), IF(U90&gt;6, "Storm",  IF(U90&gt;2, "Rain", "Light Rain"))))</f>
        <v>Storm</v>
      </c>
      <c r="Y90" s="1">
        <f t="shared" ca="1" si="90"/>
        <v>0.73599999999999999</v>
      </c>
      <c r="Z90" s="1">
        <f t="shared" ca="1" si="91"/>
        <v>56.579687051484363</v>
      </c>
      <c r="AA90" s="1">
        <f t="shared" ca="1" si="92"/>
        <v>6.1</v>
      </c>
      <c r="AB90" s="2">
        <f t="shared" ca="1" si="93"/>
        <v>5.3639999999999999</v>
      </c>
      <c r="AC90" s="1">
        <f ca="1">IF(OR($AE$16="None", $AE$16="Source"), 0, UpStream(J90, $AE$16))</f>
        <v>0</v>
      </c>
      <c r="AD90" s="1">
        <f t="shared" ca="1" si="94"/>
        <v>0</v>
      </c>
      <c r="AE90" s="1">
        <f t="shared" ca="1" si="95"/>
        <v>0</v>
      </c>
      <c r="AF90" s="31">
        <f t="shared" ca="1" si="96"/>
        <v>3142.3234037438424</v>
      </c>
      <c r="AG90" s="1">
        <f t="shared" ca="1" si="85"/>
        <v>1.9906386527815654E-2</v>
      </c>
      <c r="AH90" s="1">
        <f t="shared" ca="1" si="97"/>
        <v>3142.3234037438424</v>
      </c>
      <c r="AI90" s="1">
        <f t="shared" ca="1" si="86"/>
        <v>1.9906386527815654E-2</v>
      </c>
      <c r="AJ90" s="1">
        <f t="shared" ca="1" si="98"/>
        <v>1.1479042382138488E-4</v>
      </c>
      <c r="AK90" s="1">
        <f t="shared" ca="1" si="99"/>
        <v>0.18725339677188138</v>
      </c>
      <c r="AL90" s="1">
        <f t="shared" ca="1" si="87"/>
        <v>0.62329341792776516</v>
      </c>
      <c r="AM90" s="1">
        <f t="shared" ca="1" si="100"/>
        <v>0.22423010837633026</v>
      </c>
      <c r="AN90" s="1">
        <f t="shared" ca="1" si="101"/>
        <v>6.0420152376545699</v>
      </c>
      <c r="AO90" s="1">
        <f t="shared" ca="1" si="102"/>
        <v>3.1417309701152916</v>
      </c>
      <c r="AP90" s="1">
        <f t="shared" ca="1" si="103"/>
        <v>3.1417309701152916</v>
      </c>
      <c r="AQ90" s="1">
        <f t="shared" si="104"/>
        <v>0.97232387125780095</v>
      </c>
      <c r="AR90" s="1">
        <f t="shared" si="105"/>
        <v>0.29737071155088785</v>
      </c>
      <c r="AS90" s="1">
        <f t="shared" si="88"/>
        <v>1.7870621959998527</v>
      </c>
      <c r="AT90" s="1">
        <f t="shared" si="106"/>
        <v>29.198973262147469</v>
      </c>
      <c r="AU90" s="1">
        <f t="shared" ca="1" si="107"/>
        <v>11.77542</v>
      </c>
      <c r="AV90" s="1">
        <f t="shared" ca="1" si="108"/>
        <v>1.1225909315912599</v>
      </c>
      <c r="AW90" s="1">
        <f t="shared" ca="1" si="109"/>
        <v>2.7090540021846832</v>
      </c>
    </row>
    <row r="91" spans="10:49">
      <c r="J91" s="1">
        <v>72</v>
      </c>
      <c r="K91" s="1">
        <f t="shared" si="81"/>
        <v>0.6</v>
      </c>
      <c r="L91" s="1">
        <f t="shared" ca="1" si="82"/>
        <v>72.369334445841986</v>
      </c>
      <c r="M91" s="1">
        <f t="shared" ca="1" si="76"/>
        <v>1.0662247019173141</v>
      </c>
      <c r="N91">
        <f t="shared" ca="1" si="77"/>
        <v>0.79749966218331769</v>
      </c>
      <c r="O91" s="1">
        <f t="shared" ca="1" si="78"/>
        <v>27.912488176416119</v>
      </c>
      <c r="P91" s="1">
        <f t="shared" ca="1" si="79"/>
        <v>78.912488176416119</v>
      </c>
      <c r="Q91" s="1">
        <f t="shared" ca="1" si="80"/>
        <v>81.312488176416124</v>
      </c>
      <c r="R91" s="1">
        <f t="shared" ca="1" si="83"/>
        <v>0.95134270733921844</v>
      </c>
      <c r="S91" s="1">
        <f ca="1">ROUND(RAND()*MIN(12, $T$90-SUM($S$90:S90)), 1)</f>
        <v>0.2</v>
      </c>
      <c r="U91" s="10">
        <f t="shared" ca="1" si="110"/>
        <v>0.1</v>
      </c>
      <c r="V91" s="10">
        <f t="shared" ca="1" si="84"/>
        <v>0</v>
      </c>
      <c r="W91" s="10">
        <f t="shared" ca="1" si="89"/>
        <v>0</v>
      </c>
      <c r="X91" s="1" t="str">
        <f t="shared" ref="X91:X99" ca="1" si="111">IF(U91= 0, IF(RAND()&lt;(0.5^(T$90/10)), "Sunny", "Cloudy"), IF(V91&gt;0, IF(V91&gt;6, "Blizzard", IF(V91&gt;2, "Snowing", "Light Snow")), IF(U91&gt;6, "Storm",  IF(U91&gt;2, "Rain", "Light Rain"))))</f>
        <v>Light Rain</v>
      </c>
      <c r="Y91" s="1">
        <f t="shared" ca="1" si="90"/>
        <v>0.32300000000000001</v>
      </c>
      <c r="Z91" s="1">
        <f t="shared" ca="1" si="91"/>
        <v>56.736377062272425</v>
      </c>
      <c r="AA91" s="1">
        <f t="shared" ca="1" si="92"/>
        <v>0.1</v>
      </c>
      <c r="AB91" s="2">
        <f t="shared" ca="1" si="93"/>
        <v>5.141</v>
      </c>
      <c r="AC91" s="1">
        <f ca="1">IF(OR($AE$16="None", $AE$16="Source"), 0, UpStream(J91, $AE$16))</f>
        <v>0</v>
      </c>
      <c r="AD91" s="1">
        <f t="shared" ca="1" si="94"/>
        <v>0</v>
      </c>
      <c r="AE91" s="1">
        <f t="shared" ca="1" si="95"/>
        <v>0</v>
      </c>
      <c r="AF91" s="31">
        <f t="shared" ca="1" si="96"/>
        <v>3638.4798994094981</v>
      </c>
      <c r="AG91" s="1">
        <f t="shared" ca="1" si="85"/>
        <v>2.3166571247541446E-2</v>
      </c>
      <c r="AH91" s="1">
        <f t="shared" ca="1" si="97"/>
        <v>3638.4798994094981</v>
      </c>
      <c r="AI91" s="1">
        <f t="shared" ca="1" si="86"/>
        <v>2.3166571247541446E-2</v>
      </c>
      <c r="AJ91" s="1">
        <f t="shared" ca="1" si="98"/>
        <v>1.2225373141062885E-4</v>
      </c>
      <c r="AK91" s="1">
        <f t="shared" ca="1" si="99"/>
        <v>0.21270871833073154</v>
      </c>
      <c r="AL91" s="1">
        <f t="shared" ca="1" si="87"/>
        <v>0.65271883663910313</v>
      </c>
      <c r="AM91" s="1">
        <f t="shared" ca="1" si="100"/>
        <v>0.20671497819101001</v>
      </c>
      <c r="AN91" s="1">
        <f t="shared" ca="1" si="101"/>
        <v>5.9920938961981181</v>
      </c>
      <c r="AO91" s="1">
        <f t="shared" ca="1" si="102"/>
        <v>3.6367004066338797</v>
      </c>
      <c r="AP91" s="1">
        <f t="shared" ca="1" si="103"/>
        <v>3.6367004066338797</v>
      </c>
      <c r="AQ91" s="1">
        <f t="shared" si="104"/>
        <v>0.97330243918562676</v>
      </c>
      <c r="AR91" s="1">
        <f t="shared" si="105"/>
        <v>0.28226695738737068</v>
      </c>
      <c r="AS91" s="1">
        <f t="shared" si="88"/>
        <v>1.7752859192516812</v>
      </c>
      <c r="AT91" s="1">
        <f t="shared" si="106"/>
        <v>28.917524233915209</v>
      </c>
      <c r="AU91" s="1">
        <f t="shared" ca="1" si="107"/>
        <v>11.77542</v>
      </c>
      <c r="AV91" s="1">
        <f t="shared" ca="1" si="108"/>
        <v>0.94144529456511883</v>
      </c>
      <c r="AW91" s="1">
        <f t="shared" ca="1" si="109"/>
        <v>2.8851880612908412</v>
      </c>
    </row>
    <row r="92" spans="10:49">
      <c r="J92" s="1">
        <v>73</v>
      </c>
      <c r="K92" s="1">
        <f t="shared" si="81"/>
        <v>0.60833333333333328</v>
      </c>
      <c r="L92" s="1">
        <f t="shared" ca="1" si="82"/>
        <v>73.437668776859311</v>
      </c>
      <c r="M92" s="1">
        <f t="shared" ca="1" si="76"/>
        <v>1.0703577366255819</v>
      </c>
      <c r="N92">
        <f t="shared" ca="1" si="77"/>
        <v>0.76252148663730901</v>
      </c>
      <c r="O92" s="1">
        <f t="shared" ca="1" si="78"/>
        <v>26.688252032305815</v>
      </c>
      <c r="P92" s="1">
        <f t="shared" ca="1" si="79"/>
        <v>77.688252032305812</v>
      </c>
      <c r="Q92" s="1">
        <f t="shared" ca="1" si="80"/>
        <v>76.888252032305815</v>
      </c>
      <c r="R92" s="1">
        <f t="shared" ca="1" si="83"/>
        <v>0.69673189265454172</v>
      </c>
      <c r="S92" s="1">
        <f ca="1">ROUND(RAND()*MIN(12, $T$90-SUM($S$90:S91)), 1)</f>
        <v>3.7</v>
      </c>
      <c r="U92" s="10">
        <f t="shared" ca="1" si="110"/>
        <v>1.1000000000000001</v>
      </c>
      <c r="V92" s="10">
        <f t="shared" ca="1" si="84"/>
        <v>0</v>
      </c>
      <c r="W92" s="10">
        <f t="shared" ca="1" si="89"/>
        <v>0</v>
      </c>
      <c r="X92" s="1" t="str">
        <f t="shared" ca="1" si="111"/>
        <v>Light Rain</v>
      </c>
      <c r="Y92" s="1">
        <f t="shared" ca="1" si="90"/>
        <v>0.73599999999999999</v>
      </c>
      <c r="Z92" s="1">
        <f t="shared" ca="1" si="91"/>
        <v>57.305606499392411</v>
      </c>
      <c r="AA92" s="1">
        <f t="shared" ca="1" si="92"/>
        <v>1.1000000000000001</v>
      </c>
      <c r="AB92" s="2">
        <f t="shared" ca="1" si="93"/>
        <v>5.5049999999999999</v>
      </c>
      <c r="AC92" s="1">
        <f ca="1">IF(OR($AE$16="None", $AE$16="Source"), 0, UpStream(J92, $AE$16))</f>
        <v>0</v>
      </c>
      <c r="AD92" s="1">
        <f t="shared" ca="1" si="94"/>
        <v>0</v>
      </c>
      <c r="AE92" s="1">
        <f t="shared" ca="1" si="95"/>
        <v>0</v>
      </c>
      <c r="AF92" s="31">
        <f t="shared" ca="1" si="96"/>
        <v>3146.8363109935444</v>
      </c>
      <c r="AG92" s="1">
        <f t="shared" ca="1" si="85"/>
        <v>1.9935891802903324E-2</v>
      </c>
      <c r="AH92" s="1">
        <f t="shared" ca="1" si="97"/>
        <v>3146.8363109935444</v>
      </c>
      <c r="AI92" s="1">
        <f t="shared" ca="1" si="86"/>
        <v>1.9935891802903324E-2</v>
      </c>
      <c r="AJ92" s="1">
        <f t="shared" ca="1" si="98"/>
        <v>1.1434646038030834E-4</v>
      </c>
      <c r="AK92" s="1">
        <f t="shared" ca="1" si="99"/>
        <v>0.18748734543139353</v>
      </c>
      <c r="AL92" s="1">
        <f t="shared" ca="1" si="87"/>
        <v>0.62358654001334279</v>
      </c>
      <c r="AM92" s="1">
        <f t="shared" ca="1" si="100"/>
        <v>0.22405563094443881</v>
      </c>
      <c r="AN92" s="1">
        <f t="shared" ca="1" si="101"/>
        <v>6.0415270849618077</v>
      </c>
      <c r="AO92" s="1">
        <f t="shared" ca="1" si="102"/>
        <v>3.1462337233502606</v>
      </c>
      <c r="AP92" s="1">
        <f t="shared" ca="1" si="103"/>
        <v>3.1462337233502606</v>
      </c>
      <c r="AQ92" s="1">
        <f t="shared" si="104"/>
        <v>0.97435418327191992</v>
      </c>
      <c r="AR92" s="1">
        <f t="shared" si="105"/>
        <v>0.26638952911379066</v>
      </c>
      <c r="AS92" s="1">
        <f t="shared" si="88"/>
        <v>1.7630475348258865</v>
      </c>
      <c r="AT92" s="1">
        <f t="shared" si="106"/>
        <v>28.617670072816917</v>
      </c>
      <c r="AU92" s="1">
        <f t="shared" ca="1" si="107"/>
        <v>11.77542</v>
      </c>
      <c r="AV92" s="1">
        <f t="shared" ca="1" si="108"/>
        <v>1.1687798979720396</v>
      </c>
      <c r="AW92" s="1">
        <f t="shared" ca="1" si="109"/>
        <v>2.698576464975277</v>
      </c>
    </row>
    <row r="93" spans="10:49">
      <c r="J93" s="1">
        <v>74</v>
      </c>
      <c r="K93" s="1">
        <f t="shared" si="81"/>
        <v>0.6166666666666667</v>
      </c>
      <c r="L93" s="1">
        <f t="shared" ca="1" si="82"/>
        <v>74.509871893312024</v>
      </c>
      <c r="M93" s="1">
        <f t="shared" ca="1" si="76"/>
        <v>1.0739567790373483</v>
      </c>
      <c r="N93">
        <f t="shared" ca="1" si="77"/>
        <v>0.72501846975556539</v>
      </c>
      <c r="O93" s="1">
        <f t="shared" ca="1" si="78"/>
        <v>25.37564644144479</v>
      </c>
      <c r="P93" s="1">
        <f t="shared" ca="1" si="79"/>
        <v>76.375646441444786</v>
      </c>
      <c r="Q93" s="1">
        <f t="shared" ca="1" si="80"/>
        <v>76.975646441444781</v>
      </c>
      <c r="R93" s="1">
        <f t="shared" ca="1" si="83"/>
        <v>0.28568500570024924</v>
      </c>
      <c r="S93" s="1">
        <f ca="1">ROUND(RAND()*MIN(12, $T$90-SUM($S$90:S92)), 1)</f>
        <v>1.1000000000000001</v>
      </c>
      <c r="U93" s="10">
        <f t="shared" ca="1" si="110"/>
        <v>0.2</v>
      </c>
      <c r="V93" s="10">
        <f t="shared" ca="1" si="84"/>
        <v>0</v>
      </c>
      <c r="W93" s="10">
        <f t="shared" ca="1" si="89"/>
        <v>0</v>
      </c>
      <c r="X93" s="1" t="str">
        <f t="shared" ca="1" si="111"/>
        <v>Light Rain</v>
      </c>
      <c r="Y93" s="1">
        <f t="shared" ca="1" si="90"/>
        <v>0.42299999999999999</v>
      </c>
      <c r="Z93" s="1">
        <f t="shared" ca="1" si="91"/>
        <v>57.560162746954809</v>
      </c>
      <c r="AA93" s="1">
        <f t="shared" ca="1" si="92"/>
        <v>0.2</v>
      </c>
      <c r="AB93" s="2">
        <f t="shared" ca="1" si="93"/>
        <v>5.282</v>
      </c>
      <c r="AC93" s="1">
        <f ca="1">IF(OR($AE$16="None", $AE$16="Source"), 0, UpStream(J93, $AE$16))</f>
        <v>0</v>
      </c>
      <c r="AD93" s="1">
        <f t="shared" ca="1" si="94"/>
        <v>0</v>
      </c>
      <c r="AE93" s="1">
        <f t="shared" ca="1" si="95"/>
        <v>0</v>
      </c>
      <c r="AF93" s="31">
        <f t="shared" ca="1" si="96"/>
        <v>3155.9561665329434</v>
      </c>
      <c r="AG93" s="1">
        <f t="shared" ca="1" si="85"/>
        <v>1.9995525471248082E-2</v>
      </c>
      <c r="AH93" s="1">
        <f t="shared" ca="1" si="97"/>
        <v>3155.9561665329434</v>
      </c>
      <c r="AI93" s="1">
        <f t="shared" ca="1" si="86"/>
        <v>1.9995525471248082E-2</v>
      </c>
      <c r="AJ93" s="1">
        <f t="shared" ca="1" si="98"/>
        <v>1.1420446625207816E-4</v>
      </c>
      <c r="AK93" s="1">
        <f t="shared" ca="1" si="99"/>
        <v>0.18795997526461009</v>
      </c>
      <c r="AL93" s="1">
        <f t="shared" ca="1" si="87"/>
        <v>0.62417732423004813</v>
      </c>
      <c r="AM93" s="1">
        <f t="shared" ca="1" si="100"/>
        <v>0.22370397367259037</v>
      </c>
      <c r="AN93" s="1">
        <f t="shared" ca="1" si="101"/>
        <v>6.0405427082597889</v>
      </c>
      <c r="AO93" s="1">
        <f t="shared" ca="1" si="102"/>
        <v>3.1553330199383915</v>
      </c>
      <c r="AP93" s="1">
        <f t="shared" ca="1" si="103"/>
        <v>3.1553330199383915</v>
      </c>
      <c r="AQ93" s="1">
        <f t="shared" si="104"/>
        <v>0.975476220759246</v>
      </c>
      <c r="AR93" s="1">
        <f t="shared" si="105"/>
        <v>0.24978194565741865</v>
      </c>
      <c r="AS93" s="1">
        <f t="shared" si="88"/>
        <v>1.7503899010005333</v>
      </c>
      <c r="AT93" s="1">
        <f t="shared" si="106"/>
        <v>28.299550648476142</v>
      </c>
      <c r="AU93" s="1">
        <f t="shared" ca="1" si="107"/>
        <v>11.77542</v>
      </c>
      <c r="AV93" s="1">
        <f t="shared" ca="1" si="108"/>
        <v>1.1919778272320005</v>
      </c>
      <c r="AW93" s="1">
        <f t="shared" ca="1" si="109"/>
        <v>2.6952254035490446</v>
      </c>
    </row>
    <row r="94" spans="10:49">
      <c r="J94" s="1">
        <v>75</v>
      </c>
      <c r="K94" s="1">
        <f t="shared" si="81"/>
        <v>0.625</v>
      </c>
      <c r="L94" s="1">
        <f t="shared" ca="1" si="82"/>
        <v>75.585393757077298</v>
      </c>
      <c r="M94" s="1">
        <f t="shared" ca="1" si="76"/>
        <v>1.0769901797202435</v>
      </c>
      <c r="N94">
        <f t="shared" ca="1" si="77"/>
        <v>0.68510440710414833</v>
      </c>
      <c r="O94" s="1">
        <f t="shared" ca="1" si="78"/>
        <v>23.978654248645192</v>
      </c>
      <c r="P94" s="1">
        <f t="shared" ca="1" si="79"/>
        <v>74.978654248645199</v>
      </c>
      <c r="Q94" s="1">
        <f t="shared" ca="1" si="80"/>
        <v>71.478654248645199</v>
      </c>
      <c r="R94" s="1">
        <f t="shared" ca="1" si="83"/>
        <v>0.8554366427276916</v>
      </c>
      <c r="S94" s="1">
        <f ca="1">ROUND(RAND()*MIN(12, $T$90-SUM($S$90:S93)), 1)</f>
        <v>0.4</v>
      </c>
      <c r="U94" s="10">
        <f t="shared" ca="1" si="110"/>
        <v>3.7</v>
      </c>
      <c r="V94" s="10">
        <f t="shared" ca="1" si="84"/>
        <v>0</v>
      </c>
      <c r="W94" s="10">
        <f t="shared" ca="1" si="89"/>
        <v>0</v>
      </c>
      <c r="X94" s="1" t="str">
        <f t="shared" ca="1" si="111"/>
        <v>Rain</v>
      </c>
      <c r="Y94" s="1">
        <f t="shared" ca="1" si="90"/>
        <v>0.73599999999999999</v>
      </c>
      <c r="Z94" s="1">
        <f t="shared" ca="1" si="91"/>
        <v>58.12697075342588</v>
      </c>
      <c r="AA94" s="1">
        <f t="shared" ca="1" si="92"/>
        <v>3.7</v>
      </c>
      <c r="AB94" s="2">
        <f t="shared" ca="1" si="93"/>
        <v>8.2460000000000004</v>
      </c>
      <c r="AC94" s="1">
        <f ca="1">IF(OR($AE$16="None", $AE$16="Source"), 0, UpStream(J94, $AE$16))</f>
        <v>0</v>
      </c>
      <c r="AD94" s="1">
        <f t="shared" ca="1" si="94"/>
        <v>0</v>
      </c>
      <c r="AE94" s="1">
        <f t="shared" ca="1" si="95"/>
        <v>0</v>
      </c>
      <c r="AF94" s="31">
        <f t="shared" ca="1" si="96"/>
        <v>2625.214311738946</v>
      </c>
      <c r="AG94" s="1">
        <f t="shared" ca="1" si="85"/>
        <v>1.654340773112329E-2</v>
      </c>
      <c r="AH94" s="1">
        <f t="shared" ca="1" si="97"/>
        <v>2625.214311738946</v>
      </c>
      <c r="AI94" s="1">
        <f t="shared" ca="1" si="86"/>
        <v>1.654340773112329E-2</v>
      </c>
      <c r="AJ94" s="1">
        <f t="shared" ca="1" si="98"/>
        <v>1.045640639793135E-4</v>
      </c>
      <c r="AK94" s="1">
        <f t="shared" ca="1" si="99"/>
        <v>0.16011659988676497</v>
      </c>
      <c r="AL94" s="1">
        <f t="shared" ca="1" si="87"/>
        <v>0.58588755269553505</v>
      </c>
      <c r="AM94" s="1">
        <f t="shared" ca="1" si="100"/>
        <v>0.24649550434789583</v>
      </c>
      <c r="AN94" s="1">
        <f t="shared" ca="1" si="101"/>
        <v>6.1030896120424849</v>
      </c>
      <c r="AO94" s="1">
        <f t="shared" ca="1" si="102"/>
        <v>2.6256908367166423</v>
      </c>
      <c r="AP94" s="1">
        <f t="shared" ca="1" si="103"/>
        <v>2.6256908367166423</v>
      </c>
      <c r="AQ94" s="1">
        <f t="shared" si="104"/>
        <v>0.97666547622084388</v>
      </c>
      <c r="AR94" s="1">
        <f t="shared" si="105"/>
        <v>0.23248972725012973</v>
      </c>
      <c r="AS94" s="1">
        <f t="shared" si="88"/>
        <v>1.7373542702486979</v>
      </c>
      <c r="AT94" s="1">
        <f t="shared" si="106"/>
        <v>27.963376100444407</v>
      </c>
      <c r="AU94" s="1">
        <f t="shared" ca="1" si="107"/>
        <v>11.77542</v>
      </c>
      <c r="AV94" s="1">
        <f t="shared" ca="1" si="108"/>
        <v>1.4520849558283513</v>
      </c>
      <c r="AW94" s="1">
        <f t="shared" ca="1" si="109"/>
        <v>2.4677119099117988</v>
      </c>
    </row>
    <row r="95" spans="10:49">
      <c r="J95" s="1">
        <v>76</v>
      </c>
      <c r="K95" s="1">
        <f t="shared" si="81"/>
        <v>0.6333333333333333</v>
      </c>
      <c r="L95" s="1">
        <f t="shared" ca="1" si="82"/>
        <v>76.663654041233372</v>
      </c>
      <c r="M95" s="1">
        <f t="shared" ca="1" si="76"/>
        <v>1.079429044481679</v>
      </c>
      <c r="N95">
        <f t="shared" ca="1" si="77"/>
        <v>0.6429084380748622</v>
      </c>
      <c r="O95" s="1">
        <f t="shared" ca="1" si="78"/>
        <v>22.501795332620176</v>
      </c>
      <c r="P95" s="1">
        <f t="shared" ca="1" si="79"/>
        <v>73.501795332620176</v>
      </c>
      <c r="Q95" s="1">
        <f t="shared" ca="1" si="80"/>
        <v>69.601795332620171</v>
      </c>
      <c r="R95" s="1">
        <f t="shared" ca="1" si="83"/>
        <v>0.89658661291965591</v>
      </c>
      <c r="S95" s="1">
        <f ca="1">ROUND(RAND()*MIN(12, $T$90-SUM($S$90:S94)), 1)</f>
        <v>0.1</v>
      </c>
      <c r="U95" s="10">
        <f t="shared" ca="1" si="110"/>
        <v>0.3</v>
      </c>
      <c r="V95" s="10">
        <f t="shared" ca="1" si="84"/>
        <v>0</v>
      </c>
      <c r="W95" s="10">
        <f t="shared" ca="1" si="89"/>
        <v>0</v>
      </c>
      <c r="X95" s="1" t="str">
        <f t="shared" ca="1" si="111"/>
        <v>Light Rain</v>
      </c>
      <c r="Y95" s="1">
        <f t="shared" ca="1" si="90"/>
        <v>0.52300000000000002</v>
      </c>
      <c r="Z95" s="1">
        <f t="shared" ca="1" si="91"/>
        <v>58.479112687877937</v>
      </c>
      <c r="AA95" s="1">
        <f t="shared" ca="1" si="92"/>
        <v>0.3</v>
      </c>
      <c r="AB95" s="2">
        <f t="shared" ca="1" si="93"/>
        <v>8.0229999999999997</v>
      </c>
      <c r="AC95" s="1">
        <f ca="1">IF(OR($AE$16="None", $AE$16="Source"), 0, UpStream(J95, $AE$16))</f>
        <v>0</v>
      </c>
      <c r="AD95" s="1">
        <f t="shared" ca="1" si="94"/>
        <v>0</v>
      </c>
      <c r="AE95" s="1">
        <f t="shared" ca="1" si="95"/>
        <v>0</v>
      </c>
      <c r="AF95" s="31">
        <f t="shared" ca="1" si="96"/>
        <v>2462.8032052218246</v>
      </c>
      <c r="AG95" s="1">
        <f t="shared" ca="1" si="85"/>
        <v>1.5494439606310462E-2</v>
      </c>
      <c r="AH95" s="1">
        <f t="shared" ca="1" si="97"/>
        <v>2462.8032052218246</v>
      </c>
      <c r="AI95" s="1">
        <f t="shared" ca="1" si="86"/>
        <v>1.5494439606310462E-2</v>
      </c>
      <c r="AJ95" s="1">
        <f t="shared" ca="1" si="98"/>
        <v>1.0106496895704322E-4</v>
      </c>
      <c r="AK95" s="1">
        <f t="shared" ca="1" si="99"/>
        <v>0.15144629116778288</v>
      </c>
      <c r="AL95" s="1">
        <f t="shared" ca="1" si="87"/>
        <v>0.57231903533420081</v>
      </c>
      <c r="AM95" s="1">
        <f t="shared" ca="1" si="100"/>
        <v>0.25457200277726144</v>
      </c>
      <c r="AN95" s="1">
        <f t="shared" ca="1" si="101"/>
        <v>6.1247429188076516</v>
      </c>
      <c r="AO95" s="1">
        <f t="shared" ca="1" si="102"/>
        <v>2.4635713262066128</v>
      </c>
      <c r="AP95" s="1">
        <f t="shared" ca="1" si="103"/>
        <v>2.4635713262066128</v>
      </c>
      <c r="AQ95" s="1">
        <f t="shared" si="104"/>
        <v>0.97791868999015763</v>
      </c>
      <c r="AR95" s="1">
        <f t="shared" si="105"/>
        <v>0.2145602706606114</v>
      </c>
      <c r="AS95" s="1">
        <f t="shared" si="88"/>
        <v>1.7239801156221022</v>
      </c>
      <c r="AT95" s="1">
        <f t="shared" si="106"/>
        <v>27.609436072694976</v>
      </c>
      <c r="AU95" s="1">
        <f t="shared" ca="1" si="107"/>
        <v>11.77542</v>
      </c>
      <c r="AV95" s="1">
        <f t="shared" ca="1" si="108"/>
        <v>1.5609862486728494</v>
      </c>
      <c r="AW95" s="1">
        <f t="shared" ca="1" si="109"/>
        <v>2.38513326738622</v>
      </c>
    </row>
    <row r="96" spans="10:49">
      <c r="J96" s="1">
        <v>77</v>
      </c>
      <c r="K96" s="1">
        <f t="shared" si="81"/>
        <v>0.64166666666666672</v>
      </c>
      <c r="L96" s="1">
        <f t="shared" ca="1" si="82"/>
        <v>77.744044987217364</v>
      </c>
      <c r="M96" s="1">
        <f t="shared" ca="1" si="76"/>
        <v>1.0812474382035329</v>
      </c>
      <c r="N96">
        <f t="shared" ca="1" si="77"/>
        <v>0.59857440541720131</v>
      </c>
      <c r="O96" s="1">
        <f t="shared" ca="1" si="78"/>
        <v>20.950104189602044</v>
      </c>
      <c r="P96" s="1">
        <f t="shared" ca="1" si="79"/>
        <v>71.950104189602044</v>
      </c>
      <c r="Q96" s="1">
        <f t="shared" ca="1" si="80"/>
        <v>71.250104189602041</v>
      </c>
      <c r="R96" s="1">
        <f t="shared" ca="1" si="83"/>
        <v>0.72942398580580203</v>
      </c>
      <c r="S96" s="1">
        <f ca="1">ROUND(RAND()*MIN(12, $T$90-SUM($S$90:S95)), 1)</f>
        <v>0.3</v>
      </c>
      <c r="U96" s="10">
        <f t="shared" ca="1" si="110"/>
        <v>0.2</v>
      </c>
      <c r="V96" s="10">
        <f t="shared" ca="1" si="84"/>
        <v>0</v>
      </c>
      <c r="W96" s="10">
        <f t="shared" ca="1" si="89"/>
        <v>0</v>
      </c>
      <c r="X96" s="1" t="str">
        <f t="shared" ca="1" si="111"/>
        <v>Light Rain</v>
      </c>
      <c r="Y96" s="1">
        <f t="shared" ca="1" si="90"/>
        <v>0.42299999999999999</v>
      </c>
      <c r="Z96" s="1">
        <f t="shared" ca="1" si="91"/>
        <v>58.730219538462059</v>
      </c>
      <c r="AA96" s="1">
        <f t="shared" ca="1" si="92"/>
        <v>0.2</v>
      </c>
      <c r="AB96" s="2">
        <f t="shared" ca="1" si="93"/>
        <v>7.8</v>
      </c>
      <c r="AC96" s="1">
        <f ca="1">IF(OR($AE$16="None", $AE$16="Source"), 0, UpStream(J96, $AE$16))</f>
        <v>0</v>
      </c>
      <c r="AD96" s="1">
        <f t="shared" ca="1" si="94"/>
        <v>0</v>
      </c>
      <c r="AE96" s="1">
        <f t="shared" ca="1" si="95"/>
        <v>0</v>
      </c>
      <c r="AF96" s="31">
        <f t="shared" ca="1" si="96"/>
        <v>2604.9493546160429</v>
      </c>
      <c r="AG96" s="1">
        <f t="shared" ca="1" si="85"/>
        <v>1.6412333553232898E-2</v>
      </c>
      <c r="AH96" s="1">
        <f t="shared" ca="1" si="97"/>
        <v>2604.9493546160429</v>
      </c>
      <c r="AI96" s="1">
        <f t="shared" ca="1" si="86"/>
        <v>1.6412333553232898E-2</v>
      </c>
      <c r="AJ96" s="1">
        <f t="shared" ca="1" si="98"/>
        <v>1.0339216159407592E-4</v>
      </c>
      <c r="AK96" s="1">
        <f t="shared" ca="1" si="99"/>
        <v>0.15903888053868356</v>
      </c>
      <c r="AL96" s="1">
        <f t="shared" ca="1" si="87"/>
        <v>0.58424802820030042</v>
      </c>
      <c r="AM96" s="1">
        <f t="shared" ca="1" si="100"/>
        <v>0.24747141178553542</v>
      </c>
      <c r="AN96" s="1">
        <f t="shared" ca="1" si="101"/>
        <v>6.1057182019177425</v>
      </c>
      <c r="AO96" s="1">
        <f t="shared" ca="1" si="102"/>
        <v>2.6054635384259277</v>
      </c>
      <c r="AP96" s="1">
        <f t="shared" ca="1" si="103"/>
        <v>2.6054635384259277</v>
      </c>
      <c r="AQ96" s="1">
        <f t="shared" si="104"/>
        <v>0.97923242709535541</v>
      </c>
      <c r="AR96" s="1">
        <f t="shared" si="105"/>
        <v>0.19604271928311351</v>
      </c>
      <c r="AS96" s="1">
        <f t="shared" si="88"/>
        <v>1.7103050281084127</v>
      </c>
      <c r="AT96" s="1">
        <f t="shared" si="106"/>
        <v>27.238108368015215</v>
      </c>
      <c r="AU96" s="1">
        <f t="shared" ca="1" si="107"/>
        <v>11.77542</v>
      </c>
      <c r="AV96" s="1">
        <f t="shared" ca="1" si="108"/>
        <v>1.5391389934737694</v>
      </c>
      <c r="AW96" s="1">
        <f t="shared" ca="1" si="109"/>
        <v>2.4400550136201917</v>
      </c>
    </row>
    <row r="97" spans="10:49">
      <c r="J97" s="1">
        <v>78</v>
      </c>
      <c r="K97" s="1">
        <f t="shared" si="81"/>
        <v>0.65</v>
      </c>
      <c r="L97" s="1">
        <f t="shared" ca="1" si="82"/>
        <v>78.825934465816033</v>
      </c>
      <c r="M97" s="1">
        <f t="shared" ca="1" si="76"/>
        <v>1.0824225886768715</v>
      </c>
      <c r="N97">
        <f t="shared" ca="1" si="77"/>
        <v>0.55225999442012974</v>
      </c>
      <c r="O97" s="1">
        <f t="shared" ca="1" si="78"/>
        <v>19.329099804704541</v>
      </c>
      <c r="P97" s="1">
        <f t="shared" ca="1" si="79"/>
        <v>70.329099804704541</v>
      </c>
      <c r="Q97" s="1">
        <f t="shared" ca="1" si="80"/>
        <v>67.229099804704546</v>
      </c>
      <c r="R97" s="1">
        <f t="shared" ca="1" si="83"/>
        <v>0.66021235109172194</v>
      </c>
      <c r="S97" s="1">
        <f ca="1">ROUND(RAND()*MIN(12, $T$90-SUM($S$90:S96)), 1)</f>
        <v>0.2</v>
      </c>
      <c r="U97" s="10">
        <f t="shared" ca="1" si="110"/>
        <v>0.4</v>
      </c>
      <c r="V97" s="10">
        <f t="shared" ca="1" si="84"/>
        <v>0</v>
      </c>
      <c r="W97" s="10">
        <f t="shared" ca="1" si="89"/>
        <v>0</v>
      </c>
      <c r="X97" s="1" t="str">
        <f t="shared" ca="1" si="111"/>
        <v>Light Rain</v>
      </c>
      <c r="Y97" s="1">
        <f t="shared" ca="1" si="90"/>
        <v>0.623</v>
      </c>
      <c r="Z97" s="1">
        <f t="shared" ca="1" si="91"/>
        <v>59.180588287091425</v>
      </c>
      <c r="AA97" s="1">
        <f t="shared" ca="1" si="92"/>
        <v>0.4</v>
      </c>
      <c r="AB97" s="2">
        <f t="shared" ca="1" si="93"/>
        <v>7.577</v>
      </c>
      <c r="AC97" s="1">
        <f ca="1">IF(OR($AE$16="None", $AE$16="Source"), 0, UpStream(J97, $AE$16))</f>
        <v>0</v>
      </c>
      <c r="AD97" s="1">
        <f t="shared" ca="1" si="94"/>
        <v>0</v>
      </c>
      <c r="AE97" s="1">
        <f t="shared" ca="1" si="95"/>
        <v>0</v>
      </c>
      <c r="AF97" s="31">
        <f t="shared" ca="1" si="96"/>
        <v>2270.108556299514</v>
      </c>
      <c r="AG97" s="1">
        <f t="shared" ca="1" si="85"/>
        <v>1.4254340187225222E-2</v>
      </c>
      <c r="AH97" s="1">
        <f t="shared" ca="1" si="97"/>
        <v>2270.108556299514</v>
      </c>
      <c r="AI97" s="1">
        <f t="shared" ca="1" si="86"/>
        <v>1.4254340187225222E-2</v>
      </c>
      <c r="AJ97" s="1">
        <f t="shared" ca="1" si="98"/>
        <v>9.6287119033081021E-5</v>
      </c>
      <c r="AK97" s="1">
        <f t="shared" ca="1" si="99"/>
        <v>0.14105642515497574</v>
      </c>
      <c r="AL97" s="1">
        <f t="shared" ca="1" si="87"/>
        <v>0.55484049561495929</v>
      </c>
      <c r="AM97" s="1">
        <f t="shared" ca="1" si="100"/>
        <v>0.26497589546728617</v>
      </c>
      <c r="AN97" s="1">
        <f t="shared" ca="1" si="101"/>
        <v>6.1523375772465352</v>
      </c>
      <c r="AO97" s="1">
        <f t="shared" ca="1" si="102"/>
        <v>2.2711902426212398</v>
      </c>
      <c r="AP97" s="1">
        <f t="shared" ca="1" si="103"/>
        <v>2.2711902426212398</v>
      </c>
      <c r="AQ97" s="1">
        <f t="shared" si="104"/>
        <v>0.98060308667434837</v>
      </c>
      <c r="AR97" s="1">
        <f t="shared" si="105"/>
        <v>0.17698782843882296</v>
      </c>
      <c r="AS97" s="1">
        <f t="shared" si="88"/>
        <v>1.6963646791216425</v>
      </c>
      <c r="AT97" s="1">
        <f t="shared" si="106"/>
        <v>26.849866795238825</v>
      </c>
      <c r="AU97" s="1">
        <f t="shared" ca="1" si="107"/>
        <v>11.77542</v>
      </c>
      <c r="AV97" s="1">
        <f t="shared" ca="1" si="108"/>
        <v>1.7373115956439706</v>
      </c>
      <c r="AW97" s="1">
        <f t="shared" ca="1" si="109"/>
        <v>2.2723760091807121</v>
      </c>
    </row>
    <row r="98" spans="10:49">
      <c r="J98" s="1">
        <v>79</v>
      </c>
      <c r="K98" s="1">
        <f t="shared" si="81"/>
        <v>0.65833333333333333</v>
      </c>
      <c r="L98" s="1">
        <f t="shared" ca="1" si="82"/>
        <v>79.908669241993437</v>
      </c>
      <c r="M98" s="1">
        <f t="shared" ca="1" si="76"/>
        <v>1.0829350904366062</v>
      </c>
      <c r="N98">
        <f t="shared" ca="1" si="77"/>
        <v>0.50413565895482415</v>
      </c>
      <c r="O98" s="1">
        <f t="shared" ca="1" si="78"/>
        <v>17.644748063418845</v>
      </c>
      <c r="P98" s="1">
        <f t="shared" ca="1" si="79"/>
        <v>68.644748063418845</v>
      </c>
      <c r="Q98" s="1">
        <f t="shared" ca="1" si="80"/>
        <v>71.744748063418839</v>
      </c>
      <c r="R98" s="1">
        <f t="shared" ca="1" si="83"/>
        <v>0.15907145869759431</v>
      </c>
      <c r="S98" s="1">
        <f ca="1">ROUND(RAND()*MIN(12, $T$90-SUM($S$90:S97)), 1)</f>
        <v>0.1</v>
      </c>
      <c r="U98" s="10">
        <f t="shared" ca="1" si="110"/>
        <v>0.1</v>
      </c>
      <c r="V98" s="10">
        <f t="shared" ca="1" si="84"/>
        <v>0</v>
      </c>
      <c r="W98" s="10">
        <f t="shared" ca="1" si="89"/>
        <v>0</v>
      </c>
      <c r="X98" s="1" t="str">
        <f t="shared" ca="1" si="111"/>
        <v>Light Rain</v>
      </c>
      <c r="Y98" s="1">
        <f t="shared" ca="1" si="90"/>
        <v>0.32300000000000001</v>
      </c>
      <c r="Z98" s="1">
        <f t="shared" ca="1" si="91"/>
        <v>59.329633224550584</v>
      </c>
      <c r="AA98" s="1">
        <f t="shared" ca="1" si="92"/>
        <v>0.1</v>
      </c>
      <c r="AB98" s="2">
        <f t="shared" ca="1" si="93"/>
        <v>7.3540000000000001</v>
      </c>
      <c r="AC98" s="1">
        <f ca="1">IF(OR($AE$16="None", $AE$16="Source"), 0, UpStream(J98, $AE$16))</f>
        <v>0</v>
      </c>
      <c r="AD98" s="1">
        <f t="shared" ca="1" si="94"/>
        <v>0</v>
      </c>
      <c r="AE98" s="1">
        <f t="shared" ca="1" si="95"/>
        <v>0</v>
      </c>
      <c r="AF98" s="31">
        <f t="shared" ca="1" si="96"/>
        <v>2648.9816522080796</v>
      </c>
      <c r="AG98" s="1">
        <f t="shared" ca="1" si="85"/>
        <v>1.6697203997765989E-2</v>
      </c>
      <c r="AH98" s="1">
        <f t="shared" ca="1" si="97"/>
        <v>2648.9816522080796</v>
      </c>
      <c r="AI98" s="1">
        <f t="shared" ca="1" si="86"/>
        <v>1.6697203997765989E-2</v>
      </c>
      <c r="AJ98" s="1">
        <f t="shared" ca="1" si="98"/>
        <v>1.0331407489501764E-4</v>
      </c>
      <c r="AK98" s="1">
        <f t="shared" ca="1" si="99"/>
        <v>0.16137912108831362</v>
      </c>
      <c r="AL98" s="1">
        <f t="shared" ca="1" si="87"/>
        <v>0.58779184307661259</v>
      </c>
      <c r="AM98" s="1">
        <f t="shared" ca="1" si="100"/>
        <v>0.24536199816868293</v>
      </c>
      <c r="AN98" s="1">
        <f t="shared" ca="1" si="101"/>
        <v>6.1000320756502013</v>
      </c>
      <c r="AO98" s="1">
        <f t="shared" ca="1" si="102"/>
        <v>2.6494135634750662</v>
      </c>
      <c r="AP98" s="1">
        <f t="shared" ca="1" si="103"/>
        <v>2.6494135634750662</v>
      </c>
      <c r="AQ98" s="1">
        <f t="shared" si="104"/>
        <v>0.98202691184450408</v>
      </c>
      <c r="AR98" s="1">
        <f t="shared" si="105"/>
        <v>0.15744782625905474</v>
      </c>
      <c r="AS98" s="1">
        <f t="shared" si="88"/>
        <v>1.6821928415583929</v>
      </c>
      <c r="AT98" s="1">
        <f t="shared" si="106"/>
        <v>26.445287992063907</v>
      </c>
      <c r="AU98" s="1">
        <f t="shared" ca="1" si="107"/>
        <v>11.77542</v>
      </c>
      <c r="AV98" s="1">
        <f t="shared" ca="1" si="108"/>
        <v>1.6085381609527449</v>
      </c>
      <c r="AW98" s="1">
        <f t="shared" ca="1" si="109"/>
        <v>2.4382121675224164</v>
      </c>
    </row>
    <row r="99" spans="10:49">
      <c r="J99" s="1">
        <v>80</v>
      </c>
      <c r="K99" s="1">
        <f t="shared" si="81"/>
        <v>0.66666666666666663</v>
      </c>
      <c r="L99" s="1">
        <f t="shared" ca="1" si="82"/>
        <v>80.991578443551361</v>
      </c>
      <c r="M99" s="1">
        <f t="shared" ca="1" si="76"/>
        <v>1.0827691085962434</v>
      </c>
      <c r="N99">
        <f t="shared" ca="1" si="77"/>
        <v>0.45438334640016237</v>
      </c>
      <c r="O99" s="1">
        <f t="shared" ca="1" si="78"/>
        <v>15.903417124005683</v>
      </c>
      <c r="P99" s="1">
        <f t="shared" ca="1" si="79"/>
        <v>66.903417124005685</v>
      </c>
      <c r="Q99" s="1">
        <f t="shared" ca="1" si="80"/>
        <v>67.603417124005688</v>
      </c>
      <c r="R99" s="1">
        <f t="shared" ca="1" si="83"/>
        <v>0.820639030121319</v>
      </c>
      <c r="S99" s="1">
        <f ca="1">ROUND($T$90-SUM($S$90:S98), 1)</f>
        <v>0.2</v>
      </c>
      <c r="U99" s="10">
        <f t="shared" ca="1" si="110"/>
        <v>0.2</v>
      </c>
      <c r="V99" s="10">
        <f t="shared" ca="1" si="84"/>
        <v>0</v>
      </c>
      <c r="W99" s="10">
        <f t="shared" ca="1" si="89"/>
        <v>0</v>
      </c>
      <c r="X99" s="1" t="str">
        <f t="shared" ca="1" si="111"/>
        <v>Light Rain</v>
      </c>
      <c r="Y99" s="1">
        <f t="shared" ca="1" si="90"/>
        <v>0.42299999999999999</v>
      </c>
      <c r="Z99" s="1">
        <f t="shared" ca="1" si="91"/>
        <v>59.578240060223877</v>
      </c>
      <c r="AA99" s="1">
        <f t="shared" ca="1" si="92"/>
        <v>0.2</v>
      </c>
      <c r="AB99" s="2">
        <f t="shared" ca="1" si="93"/>
        <v>7.1310000000000002</v>
      </c>
      <c r="AC99" s="1">
        <f ca="1">IF(OR($AE$16="None", $AE$16="Source"), 0, UpStream(J99, $AE$16))</f>
        <v>0</v>
      </c>
      <c r="AD99" s="1">
        <f t="shared" ca="1" si="94"/>
        <v>0</v>
      </c>
      <c r="AE99" s="1">
        <f t="shared" ca="1" si="95"/>
        <v>0</v>
      </c>
      <c r="AF99" s="31">
        <f t="shared" ca="1" si="96"/>
        <v>2299.6019329589685</v>
      </c>
      <c r="AG99" s="1">
        <f t="shared" ca="1" si="85"/>
        <v>1.4443833987857231E-2</v>
      </c>
      <c r="AH99" s="1">
        <f t="shared" ca="1" si="97"/>
        <v>2299.6019329589685</v>
      </c>
      <c r="AI99" s="1">
        <f t="shared" ca="1" si="86"/>
        <v>1.4443833987857231E-2</v>
      </c>
      <c r="AJ99" s="1">
        <f t="shared" ca="1" si="98"/>
        <v>9.5879952205317167E-5</v>
      </c>
      <c r="AK99" s="1">
        <f t="shared" ca="1" si="99"/>
        <v>0.14265426667663611</v>
      </c>
      <c r="AL99" s="1">
        <f t="shared" ca="1" si="87"/>
        <v>0.55762087211098066</v>
      </c>
      <c r="AM99" s="1">
        <f t="shared" ca="1" si="100"/>
        <v>0.26332090945774955</v>
      </c>
      <c r="AN99" s="1">
        <f t="shared" ca="1" si="101"/>
        <v>6.1479677260567307</v>
      </c>
      <c r="AO99" s="1">
        <f t="shared" ca="1" si="102"/>
        <v>2.3006380587871424</v>
      </c>
      <c r="AP99" s="1">
        <f t="shared" ca="1" si="103"/>
        <v>2.3006380587871424</v>
      </c>
      <c r="AQ99" s="1">
        <f t="shared" si="104"/>
        <v>0.98350000000000004</v>
      </c>
      <c r="AR99" s="1">
        <f t="shared" si="105"/>
        <v>0.13747627053157496</v>
      </c>
      <c r="AS99" s="1">
        <f t="shared" si="88"/>
        <v>1.6678214625188295</v>
      </c>
      <c r="AT99" s="1">
        <f t="shared" si="106"/>
        <v>26.025057022790886</v>
      </c>
      <c r="AU99" s="1">
        <f t="shared" ca="1" si="107"/>
        <v>11.77542</v>
      </c>
      <c r="AV99" s="1">
        <f t="shared" ca="1" si="108"/>
        <v>1.8295992590902015</v>
      </c>
      <c r="AW99" s="1">
        <f t="shared" ca="1" si="109"/>
        <v>2.2627668720454852</v>
      </c>
    </row>
    <row r="100" spans="10:49">
      <c r="J100" s="1">
        <v>81</v>
      </c>
      <c r="K100" s="1">
        <f t="shared" si="81"/>
        <v>0.67500000000000004</v>
      </c>
      <c r="L100" s="1">
        <f t="shared" ca="1" si="82"/>
        <v>82.07397723362547</v>
      </c>
      <c r="M100" s="1">
        <f t="shared" ca="1" si="76"/>
        <v>1.0819125826825395</v>
      </c>
      <c r="N100">
        <f t="shared" ca="1" si="77"/>
        <v>0.40319503817777064</v>
      </c>
      <c r="O100" s="1">
        <f t="shared" ca="1" si="78"/>
        <v>14.111826336221972</v>
      </c>
      <c r="P100" s="1">
        <f t="shared" ca="1" si="79"/>
        <v>65.111826336221981</v>
      </c>
      <c r="Q100" s="1">
        <f t="shared" ca="1" si="80"/>
        <v>67.411826336221978</v>
      </c>
      <c r="R100" s="1">
        <f t="shared" ca="1" si="83"/>
        <v>0.91751456786097374</v>
      </c>
      <c r="S100" s="1">
        <f ca="1">ROUND(RAND()*MIN($T$100, 12), 1)</f>
        <v>0</v>
      </c>
      <c r="T100" s="1">
        <f ca="1">G27*(RAND()*(N2/10+0.3)+0.85-N2/20)</f>
        <v>0</v>
      </c>
      <c r="U100" s="10">
        <f t="shared" ref="U100:U109" ca="1" si="112">VLOOKUP(SMALL($R$100:$R$109, J100-80),$R$100:$S$109,2, FALSE)</f>
        <v>0</v>
      </c>
      <c r="V100" s="10">
        <f t="shared" ca="1" si="84"/>
        <v>0</v>
      </c>
      <c r="W100" s="10">
        <f t="shared" ca="1" si="89"/>
        <v>0</v>
      </c>
      <c r="X100" s="1" t="str">
        <f ca="1">IF(U100= 0, IF(RAND()&lt;(0.5^(T$100/10)), "Sunny", "Cloudy"), IF(V100&gt;0, IF(V100&gt;6, "Blizzard", IF(V100&gt;2, "Snowing", "Light Snow")), IF(U100&gt;6, "Storm",  IF(U100&gt;2, "Rain", "Light Rain"))))</f>
        <v>Sunny</v>
      </c>
      <c r="Y100" s="1">
        <f t="shared" ca="1" si="90"/>
        <v>0.223</v>
      </c>
      <c r="Z100" s="1">
        <f t="shared" ca="1" si="91"/>
        <v>59.626116142471098</v>
      </c>
      <c r="AA100" s="1">
        <f t="shared" ca="1" si="92"/>
        <v>0</v>
      </c>
      <c r="AB100" s="2">
        <f t="shared" ca="1" si="93"/>
        <v>6.7123999999999997</v>
      </c>
      <c r="AC100" s="1">
        <f ca="1">IF(OR($AE$16="None", $AE$16="Source"), 0, UpStream(J100, $AE$16))</f>
        <v>0</v>
      </c>
      <c r="AD100" s="1">
        <f t="shared" ca="1" si="94"/>
        <v>0</v>
      </c>
      <c r="AE100" s="1">
        <f t="shared" ca="1" si="95"/>
        <v>0.19564808635162642</v>
      </c>
      <c r="AF100" s="31">
        <f t="shared" ca="1" si="96"/>
        <v>2284.4643990675654</v>
      </c>
      <c r="AG100" s="1">
        <f t="shared" ca="1" si="85"/>
        <v>1.4346561822497527E-2</v>
      </c>
      <c r="AH100" s="1">
        <f t="shared" ca="1" si="97"/>
        <v>214.73965351235117</v>
      </c>
      <c r="AI100" s="1">
        <f t="shared" ca="1" si="86"/>
        <v>1.3209714744469245E-3</v>
      </c>
      <c r="AJ100" s="1">
        <f t="shared" ca="1" si="98"/>
        <v>2.1670755476330188E-4</v>
      </c>
      <c r="AK100" s="1">
        <f t="shared" ca="1" si="99"/>
        <v>0.14183452370377453</v>
      </c>
      <c r="AL100" s="1">
        <f t="shared" ca="1" si="87"/>
        <v>0.55619880390575949</v>
      </c>
      <c r="AM100" s="1">
        <f t="shared" ca="1" si="100"/>
        <v>0.26416737862752399</v>
      </c>
      <c r="AN100" s="1">
        <f t="shared" ca="1" si="101"/>
        <v>6.1502036173579864</v>
      </c>
      <c r="AO100" s="1">
        <f t="shared" ca="1" si="102"/>
        <v>2.2855240228151446</v>
      </c>
      <c r="AP100" s="1">
        <f t="shared" ca="1" si="103"/>
        <v>0.21483925814462362</v>
      </c>
      <c r="AQ100" s="1">
        <f t="shared" si="104"/>
        <v>0.98501831350859492</v>
      </c>
      <c r="AR100" s="1">
        <f t="shared" si="105"/>
        <v>0.11712790190242622</v>
      </c>
      <c r="AS100" s="1">
        <f t="shared" si="88"/>
        <v>1.6532807807682712</v>
      </c>
      <c r="AT100" s="1">
        <f t="shared" si="106"/>
        <v>25.58997157312691</v>
      </c>
      <c r="AU100" s="1">
        <f t="shared" ca="1" si="107"/>
        <v>11.77542</v>
      </c>
      <c r="AV100" s="1">
        <f t="shared" ca="1" si="108"/>
        <v>4.0633569930723965</v>
      </c>
      <c r="AW100" s="1">
        <f t="shared" ca="1" si="109"/>
        <v>5.114298292413924</v>
      </c>
    </row>
    <row r="101" spans="10:49">
      <c r="J101" s="1">
        <v>82</v>
      </c>
      <c r="K101" s="1">
        <f t="shared" si="81"/>
        <v>0.68333333333333335</v>
      </c>
      <c r="L101" s="1">
        <f t="shared" ca="1" si="82"/>
        <v>83.155170687015911</v>
      </c>
      <c r="M101" s="1">
        <f t="shared" ca="1" si="76"/>
        <v>1.0803574304702259</v>
      </c>
      <c r="N101">
        <f t="shared" ca="1" si="77"/>
        <v>0.35077112708127317</v>
      </c>
      <c r="O101" s="1">
        <f t="shared" ca="1" si="78"/>
        <v>12.276989447844562</v>
      </c>
      <c r="P101" s="1">
        <f t="shared" ca="1" si="79"/>
        <v>63.276989447844564</v>
      </c>
      <c r="Q101" s="1">
        <f t="shared" ca="1" si="80"/>
        <v>66.076989447844568</v>
      </c>
      <c r="R101" s="1">
        <f t="shared" ca="1" si="83"/>
        <v>0.50431482167915587</v>
      </c>
      <c r="S101" s="1">
        <f ca="1">ROUND(RAND()*MIN(12, $T$100-SUM($S$100:S100)), 1)</f>
        <v>0</v>
      </c>
      <c r="U101" s="10">
        <f t="shared" ca="1" si="112"/>
        <v>0</v>
      </c>
      <c r="V101" s="10">
        <f t="shared" ca="1" si="84"/>
        <v>0</v>
      </c>
      <c r="W101" s="10">
        <f t="shared" ca="1" si="89"/>
        <v>0</v>
      </c>
      <c r="X101" s="1" t="str">
        <f t="shared" ref="X101:X109" ca="1" si="113">IF(U101= 0, IF(RAND()&lt;(0.5^(T$100/10)), "Sunny", "Cloudy"), IF(V101&gt;0, IF(V101&gt;6, "Blizzard", IF(V101&gt;2, "Snowing", "Light Snow")), IF(U101&gt;6, "Storm",  IF(U101&gt;2, "Rain", "Light Rain"))))</f>
        <v>Sunny</v>
      </c>
      <c r="Y101" s="1">
        <f t="shared" ca="1" si="90"/>
        <v>0.223</v>
      </c>
      <c r="Z101" s="1">
        <f t="shared" ca="1" si="91"/>
        <v>59.673851498052322</v>
      </c>
      <c r="AA101" s="1">
        <f t="shared" ca="1" si="92"/>
        <v>0</v>
      </c>
      <c r="AB101" s="2">
        <f t="shared" ca="1" si="93"/>
        <v>6.3083999999999998</v>
      </c>
      <c r="AC101" s="1">
        <f ca="1">IF(OR($AE$16="None", $AE$16="Source"), 0, UpStream(J101, $AE$16))</f>
        <v>0</v>
      </c>
      <c r="AD101" s="1">
        <f t="shared" ca="1" si="94"/>
        <v>0</v>
      </c>
      <c r="AE101" s="1">
        <f t="shared" ca="1" si="95"/>
        <v>0.18104919091740268</v>
      </c>
      <c r="AF101" s="31">
        <f t="shared" ca="1" si="96"/>
        <v>2181.3984713378404</v>
      </c>
      <c r="AG101" s="1">
        <f t="shared" ca="1" si="85"/>
        <v>1.3685060864068637E-2</v>
      </c>
      <c r="AH101" s="1">
        <f t="shared" ca="1" si="97"/>
        <v>205.05145630575703</v>
      </c>
      <c r="AI101" s="1">
        <f t="shared" ca="1" si="86"/>
        <v>1.26125365597813E-3</v>
      </c>
      <c r="AJ101" s="1">
        <f t="shared" ca="1" si="98"/>
        <v>2.112892237772205E-4</v>
      </c>
      <c r="AK101" s="1">
        <f t="shared" ca="1" si="99"/>
        <v>0.13623315852453266</v>
      </c>
      <c r="AL101" s="1">
        <f t="shared" ca="1" si="87"/>
        <v>0.54623153220698339</v>
      </c>
      <c r="AM101" s="1">
        <f t="shared" ca="1" si="100"/>
        <v>0.27010027844822415</v>
      </c>
      <c r="AN101" s="1">
        <f t="shared" ca="1" si="101"/>
        <v>6.1658266014740146</v>
      </c>
      <c r="AO101" s="1">
        <f t="shared" ca="1" si="102"/>
        <v>2.1826115784262328</v>
      </c>
      <c r="AP101" s="1">
        <f t="shared" ca="1" si="103"/>
        <v>0.20516548837206591</v>
      </c>
      <c r="AQ101" s="1">
        <f t="shared" si="104"/>
        <v>0.98657769077849855</v>
      </c>
      <c r="AR101" s="1">
        <f t="shared" si="105"/>
        <v>9.6458493835623924E-2</v>
      </c>
      <c r="AS101" s="1">
        <f t="shared" si="88"/>
        <v>1.6385994822213459</v>
      </c>
      <c r="AT101" s="1">
        <f t="shared" si="106"/>
        <v>25.140944592505186</v>
      </c>
      <c r="AU101" s="1">
        <f t="shared" ca="1" si="107"/>
        <v>11.77542</v>
      </c>
      <c r="AV101" s="1">
        <f t="shared" ca="1" si="108"/>
        <v>4.1778920549512195</v>
      </c>
      <c r="AW101" s="1">
        <f t="shared" ca="1" si="109"/>
        <v>4.9864256811424035</v>
      </c>
    </row>
    <row r="102" spans="10:49">
      <c r="J102" s="1">
        <v>83</v>
      </c>
      <c r="K102" s="1">
        <f t="shared" si="81"/>
        <v>0.69166666666666665</v>
      </c>
      <c r="L102" s="1">
        <f t="shared" ca="1" si="82"/>
        <v>84.234457870352969</v>
      </c>
      <c r="M102" s="1">
        <f t="shared" ca="1" si="76"/>
        <v>1.0780997518166888</v>
      </c>
      <c r="N102">
        <f t="shared" ca="1" si="77"/>
        <v>0.2973186566538733</v>
      </c>
      <c r="O102" s="1">
        <f t="shared" ca="1" si="78"/>
        <v>10.406152982885565</v>
      </c>
      <c r="P102" s="1">
        <f t="shared" ca="1" si="79"/>
        <v>61.406152982885565</v>
      </c>
      <c r="Q102" s="1">
        <f t="shared" ca="1" si="80"/>
        <v>58.706152982885563</v>
      </c>
      <c r="R102" s="1">
        <f t="shared" ca="1" si="83"/>
        <v>0.32442805459279278</v>
      </c>
      <c r="S102" s="1">
        <f ca="1">ROUND(RAND()*MIN(12, $T$100-SUM($S$100:S101)), 1)</f>
        <v>0</v>
      </c>
      <c r="U102" s="10">
        <f t="shared" ca="1" si="112"/>
        <v>0</v>
      </c>
      <c r="V102" s="10">
        <f t="shared" ca="1" si="84"/>
        <v>0</v>
      </c>
      <c r="W102" s="10">
        <f t="shared" ca="1" si="89"/>
        <v>0</v>
      </c>
      <c r="X102" s="1" t="str">
        <f t="shared" ca="1" si="113"/>
        <v>Sunny</v>
      </c>
      <c r="Y102" s="1">
        <f t="shared" ca="1" si="90"/>
        <v>0.223</v>
      </c>
      <c r="Z102" s="1">
        <f t="shared" ca="1" si="91"/>
        <v>59.721446540618651</v>
      </c>
      <c r="AA102" s="1">
        <f t="shared" ca="1" si="92"/>
        <v>0</v>
      </c>
      <c r="AB102" s="2">
        <f t="shared" ca="1" si="93"/>
        <v>5.9508000000000001</v>
      </c>
      <c r="AC102" s="1">
        <f ca="1">IF(OR($AE$16="None", $AE$16="Source"), 0, UpStream(J102, $AE$16))</f>
        <v>0</v>
      </c>
      <c r="AD102" s="1">
        <f t="shared" ca="1" si="94"/>
        <v>0</v>
      </c>
      <c r="AE102" s="1">
        <f t="shared" ca="1" si="95"/>
        <v>0.13462155375216364</v>
      </c>
      <c r="AF102" s="31">
        <f t="shared" ca="1" si="96"/>
        <v>1682.3422782789767</v>
      </c>
      <c r="AG102" s="1">
        <f t="shared" ca="1" si="85"/>
        <v>1.050135829542268E-2</v>
      </c>
      <c r="AH102" s="1">
        <f t="shared" ca="1" si="97"/>
        <v>158.14017415822383</v>
      </c>
      <c r="AI102" s="1">
        <f t="shared" ca="1" si="86"/>
        <v>9.7225539759026149E-4</v>
      </c>
      <c r="AJ102" s="1">
        <f t="shared" ca="1" si="98"/>
        <v>1.8697595474426282E-4</v>
      </c>
      <c r="AK102" s="1">
        <f t="shared" ca="1" si="99"/>
        <v>0.10856037279974615</v>
      </c>
      <c r="AL102" s="1">
        <f t="shared" ca="1" si="87"/>
        <v>0.48960012096089783</v>
      </c>
      <c r="AM102" s="1">
        <f t="shared" ca="1" si="100"/>
        <v>0.30380945180898938</v>
      </c>
      <c r="AN102" s="1">
        <f t="shared" ca="1" si="101"/>
        <v>6.2535447250460008</v>
      </c>
      <c r="AO102" s="1">
        <f t="shared" ca="1" si="102"/>
        <v>1.6841147469860693</v>
      </c>
      <c r="AP102" s="1">
        <f t="shared" ca="1" si="103"/>
        <v>0.15830678621669053</v>
      </c>
      <c r="AQ102" s="1">
        <f t="shared" si="104"/>
        <v>0.9881738576650051</v>
      </c>
      <c r="AR102" s="1">
        <f t="shared" si="105"/>
        <v>7.5524699741965171E-2</v>
      </c>
      <c r="AS102" s="1">
        <f t="shared" si="88"/>
        <v>1.6238048870891617</v>
      </c>
      <c r="AT102" s="1">
        <f t="shared" si="106"/>
        <v>24.679005267281308</v>
      </c>
      <c r="AU102" s="1">
        <f t="shared" ca="1" si="107"/>
        <v>11.77542</v>
      </c>
      <c r="AV102" s="1">
        <f t="shared" ca="1" si="108"/>
        <v>4.1973501541526517</v>
      </c>
      <c r="AW102" s="1">
        <f t="shared" ca="1" si="109"/>
        <v>4.4126325319646025</v>
      </c>
    </row>
    <row r="103" spans="10:49">
      <c r="J103" s="1">
        <v>84</v>
      </c>
      <c r="K103" s="1">
        <f t="shared" si="81"/>
        <v>0.7</v>
      </c>
      <c r="L103" s="1">
        <f t="shared" ca="1" si="82"/>
        <v>85.311136126096514</v>
      </c>
      <c r="M103" s="1">
        <f t="shared" ca="1" si="76"/>
        <v>1.075140032496682</v>
      </c>
      <c r="N103">
        <f t="shared" ca="1" si="77"/>
        <v>0.24304945141797746</v>
      </c>
      <c r="O103" s="1">
        <f t="shared" ca="1" si="78"/>
        <v>8.5067307996292119</v>
      </c>
      <c r="P103" s="1">
        <f t="shared" ca="1" si="79"/>
        <v>59.50673079962921</v>
      </c>
      <c r="Q103" s="1">
        <f t="shared" ca="1" si="80"/>
        <v>58.00673079962921</v>
      </c>
      <c r="R103" s="1">
        <f t="shared" ca="1" si="83"/>
        <v>0.95955373738465777</v>
      </c>
      <c r="S103" s="1">
        <f ca="1">ROUND(RAND()*MIN(12, $T$100-SUM($S$100:S102)), 1)</f>
        <v>0</v>
      </c>
      <c r="U103" s="10">
        <f t="shared" ca="1" si="112"/>
        <v>0</v>
      </c>
      <c r="V103" s="10">
        <f t="shared" ca="1" si="84"/>
        <v>0</v>
      </c>
      <c r="W103" s="10">
        <f t="shared" ca="1" si="89"/>
        <v>0</v>
      </c>
      <c r="X103" s="1" t="str">
        <f t="shared" ca="1" si="113"/>
        <v>Sunny</v>
      </c>
      <c r="Y103" s="1">
        <f t="shared" ca="1" si="90"/>
        <v>0.223</v>
      </c>
      <c r="Z103" s="1">
        <f t="shared" ca="1" si="91"/>
        <v>59.768901682605318</v>
      </c>
      <c r="AA103" s="1">
        <f t="shared" ca="1" si="92"/>
        <v>0</v>
      </c>
      <c r="AB103" s="2">
        <f t="shared" ca="1" si="93"/>
        <v>5.6002999999999998</v>
      </c>
      <c r="AC103" s="1">
        <f ca="1">IF(OR($AE$16="None", $AE$16="Source"), 0, UpStream(J103, $AE$16))</f>
        <v>0</v>
      </c>
      <c r="AD103" s="1">
        <f t="shared" ca="1" si="94"/>
        <v>0</v>
      </c>
      <c r="AE103" s="1">
        <f t="shared" ca="1" si="95"/>
        <v>0.12745281442679715</v>
      </c>
      <c r="AF103" s="31">
        <f t="shared" ca="1" si="96"/>
        <v>1640.6636724224736</v>
      </c>
      <c r="AG103" s="1">
        <f t="shared" ca="1" si="85"/>
        <v>1.0236914128815054E-2</v>
      </c>
      <c r="AH103" s="1">
        <f t="shared" ca="1" si="97"/>
        <v>154.22238520771253</v>
      </c>
      <c r="AI103" s="1">
        <f t="shared" ca="1" si="86"/>
        <v>9.4813187575488198E-4</v>
      </c>
      <c r="AJ103" s="1">
        <f t="shared" ca="1" si="98"/>
        <v>1.8354126367827814E-4</v>
      </c>
      <c r="AK103" s="1">
        <f t="shared" ca="1" si="99"/>
        <v>0.1062027840841098</v>
      </c>
      <c r="AL103" s="1">
        <f t="shared" ca="1" si="87"/>
        <v>0.48411493712063836</v>
      </c>
      <c r="AM103" s="1">
        <f t="shared" ca="1" si="100"/>
        <v>0.30707444219009616</v>
      </c>
      <c r="AN103" s="1">
        <f t="shared" ca="1" si="101"/>
        <v>6.2619981672691489</v>
      </c>
      <c r="AO103" s="1">
        <f t="shared" ca="1" si="102"/>
        <v>1.6424669518448691</v>
      </c>
      <c r="AP103" s="1">
        <f t="shared" ca="1" si="103"/>
        <v>0.15439189347341772</v>
      </c>
      <c r="AQ103" s="1">
        <f t="shared" si="104"/>
        <v>0.98980243918562671</v>
      </c>
      <c r="AR103" s="1">
        <f t="shared" si="105"/>
        <v>5.4383897695971899E-2</v>
      </c>
      <c r="AS103" s="1">
        <f t="shared" si="88"/>
        <v>1.6089231627725931</v>
      </c>
      <c r="AT103" s="1">
        <f t="shared" si="106"/>
        <v>24.205298244707784</v>
      </c>
      <c r="AU103" s="1">
        <f t="shared" ca="1" si="107"/>
        <v>11.77542</v>
      </c>
      <c r="AV103" s="1">
        <f t="shared" ca="1" si="108"/>
        <v>4.332309801428357</v>
      </c>
      <c r="AW103" s="1">
        <f t="shared" ca="1" si="109"/>
        <v>4.3315738228073641</v>
      </c>
    </row>
    <row r="104" spans="10:49">
      <c r="J104" s="1">
        <v>85</v>
      </c>
      <c r="K104" s="1">
        <f t="shared" si="81"/>
        <v>0.70833333333333337</v>
      </c>
      <c r="L104" s="1">
        <f t="shared" ca="1" si="82"/>
        <v>86.384505560370982</v>
      </c>
      <c r="M104" s="1">
        <f t="shared" ca="1" si="76"/>
        <v>1.0714833480370189</v>
      </c>
      <c r="N104">
        <f t="shared" ca="1" si="77"/>
        <v>0.18817816967167048</v>
      </c>
      <c r="O104" s="1">
        <f t="shared" ca="1" si="78"/>
        <v>6.5862359385084668</v>
      </c>
      <c r="P104" s="1">
        <f t="shared" ca="1" si="79"/>
        <v>57.586235938508466</v>
      </c>
      <c r="Q104" s="1">
        <f t="shared" ca="1" si="80"/>
        <v>60.286235938508469</v>
      </c>
      <c r="R104" s="1">
        <f t="shared" ca="1" si="83"/>
        <v>0.93870681385181087</v>
      </c>
      <c r="S104" s="1">
        <f ca="1">ROUND(RAND()*MIN(12, $T$100-SUM($S$100:S103)), 1)</f>
        <v>0</v>
      </c>
      <c r="U104" s="10">
        <f t="shared" ca="1" si="112"/>
        <v>0</v>
      </c>
      <c r="V104" s="10">
        <f t="shared" ca="1" si="84"/>
        <v>0</v>
      </c>
      <c r="W104" s="10">
        <f t="shared" ca="1" si="89"/>
        <v>0</v>
      </c>
      <c r="X104" s="1" t="str">
        <f t="shared" ca="1" si="113"/>
        <v>Sunny</v>
      </c>
      <c r="Y104" s="1">
        <f t="shared" ca="1" si="90"/>
        <v>0.223</v>
      </c>
      <c r="Z104" s="1">
        <f t="shared" ca="1" si="91"/>
        <v>59.816217335235237</v>
      </c>
      <c r="AA104" s="1">
        <f t="shared" ca="1" si="92"/>
        <v>0</v>
      </c>
      <c r="AB104" s="2">
        <f t="shared" ca="1" si="93"/>
        <v>5.2430000000000003</v>
      </c>
      <c r="AC104" s="1">
        <f ca="1">IF(OR($AE$16="None", $AE$16="Source"), 0, UpStream(J104, $AE$16))</f>
        <v>0</v>
      </c>
      <c r="AD104" s="1">
        <f ca="1">ROUND(IF($AC$16="None", 0, AB103*$Y$13), 4)</f>
        <v>0</v>
      </c>
      <c r="AE104" s="1">
        <f t="shared" ca="1" si="95"/>
        <v>0.13434334691687333</v>
      </c>
      <c r="AF104" s="31">
        <f t="shared" ca="1" si="96"/>
        <v>1779.9381968043228</v>
      </c>
      <c r="AG104" s="1">
        <f t="shared" ca="1" si="85"/>
        <v>1.1121455344887957E-2</v>
      </c>
      <c r="AH104" s="1">
        <f t="shared" ca="1" si="97"/>
        <v>167.31419049960638</v>
      </c>
      <c r="AI104" s="1">
        <f t="shared" ca="1" si="86"/>
        <v>1.0287510966089303E-3</v>
      </c>
      <c r="AJ104" s="1">
        <f t="shared" ca="1" si="98"/>
        <v>1.8927426215460441E-4</v>
      </c>
      <c r="AK104" s="1">
        <f t="shared" ca="1" si="99"/>
        <v>0.11405068837746246</v>
      </c>
      <c r="AL104" s="1">
        <f t="shared" ca="1" si="87"/>
        <v>0.50193274490359663</v>
      </c>
      <c r="AM104" s="1">
        <f t="shared" ca="1" si="100"/>
        <v>0.29646860422404958</v>
      </c>
      <c r="AN104" s="1">
        <f t="shared" ca="1" si="101"/>
        <v>6.2345310996140579</v>
      </c>
      <c r="AO104" s="1">
        <f t="shared" ca="1" si="102"/>
        <v>1.7816280343573152</v>
      </c>
      <c r="AP104" s="1">
        <f t="shared" ca="1" si="103"/>
        <v>0.16747303522958765</v>
      </c>
      <c r="AQ104" s="1">
        <f t="shared" si="104"/>
        <v>0.99145897151161677</v>
      </c>
      <c r="AR104" s="1">
        <f t="shared" si="105"/>
        <v>3.3094033166572008E-2</v>
      </c>
      <c r="AS104" s="1">
        <f t="shared" si="88"/>
        <v>1.5939795570530289</v>
      </c>
      <c r="AT104" s="1">
        <f t="shared" si="106"/>
        <v>23.721081066689223</v>
      </c>
      <c r="AU104" s="1">
        <f t="shared" ca="1" si="107"/>
        <v>11.77542</v>
      </c>
      <c r="AV104" s="1">
        <f t="shared" ca="1" si="108"/>
        <v>4.53204212431105</v>
      </c>
      <c r="AW104" s="1">
        <f t="shared" ca="1" si="109"/>
        <v>4.4668725868486643</v>
      </c>
    </row>
    <row r="105" spans="10:49">
      <c r="J105" s="1">
        <v>86</v>
      </c>
      <c r="K105" s="1">
        <f t="shared" si="81"/>
        <v>0.71666666666666667</v>
      </c>
      <c r="L105" s="1">
        <f t="shared" ca="1" si="82"/>
        <v>87.453873734635025</v>
      </c>
      <c r="M105" s="1">
        <f t="shared" ca="1" si="76"/>
        <v>1.0671395675512714</v>
      </c>
      <c r="N105">
        <f t="shared" ca="1" si="77"/>
        <v>0.13292031274133639</v>
      </c>
      <c r="O105" s="1">
        <f t="shared" ca="1" si="78"/>
        <v>4.6522109459467735</v>
      </c>
      <c r="P105" s="1">
        <f t="shared" ca="1" si="79"/>
        <v>55.652210945946777</v>
      </c>
      <c r="Q105" s="1">
        <f t="shared" ca="1" si="80"/>
        <v>57.052210945946776</v>
      </c>
      <c r="R105" s="1">
        <f t="shared" ca="1" si="83"/>
        <v>0.88590283835535322</v>
      </c>
      <c r="S105" s="1">
        <f ca="1">ROUND(RAND()*MIN(12, $T$100-SUM($S$100:S104)), 1)</f>
        <v>0</v>
      </c>
      <c r="U105" s="10">
        <f t="shared" ca="1" si="112"/>
        <v>0</v>
      </c>
      <c r="V105" s="10">
        <f t="shared" ca="1" si="84"/>
        <v>0</v>
      </c>
      <c r="W105" s="10">
        <f t="shared" ca="1" si="89"/>
        <v>0</v>
      </c>
      <c r="X105" s="1" t="str">
        <f t="shared" ca="1" si="113"/>
        <v>Sunny</v>
      </c>
      <c r="Y105" s="1">
        <f t="shared" ca="1" si="90"/>
        <v>0.223</v>
      </c>
      <c r="Z105" s="1">
        <f t="shared" ca="1" si="91"/>
        <v>59.863393908522575</v>
      </c>
      <c r="AA105" s="1">
        <f t="shared" ca="1" si="92"/>
        <v>0</v>
      </c>
      <c r="AB105" s="2">
        <f t="shared" ca="1" si="93"/>
        <v>4.9044999999999996</v>
      </c>
      <c r="AC105" s="1">
        <f ca="1">IF(OR($AE$16="None", $AE$16="Source"), 0, UpStream(J105, $AE$16))</f>
        <v>0</v>
      </c>
      <c r="AD105" s="1">
        <f t="shared" ca="1" si="94"/>
        <v>0</v>
      </c>
      <c r="AE105" s="1">
        <f t="shared" ca="1" si="95"/>
        <v>0.11552225115985347</v>
      </c>
      <c r="AF105" s="31">
        <f t="shared" ca="1" si="96"/>
        <v>1585.2481157888005</v>
      </c>
      <c r="AG105" s="1">
        <f t="shared" ca="1" si="85"/>
        <v>9.8856534574395787E-3</v>
      </c>
      <c r="AH105" s="1">
        <f t="shared" ca="1" si="97"/>
        <v>149.01332288414727</v>
      </c>
      <c r="AI105" s="1">
        <f t="shared" ca="1" si="86"/>
        <v>9.1606031837636803E-4</v>
      </c>
      <c r="AJ105" s="1">
        <f t="shared" ca="1" si="98"/>
        <v>1.7790628764913953E-4</v>
      </c>
      <c r="AK105" s="1">
        <f t="shared" ca="1" si="99"/>
        <v>0.10305565345347084</v>
      </c>
      <c r="AL105" s="1">
        <f t="shared" ca="1" si="87"/>
        <v>0.47660639251836318</v>
      </c>
      <c r="AM105" s="1">
        <f t="shared" ca="1" si="100"/>
        <v>0.31154381397716474</v>
      </c>
      <c r="AN105" s="1">
        <f t="shared" ca="1" si="101"/>
        <v>6.2735717484208955</v>
      </c>
      <c r="AO105" s="1">
        <f t="shared" ca="1" si="102"/>
        <v>1.587088013908049</v>
      </c>
      <c r="AP105" s="1">
        <f t="shared" ca="1" si="103"/>
        <v>0.14918627330735662</v>
      </c>
      <c r="AQ105" s="1">
        <f t="shared" si="104"/>
        <v>0.99313891420301392</v>
      </c>
      <c r="AR105" s="1">
        <f t="shared" si="105"/>
        <v>1.1713460192600935E-2</v>
      </c>
      <c r="AS105" s="1">
        <f t="shared" si="88"/>
        <v>1.5789986465778072</v>
      </c>
      <c r="AT105" s="1">
        <f t="shared" si="106"/>
        <v>23.227719812876337</v>
      </c>
      <c r="AU105" s="1">
        <f t="shared" ca="1" si="107"/>
        <v>11.77542</v>
      </c>
      <c r="AV105" s="1">
        <f t="shared" ca="1" si="108"/>
        <v>4.6364040297967355</v>
      </c>
      <c r="AW105" s="1">
        <f t="shared" ca="1" si="109"/>
        <v>4.1985883885196928</v>
      </c>
    </row>
    <row r="106" spans="10:49">
      <c r="J106" s="1">
        <v>87</v>
      </c>
      <c r="K106" s="1">
        <f t="shared" si="81"/>
        <v>0.72499999999999998</v>
      </c>
      <c r="L106" s="1">
        <f t="shared" ca="1" si="82"/>
        <v>88.51856056118487</v>
      </c>
      <c r="M106" s="1">
        <f t="shared" ca="1" si="76"/>
        <v>1.0621235575744721</v>
      </c>
      <c r="N106">
        <f t="shared" ca="1" si="77"/>
        <v>7.7490225942466615E-2</v>
      </c>
      <c r="O106" s="1">
        <f t="shared" ca="1" si="78"/>
        <v>2.7121579079863314</v>
      </c>
      <c r="P106" s="1">
        <f t="shared" ca="1" si="79"/>
        <v>53.712157907986331</v>
      </c>
      <c r="Q106" s="1">
        <f t="shared" ca="1" si="80"/>
        <v>54.912157907986334</v>
      </c>
      <c r="R106" s="1">
        <f t="shared" ca="1" si="83"/>
        <v>0.10186951063216176</v>
      </c>
      <c r="S106" s="1">
        <f ca="1">ROUND(RAND()*MIN(12, $T$100-SUM($S$100:S105)), 1)</f>
        <v>0</v>
      </c>
      <c r="U106" s="10">
        <f t="shared" ca="1" si="112"/>
        <v>0</v>
      </c>
      <c r="V106" s="10">
        <f t="shared" ca="1" si="84"/>
        <v>0</v>
      </c>
      <c r="W106" s="10">
        <f t="shared" ca="1" si="89"/>
        <v>0</v>
      </c>
      <c r="X106" s="1" t="str">
        <f t="shared" ca="1" si="113"/>
        <v>Sunny</v>
      </c>
      <c r="Y106" s="1">
        <f t="shared" ca="1" si="90"/>
        <v>0.223</v>
      </c>
      <c r="Z106" s="1">
        <f t="shared" ca="1" si="91"/>
        <v>59.910431811276311</v>
      </c>
      <c r="AA106" s="1">
        <f t="shared" ca="1" si="92"/>
        <v>0</v>
      </c>
      <c r="AB106" s="2">
        <f t="shared" ca="1" si="93"/>
        <v>4.5781999999999998</v>
      </c>
      <c r="AC106" s="1">
        <f ca="1">IF(OR($AE$16="None", $AE$16="Source"), 0, UpStream(J106, $AE$16))</f>
        <v>0</v>
      </c>
      <c r="AD106" s="1">
        <f t="shared" ca="1" si="94"/>
        <v>0</v>
      </c>
      <c r="AE106" s="1">
        <f t="shared" ca="1" si="95"/>
        <v>0.10325866456263341</v>
      </c>
      <c r="AF106" s="31">
        <f t="shared" ca="1" si="96"/>
        <v>1466.9429574064404</v>
      </c>
      <c r="AG106" s="1">
        <f t="shared" ca="1" si="85"/>
        <v>9.1370612213942624E-3</v>
      </c>
      <c r="AH106" s="1">
        <f t="shared" ca="1" si="97"/>
        <v>137.89263799620542</v>
      </c>
      <c r="AI106" s="1">
        <f t="shared" ca="1" si="86"/>
        <v>8.4760267604097497E-4</v>
      </c>
      <c r="AJ106" s="1">
        <f t="shared" ca="1" si="98"/>
        <v>1.6994481052220707E-4</v>
      </c>
      <c r="AK106" s="1">
        <f t="shared" ca="1" si="99"/>
        <v>9.6286810418666158E-2</v>
      </c>
      <c r="AL106" s="1">
        <f t="shared" ca="1" si="87"/>
        <v>0.45969250344211937</v>
      </c>
      <c r="AM106" s="1">
        <f t="shared" ca="1" si="100"/>
        <v>0.32161160509397657</v>
      </c>
      <c r="AN106" s="1">
        <f t="shared" ca="1" si="101"/>
        <v>6.2996760822824189</v>
      </c>
      <c r="AO106" s="1">
        <f t="shared" ca="1" si="102"/>
        <v>1.4688435248797518</v>
      </c>
      <c r="AP106" s="1">
        <f t="shared" ca="1" si="103"/>
        <v>0.13807129133869669</v>
      </c>
      <c r="AQ106" s="1">
        <f t="shared" si="104"/>
        <v>0.99483766265367235</v>
      </c>
      <c r="AR106" s="1">
        <f t="shared" si="105"/>
        <v>-9.6992185615657808E-3</v>
      </c>
      <c r="AS106" s="1">
        <f t="shared" si="88"/>
        <v>1.5640045960229931</v>
      </c>
      <c r="AT106" s="1">
        <f t="shared" si="106"/>
        <v>22.726682993540173</v>
      </c>
      <c r="AU106" s="1">
        <f t="shared" ca="1" si="107"/>
        <v>11.77542</v>
      </c>
      <c r="AV106" s="1">
        <f t="shared" ca="1" si="108"/>
        <v>4.7668567835002102</v>
      </c>
      <c r="AW106" s="1">
        <f t="shared" ca="1" si="109"/>
        <v>4.0106975283240871</v>
      </c>
    </row>
    <row r="107" spans="10:49">
      <c r="J107" s="1">
        <v>88</v>
      </c>
      <c r="K107" s="1">
        <f t="shared" si="81"/>
        <v>0.73333333333333328</v>
      </c>
      <c r="L107" s="1">
        <f t="shared" ca="1" si="82"/>
        <v>89.577903402494087</v>
      </c>
      <c r="M107" s="1">
        <f t="shared" ca="1" si="76"/>
        <v>1.0564553858978081</v>
      </c>
      <c r="N107">
        <f t="shared" ca="1" si="77"/>
        <v>2.2099127004754224E-2</v>
      </c>
      <c r="O107" s="1">
        <f t="shared" ca="1" si="78"/>
        <v>0.77346944516639782</v>
      </c>
      <c r="P107" s="1">
        <f t="shared" ca="1" si="79"/>
        <v>51.773469445166398</v>
      </c>
      <c r="Q107" s="1">
        <f t="shared" ca="1" si="80"/>
        <v>52.273469445166398</v>
      </c>
      <c r="R107" s="1">
        <f t="shared" ca="1" si="83"/>
        <v>0.81411918750610068</v>
      </c>
      <c r="S107" s="1">
        <f ca="1">ROUND(RAND()*MIN(12, $T$100-SUM($S$100:S106)), 1)</f>
        <v>0</v>
      </c>
      <c r="U107" s="10">
        <f t="shared" ca="1" si="112"/>
        <v>0</v>
      </c>
      <c r="V107" s="10">
        <f t="shared" ca="1" si="84"/>
        <v>0</v>
      </c>
      <c r="W107" s="10">
        <f t="shared" ca="1" si="89"/>
        <v>0</v>
      </c>
      <c r="X107" s="1" t="str">
        <f t="shared" ca="1" si="113"/>
        <v>Sunny</v>
      </c>
      <c r="Y107" s="1">
        <f t="shared" ca="1" si="90"/>
        <v>0.223</v>
      </c>
      <c r="Z107" s="1">
        <f t="shared" ca="1" si="91"/>
        <v>59.957331451103769</v>
      </c>
      <c r="AA107" s="1">
        <f t="shared" ca="1" si="92"/>
        <v>0</v>
      </c>
      <c r="AB107" s="2">
        <f t="shared" ca="1" si="93"/>
        <v>4.2648000000000001</v>
      </c>
      <c r="AC107" s="1">
        <f ca="1">IF(OR($AE$16="None", $AE$16="Source"), 0, UpStream(J107, $AE$16))</f>
        <v>0</v>
      </c>
      <c r="AD107" s="1">
        <f t="shared" ca="1" si="94"/>
        <v>0</v>
      </c>
      <c r="AE107" s="1">
        <f t="shared" ca="1" si="95"/>
        <v>9.0440544125854005E-2</v>
      </c>
      <c r="AF107" s="31">
        <f t="shared" ca="1" si="96"/>
        <v>1331.8082889905531</v>
      </c>
      <c r="AG107" s="1">
        <f t="shared" ca="1" si="85"/>
        <v>8.2841452044093555E-3</v>
      </c>
      <c r="AH107" s="1">
        <f t="shared" ca="1" si="97"/>
        <v>125.18997916511201</v>
      </c>
      <c r="AI107" s="1">
        <f t="shared" ca="1" si="86"/>
        <v>7.6942499422761245E-4</v>
      </c>
      <c r="AJ107" s="1">
        <f t="shared" ca="1" si="98"/>
        <v>1.6053192776528417E-4</v>
      </c>
      <c r="AK107" s="1">
        <f t="shared" ca="1" si="99"/>
        <v>8.8465143144546843E-2</v>
      </c>
      <c r="AL107" s="1">
        <f t="shared" ca="1" si="87"/>
        <v>0.43873357765757143</v>
      </c>
      <c r="AM107" s="1">
        <f t="shared" ca="1" si="100"/>
        <v>0.33408715615620749</v>
      </c>
      <c r="AN107" s="1">
        <f t="shared" ca="1" si="101"/>
        <v>6.3321633687853636</v>
      </c>
      <c r="AO107" s="1">
        <f t="shared" ca="1" si="102"/>
        <v>1.3337466119266268</v>
      </c>
      <c r="AP107" s="1">
        <f t="shared" ca="1" si="103"/>
        <v>0.12537218152110294</v>
      </c>
      <c r="AQ107" s="1">
        <f t="shared" si="104"/>
        <v>0.99655056071216741</v>
      </c>
      <c r="AR107" s="1">
        <f t="shared" si="105"/>
        <v>-3.1085312431839297E-2</v>
      </c>
      <c r="AS107" s="1">
        <f t="shared" si="88"/>
        <v>1.5490214236128039</v>
      </c>
      <c r="AT107" s="1">
        <f t="shared" si="106"/>
        <v>22.21953377276937</v>
      </c>
      <c r="AU107" s="1">
        <f t="shared" ca="1" si="107"/>
        <v>11.77542</v>
      </c>
      <c r="AV107" s="1">
        <f t="shared" ca="1" si="108"/>
        <v>4.8915016938120761</v>
      </c>
      <c r="AW107" s="1">
        <f t="shared" ca="1" si="109"/>
        <v>3.7885534952607065</v>
      </c>
    </row>
    <row r="108" spans="10:49">
      <c r="J108" s="1">
        <v>89</v>
      </c>
      <c r="K108" s="1">
        <f t="shared" si="81"/>
        <v>0.7416666666666667</v>
      </c>
      <c r="L108" s="1">
        <f t="shared" ca="1" si="82"/>
        <v>90.631262374386466</v>
      </c>
      <c r="M108" s="1">
        <f t="shared" ca="1" si="76"/>
        <v>1.0501605254032986</v>
      </c>
      <c r="N108">
        <f t="shared" ca="1" si="77"/>
        <v>-3.3046802652847283E-2</v>
      </c>
      <c r="O108" s="1">
        <f t="shared" ca="1" si="78"/>
        <v>-1.1566380928496549</v>
      </c>
      <c r="P108" s="1">
        <f t="shared" ca="1" si="79"/>
        <v>49.843361907150346</v>
      </c>
      <c r="Q108" s="1">
        <f t="shared" ca="1" si="80"/>
        <v>50.643361907150343</v>
      </c>
      <c r="R108" s="1">
        <f t="shared" ca="1" si="83"/>
        <v>0.32322953420537259</v>
      </c>
      <c r="S108" s="1">
        <f ca="1">ROUND(RAND()*MIN(12, $T$100-SUM($S$100:S107)), 1)</f>
        <v>0</v>
      </c>
      <c r="U108" s="10">
        <f t="shared" ca="1" si="112"/>
        <v>0</v>
      </c>
      <c r="V108" s="10">
        <f t="shared" ca="1" si="84"/>
        <v>0</v>
      </c>
      <c r="W108" s="10">
        <f t="shared" ca="1" si="89"/>
        <v>0</v>
      </c>
      <c r="X108" s="1" t="str">
        <f t="shared" ca="1" si="113"/>
        <v>Sunny</v>
      </c>
      <c r="Y108" s="1">
        <f t="shared" ca="1" si="90"/>
        <v>0.223</v>
      </c>
      <c r="Z108" s="1">
        <f t="shared" ca="1" si="91"/>
        <v>60.004093234414164</v>
      </c>
      <c r="AA108" s="1">
        <f t="shared" ca="1" si="92"/>
        <v>0</v>
      </c>
      <c r="AB108" s="2">
        <f t="shared" ca="1" si="93"/>
        <v>3.9597000000000002</v>
      </c>
      <c r="AC108" s="1">
        <f ca="1">IF(OR($AE$16="None", $AE$16="Source"), 0, UpStream(J108, $AE$16))</f>
        <v>0</v>
      </c>
      <c r="AD108" s="1">
        <f t="shared" ca="1" si="94"/>
        <v>0</v>
      </c>
      <c r="AE108" s="1">
        <f t="shared" ca="1" si="95"/>
        <v>8.2114745713099568E-2</v>
      </c>
      <c r="AF108" s="31">
        <f t="shared" ca="1" si="96"/>
        <v>1253.9128517401628</v>
      </c>
      <c r="AG108" s="1">
        <f t="shared" ca="1" si="85"/>
        <v>7.793546944981986E-3</v>
      </c>
      <c r="AH108" s="1">
        <f t="shared" ca="1" si="97"/>
        <v>117.86780806357531</v>
      </c>
      <c r="AI108" s="1">
        <f t="shared" ca="1" si="86"/>
        <v>7.24370088071951E-4</v>
      </c>
      <c r="AJ108" s="1">
        <f t="shared" ca="1" si="98"/>
        <v>1.5422638295513222E-4</v>
      </c>
      <c r="AK108" s="1">
        <f t="shared" ca="1" si="99"/>
        <v>8.3909125783122263E-2</v>
      </c>
      <c r="AL108" s="1">
        <f t="shared" ca="1" si="87"/>
        <v>0.42575854068534785</v>
      </c>
      <c r="AM108" s="1">
        <f t="shared" ca="1" si="100"/>
        <v>0.3418103924491977</v>
      </c>
      <c r="AN108" s="1">
        <f t="shared" ca="1" si="101"/>
        <v>6.3524010740675383</v>
      </c>
      <c r="AO108" s="1">
        <f t="shared" ca="1" si="102"/>
        <v>1.2558562821915318</v>
      </c>
      <c r="AP108" s="1">
        <f t="shared" ca="1" si="103"/>
        <v>0.118050490526004</v>
      </c>
      <c r="AQ108" s="1">
        <f t="shared" si="104"/>
        <v>0.99827291344398283</v>
      </c>
      <c r="AR108" s="1">
        <f t="shared" si="105"/>
        <v>-5.2386203621451445E-2</v>
      </c>
      <c r="AS108" s="1">
        <f t="shared" si="88"/>
        <v>1.5340732688630747</v>
      </c>
      <c r="AT108" s="1">
        <f t="shared" si="106"/>
        <v>21.707920640780785</v>
      </c>
      <c r="AU108" s="1">
        <f t="shared" ca="1" si="107"/>
        <v>11.77542</v>
      </c>
      <c r="AV108" s="1">
        <f t="shared" ca="1" si="108"/>
        <v>5.0446078112114581</v>
      </c>
      <c r="AW108" s="1">
        <f t="shared" ca="1" si="109"/>
        <v>3.6397426377411204</v>
      </c>
    </row>
    <row r="109" spans="10:49">
      <c r="J109" s="1">
        <v>90</v>
      </c>
      <c r="K109" s="1">
        <f t="shared" si="81"/>
        <v>0.75</v>
      </c>
      <c r="L109" s="1">
        <f t="shared" ca="1" si="82"/>
        <v>91.67802585304436</v>
      </c>
      <c r="M109" s="1">
        <f t="shared" ca="1" si="76"/>
        <v>1.0432700578985488</v>
      </c>
      <c r="N109">
        <f t="shared" ca="1" si="77"/>
        <v>-8.7748229642435005E-2</v>
      </c>
      <c r="O109" s="1">
        <f t="shared" ca="1" si="78"/>
        <v>-3.071188037485225</v>
      </c>
      <c r="P109" s="1">
        <f t="shared" ca="1" si="79"/>
        <v>47.928811962514771</v>
      </c>
      <c r="Q109" s="1">
        <f t="shared" ca="1" si="80"/>
        <v>47.728811962514769</v>
      </c>
      <c r="R109" s="1">
        <f t="shared" ca="1" si="83"/>
        <v>0.66948442569254263</v>
      </c>
      <c r="S109" s="1">
        <f ca="1">ROUND($T$100-SUM($S$100:S108), 1)</f>
        <v>0</v>
      </c>
      <c r="U109" s="10">
        <f t="shared" ca="1" si="112"/>
        <v>0</v>
      </c>
      <c r="V109" s="10">
        <f t="shared" ca="1" si="84"/>
        <v>0</v>
      </c>
      <c r="W109" s="10">
        <f t="shared" ca="1" si="89"/>
        <v>0</v>
      </c>
      <c r="X109" s="1" t="str">
        <f t="shared" ca="1" si="113"/>
        <v>Sunny</v>
      </c>
      <c r="Y109" s="1">
        <f t="shared" ca="1" si="90"/>
        <v>0.223</v>
      </c>
      <c r="Z109" s="1">
        <f t="shared" ca="1" si="91"/>
        <v>60.050717566422101</v>
      </c>
      <c r="AA109" s="1">
        <f t="shared" ca="1" si="92"/>
        <v>0</v>
      </c>
      <c r="AB109" s="2">
        <f t="shared" ca="1" si="93"/>
        <v>3.6657999999999999</v>
      </c>
      <c r="AC109" s="1">
        <f ca="1">IF(OR($AE$16="None", $AE$16="Source"), 0, UpStream(J109, $AE$16))</f>
        <v>0</v>
      </c>
      <c r="AD109" s="1">
        <f t="shared" ca="1" si="94"/>
        <v>0</v>
      </c>
      <c r="AE109" s="1">
        <f t="shared" ca="1" si="95"/>
        <v>7.0862596563497721E-2</v>
      </c>
      <c r="AF109" s="31">
        <f t="shared" ca="1" si="96"/>
        <v>1124.5907185567078</v>
      </c>
      <c r="AG109" s="1">
        <f t="shared" ca="1" si="85"/>
        <v>6.9807393018048343E-3</v>
      </c>
      <c r="AH109" s="1">
        <f t="shared" ca="1" si="97"/>
        <v>105.71152754433055</v>
      </c>
      <c r="AI109" s="1">
        <f t="shared" ca="1" si="86"/>
        <v>6.4958425310325193E-4</v>
      </c>
      <c r="AJ109" s="1">
        <f t="shared" ca="1" si="98"/>
        <v>1.4421673170653411E-4</v>
      </c>
      <c r="AK109" s="1">
        <f t="shared" ca="1" si="99"/>
        <v>7.6261092391950447E-2</v>
      </c>
      <c r="AL109" s="1">
        <f t="shared" ca="1" si="87"/>
        <v>0.40257457924675921</v>
      </c>
      <c r="AM109" s="1">
        <f t="shared" ca="1" si="100"/>
        <v>0.35561036949597663</v>
      </c>
      <c r="AN109" s="1">
        <f t="shared" ca="1" si="101"/>
        <v>6.388909333432804</v>
      </c>
      <c r="AO109" s="1">
        <f t="shared" ca="1" si="102"/>
        <v>1.1265131145096581</v>
      </c>
      <c r="AP109" s="1">
        <f t="shared" ca="1" si="103"/>
        <v>0.10589223276390787</v>
      </c>
      <c r="AQ109" s="1">
        <f t="shared" si="104"/>
        <v>1</v>
      </c>
      <c r="AR109" s="1">
        <f t="shared" si="105"/>
        <v>-7.3543507868256836E-2</v>
      </c>
      <c r="AS109" s="1">
        <f t="shared" si="88"/>
        <v>1.5191846584840978</v>
      </c>
      <c r="AT109" s="1">
        <f t="shared" si="106"/>
        <v>21.19356668952555</v>
      </c>
      <c r="AU109" s="1">
        <f t="shared" ca="1" si="107"/>
        <v>11.77542</v>
      </c>
      <c r="AV109" s="1">
        <f t="shared" ca="1" si="108"/>
        <v>5.1714640628045148</v>
      </c>
      <c r="AW109" s="1">
        <f t="shared" ca="1" si="109"/>
        <v>3.4035148682742049</v>
      </c>
    </row>
    <row r="110" spans="10:49">
      <c r="J110" s="1">
        <v>91</v>
      </c>
      <c r="K110" s="1">
        <f t="shared" si="81"/>
        <v>0.7583333333333333</v>
      </c>
      <c r="L110" s="1">
        <f t="shared" ca="1" si="82"/>
        <v>92.717616185851568</v>
      </c>
      <c r="M110" s="1">
        <f t="shared" ca="1" si="76"/>
        <v>1.0358208779513793</v>
      </c>
      <c r="N110">
        <f t="shared" ca="1" si="77"/>
        <v>-0.1418143512119617</v>
      </c>
      <c r="O110" s="1">
        <f t="shared" ca="1" si="78"/>
        <v>-4.96350229241866</v>
      </c>
      <c r="P110" s="1">
        <f t="shared" ca="1" si="79"/>
        <v>46.03649770758134</v>
      </c>
      <c r="Q110" s="1">
        <f t="shared" ca="1" si="80"/>
        <v>45.03649770758134</v>
      </c>
      <c r="R110" s="1">
        <f t="shared" ca="1" si="83"/>
        <v>0.35248804881735962</v>
      </c>
      <c r="S110" s="1">
        <f ca="1">ROUND(RAND()*MIN($T$110, 12), 1)</f>
        <v>0.1</v>
      </c>
      <c r="T110" s="1">
        <f ca="1">G28*(RAND()*(N2/10+0.3)+0.85-N2/20)</f>
        <v>2.0237584530143917</v>
      </c>
      <c r="U110" s="10">
        <f ca="1">VLOOKUP(SMALL($R$110:$R$119, J110-90),$R$110:$S$119,2, FALSE)</f>
        <v>0</v>
      </c>
      <c r="V110" s="10">
        <f t="shared" ca="1" si="84"/>
        <v>0</v>
      </c>
      <c r="W110" s="10">
        <f t="shared" ca="1" si="89"/>
        <v>0</v>
      </c>
      <c r="X110" s="1" t="str">
        <f ca="1">IF(U110= 0, IF(RAND()&lt;(0.5^(T$110/10)), "Sunny", "Cloudy"), IF(V110&gt;0, IF(V110&gt;6, "Blizzard", IF(V110&gt;2, "Snowing", "Light Snow")), IF(U110&gt;6, "Storm",  IF(U110&gt;2, "Rain", "Light Rain"))))</f>
        <v>Sunny</v>
      </c>
      <c r="Y110" s="1">
        <f t="shared" ca="1" si="90"/>
        <v>0.223</v>
      </c>
      <c r="Z110" s="1">
        <f t="shared" ca="1" si="91"/>
        <v>60.097204851151105</v>
      </c>
      <c r="AA110" s="1">
        <f t="shared" ca="1" si="92"/>
        <v>0</v>
      </c>
      <c r="AB110" s="2">
        <f t="shared" ca="1" si="93"/>
        <v>3.3813</v>
      </c>
      <c r="AC110" s="1">
        <f ca="1">IF(OR($AE$16="None", $AE$16="Source"), 0, UpStream(J110, $AE$16))</f>
        <v>0</v>
      </c>
      <c r="AD110" s="1">
        <f t="shared" ca="1" si="94"/>
        <v>0</v>
      </c>
      <c r="AE110" s="1">
        <f t="shared" ca="1" si="95"/>
        <v>6.1508849183746279E-2</v>
      </c>
      <c r="AF110" s="31">
        <f t="shared" ca="1" si="96"/>
        <v>1015.7276660941683</v>
      </c>
      <c r="AG110" s="1">
        <f t="shared" ca="1" si="85"/>
        <v>6.2981445190257541E-3</v>
      </c>
      <c r="AH110" s="1">
        <f t="shared" ca="1" si="97"/>
        <v>95.478400612851829</v>
      </c>
      <c r="AI110" s="1">
        <f t="shared" ca="1" si="86"/>
        <v>5.8664364579532995E-4</v>
      </c>
      <c r="AJ110" s="1">
        <f t="shared" ca="1" si="98"/>
        <v>1.3504817446919229E-4</v>
      </c>
      <c r="AK110" s="1">
        <f t="shared" ca="1" si="99"/>
        <v>6.9733399465037357E-2</v>
      </c>
      <c r="AL110" s="1">
        <f t="shared" ca="1" si="87"/>
        <v>0.38125316375489521</v>
      </c>
      <c r="AM110" s="1">
        <f t="shared" ca="1" si="100"/>
        <v>0.3683016882411338</v>
      </c>
      <c r="AN110" s="1">
        <f t="shared" ca="1" si="101"/>
        <v>6.4230086734885861</v>
      </c>
      <c r="AO110" s="1">
        <f t="shared" ca="1" si="102"/>
        <v>1.0176011152426687</v>
      </c>
      <c r="AP110" s="1">
        <f t="shared" ca="1" si="103"/>
        <v>9.5654504832810877E-2</v>
      </c>
      <c r="AQ110" s="1">
        <f t="shared" si="104"/>
        <v>1.0017270865560171</v>
      </c>
      <c r="AR110" s="1">
        <f t="shared" si="105"/>
        <v>-9.4499234471942251E-2</v>
      </c>
      <c r="AS110" s="1">
        <f t="shared" si="88"/>
        <v>1.5043807663218538</v>
      </c>
      <c r="AT110" s="1">
        <f t="shared" si="106"/>
        <v>20.678257677397717</v>
      </c>
      <c r="AU110" s="1">
        <f t="shared" ca="1" si="107"/>
        <v>11.77542</v>
      </c>
      <c r="AV110" s="1">
        <f t="shared" ca="1" si="108"/>
        <v>5.3069718242763457</v>
      </c>
      <c r="AW110" s="1">
        <f t="shared" ca="1" si="109"/>
        <v>3.1871369174729383</v>
      </c>
    </row>
    <row r="111" spans="10:49">
      <c r="J111" s="1">
        <v>92</v>
      </c>
      <c r="K111" s="1">
        <f t="shared" si="81"/>
        <v>0.76666666666666672</v>
      </c>
      <c r="L111" s="1">
        <f t="shared" ca="1" si="82"/>
        <v>93.74949560607142</v>
      </c>
      <c r="M111" s="1">
        <f t="shared" ca="1" si="76"/>
        <v>1.0278558967245881</v>
      </c>
      <c r="N111">
        <f t="shared" ca="1" si="77"/>
        <v>-0.19506441940458014</v>
      </c>
      <c r="O111" s="1">
        <f t="shared" ca="1" si="78"/>
        <v>-6.8272546791603048</v>
      </c>
      <c r="P111" s="1">
        <f t="shared" ca="1" si="79"/>
        <v>44.172745320839695</v>
      </c>
      <c r="Q111" s="1">
        <f t="shared" ca="1" si="80"/>
        <v>43.772745320839697</v>
      </c>
      <c r="R111" s="1">
        <f t="shared" ca="1" si="83"/>
        <v>0.14074054235864641</v>
      </c>
      <c r="S111" s="1">
        <f ca="1">ROUND(RAND()*MIN(12, $T$110-SUM($S$110:S110)), 1)</f>
        <v>1.9</v>
      </c>
      <c r="U111" s="10">
        <f t="shared" ref="U111:U119" ca="1" si="114">VLOOKUP(SMALL($R$110:$R$119, J111-90),$R$110:$S$119,2, FALSE)</f>
        <v>0</v>
      </c>
      <c r="V111" s="10">
        <f t="shared" ca="1" si="84"/>
        <v>0</v>
      </c>
      <c r="W111" s="10">
        <f t="shared" ca="1" si="89"/>
        <v>0</v>
      </c>
      <c r="X111" s="1" t="str">
        <f t="shared" ref="X111:X119" ca="1" si="115">IF(U111= 0, IF(RAND()&lt;(0.5^(T$110/10)), "Sunny", "Cloudy"), IF(V111&gt;0, IF(V111&gt;6, "Blizzard", IF(V111&gt;2, "Snowing", "Light Snow")), IF(U111&gt;6, "Storm",  IF(U111&gt;2, "Rain", "Light Rain"))))</f>
        <v>Sunny</v>
      </c>
      <c r="Y111" s="1">
        <f t="shared" ca="1" si="90"/>
        <v>0.223</v>
      </c>
      <c r="Z111" s="1">
        <f t="shared" ca="1" si="91"/>
        <v>60.14355549143712</v>
      </c>
      <c r="AA111" s="1">
        <f t="shared" ca="1" si="92"/>
        <v>0</v>
      </c>
      <c r="AB111" s="2">
        <f t="shared" ca="1" si="93"/>
        <v>3.1019999999999999</v>
      </c>
      <c r="AC111" s="1">
        <f ca="1">IF(OR($AE$16="None", $AE$16="Source"), 0, UpStream(J111, $AE$16))</f>
        <v>0</v>
      </c>
      <c r="AD111" s="1">
        <f t="shared" ca="1" si="94"/>
        <v>0</v>
      </c>
      <c r="AE111" s="1">
        <f t="shared" ca="1" si="95"/>
        <v>5.6263813133440949E-2</v>
      </c>
      <c r="AF111" s="31">
        <f t="shared" ca="1" si="96"/>
        <v>967.91586628766356</v>
      </c>
      <c r="AG111" s="1">
        <f t="shared" ca="1" si="85"/>
        <v>5.9988222626265663E-3</v>
      </c>
      <c r="AH111" s="1">
        <f t="shared" ca="1" si="97"/>
        <v>90.984091431040383</v>
      </c>
      <c r="AI111" s="1">
        <f t="shared" ca="1" si="86"/>
        <v>5.5900464562611907E-4</v>
      </c>
      <c r="AJ111" s="1">
        <f t="shared" ca="1" si="98"/>
        <v>1.3007893575484692E-4</v>
      </c>
      <c r="AK111" s="1">
        <f t="shared" ca="1" si="99"/>
        <v>6.6838078132950049E-2</v>
      </c>
      <c r="AL111" s="1">
        <f t="shared" ca="1" si="87"/>
        <v>0.37130112468025633</v>
      </c>
      <c r="AM111" s="1">
        <f t="shared" ca="1" si="100"/>
        <v>0.37422552102365697</v>
      </c>
      <c r="AN111" s="1">
        <f t="shared" ca="1" si="101"/>
        <v>6.4391404942532571</v>
      </c>
      <c r="AO111" s="1">
        <f t="shared" ca="1" si="102"/>
        <v>0.96975800644536159</v>
      </c>
      <c r="AP111" s="1">
        <f t="shared" ca="1" si="103"/>
        <v>9.1157252605864006E-2</v>
      </c>
      <c r="AQ111" s="1">
        <f t="shared" si="104"/>
        <v>1.0034494392878326</v>
      </c>
      <c r="AR111" s="1">
        <f t="shared" si="105"/>
        <v>-0.11519594524250097</v>
      </c>
      <c r="AS111" s="1">
        <f t="shared" si="88"/>
        <v>1.4896876630395077</v>
      </c>
      <c r="AT111" s="1">
        <f t="shared" si="106"/>
        <v>20.16382909591028</v>
      </c>
      <c r="AU111" s="1">
        <f t="shared" ca="1" si="107"/>
        <v>11.77542</v>
      </c>
      <c r="AV111" s="1">
        <f t="shared" ca="1" si="108"/>
        <v>5.4865467322996446</v>
      </c>
      <c r="AW111" s="1">
        <f t="shared" ca="1" si="109"/>
        <v>3.0698628838143875</v>
      </c>
    </row>
    <row r="112" spans="10:49">
      <c r="J112" s="1">
        <v>93</v>
      </c>
      <c r="K112" s="1">
        <f t="shared" si="81"/>
        <v>0.77500000000000002</v>
      </c>
      <c r="L112" s="1">
        <f t="shared" ca="1" si="82"/>
        <v>94.773172351357829</v>
      </c>
      <c r="M112" s="1">
        <f t="shared" ca="1" si="76"/>
        <v>1.0194242458106184</v>
      </c>
      <c r="N112">
        <f t="shared" ca="1" si="77"/>
        <v>-0.24732908085638242</v>
      </c>
      <c r="O112" s="1">
        <f t="shared" ca="1" si="78"/>
        <v>-8.6565178299733851</v>
      </c>
      <c r="P112" s="1">
        <f t="shared" ca="1" si="79"/>
        <v>42.343482170026618</v>
      </c>
      <c r="Q112" s="1">
        <f t="shared" ca="1" si="80"/>
        <v>43.343482170026618</v>
      </c>
      <c r="R112" s="1">
        <f t="shared" ca="1" si="83"/>
        <v>0.61924745440722129</v>
      </c>
      <c r="S112" s="1">
        <f ca="1">ROUND(RAND()*MIN(12, $T$110-SUM($S$110:S111)), 1)</f>
        <v>0</v>
      </c>
      <c r="U112" s="10">
        <f t="shared" ca="1" si="114"/>
        <v>0</v>
      </c>
      <c r="V112" s="10">
        <f t="shared" ca="1" si="84"/>
        <v>0</v>
      </c>
      <c r="W112" s="10">
        <f t="shared" ca="1" si="89"/>
        <v>0</v>
      </c>
      <c r="X112" s="1" t="str">
        <f t="shared" ca="1" si="115"/>
        <v>Cloudy</v>
      </c>
      <c r="Y112" s="1">
        <f t="shared" ca="1" si="90"/>
        <v>0.223</v>
      </c>
      <c r="Z112" s="1">
        <f t="shared" ca="1" si="91"/>
        <v>60.189769888931984</v>
      </c>
      <c r="AA112" s="1">
        <f t="shared" ca="1" si="92"/>
        <v>0</v>
      </c>
      <c r="AB112" s="2">
        <f t="shared" ca="1" si="93"/>
        <v>2.8369</v>
      </c>
      <c r="AC112" s="1">
        <f ca="1">IF(OR($AE$16="None", $AE$16="Source"), 0, UpStream(J112, $AE$16))</f>
        <v>0</v>
      </c>
      <c r="AD112" s="1">
        <f t="shared" ca="1" si="94"/>
        <v>0</v>
      </c>
      <c r="AE112" s="1">
        <f t="shared" ca="1" si="95"/>
        <v>4.2078346926080236E-2</v>
      </c>
      <c r="AF112" s="31">
        <f t="shared" ca="1" si="96"/>
        <v>952.13361498050426</v>
      </c>
      <c r="AG112" s="1">
        <f t="shared" ca="1" si="85"/>
        <v>5.900081238827311E-3</v>
      </c>
      <c r="AH112" s="1">
        <f t="shared" ca="1" si="97"/>
        <v>268.50167942450224</v>
      </c>
      <c r="AI112" s="1">
        <f t="shared" ca="1" si="86"/>
        <v>1.652567398869089E-3</v>
      </c>
      <c r="AJ112" s="1">
        <f t="shared" ca="1" si="98"/>
        <v>1.1276111992872149E-4</v>
      </c>
      <c r="AK112" s="1">
        <f t="shared" ca="1" si="99"/>
        <v>6.5878316205525631E-2</v>
      </c>
      <c r="AL112" s="1">
        <f t="shared" ca="1" si="87"/>
        <v>0.36793112208024481</v>
      </c>
      <c r="AM112" s="1">
        <f t="shared" ca="1" si="100"/>
        <v>0.37623147495223525</v>
      </c>
      <c r="AN112" s="1">
        <f t="shared" ca="1" si="101"/>
        <v>6.444638498374883</v>
      </c>
      <c r="AO112" s="1">
        <f t="shared" ca="1" si="102"/>
        <v>0.95396403559382104</v>
      </c>
      <c r="AP112" s="1">
        <f t="shared" ca="1" si="103"/>
        <v>0.26901785803745754</v>
      </c>
      <c r="AQ112" s="1">
        <f t="shared" si="104"/>
        <v>1.0051623373463277</v>
      </c>
      <c r="AR112" s="1">
        <f t="shared" si="105"/>
        <v>-0.13557691193432231</v>
      </c>
      <c r="AS112" s="1">
        <f t="shared" si="88"/>
        <v>1.47513255095389</v>
      </c>
      <c r="AT112" s="1">
        <f t="shared" si="106"/>
        <v>19.652152473020685</v>
      </c>
      <c r="AU112" s="1">
        <f t="shared" ca="1" si="107"/>
        <v>11.77542</v>
      </c>
      <c r="AV112" s="1">
        <f t="shared" ca="1" si="108"/>
        <v>5.1113025336144897</v>
      </c>
      <c r="AW112" s="1">
        <f t="shared" ca="1" si="109"/>
        <v>2.6611624303178272</v>
      </c>
    </row>
    <row r="113" spans="10:49">
      <c r="J113" s="1">
        <v>94</v>
      </c>
      <c r="K113" s="1">
        <f t="shared" si="81"/>
        <v>0.78333333333333333</v>
      </c>
      <c r="L113" s="1">
        <f t="shared" ca="1" si="82"/>
        <v>95.788206986103546</v>
      </c>
      <c r="M113" s="1">
        <f t="shared" ca="1" si="76"/>
        <v>1.0105814810662284</v>
      </c>
      <c r="N113">
        <f t="shared" ca="1" si="77"/>
        <v>-0.29845151023723687</v>
      </c>
      <c r="O113" s="1">
        <f t="shared" ca="1" si="78"/>
        <v>-10.44580285830329</v>
      </c>
      <c r="P113" s="1">
        <f t="shared" ca="1" si="79"/>
        <v>40.554197141696712</v>
      </c>
      <c r="Q113" s="1">
        <f t="shared" ca="1" si="80"/>
        <v>38.754197141696714</v>
      </c>
      <c r="R113" s="1">
        <f t="shared" ca="1" si="83"/>
        <v>0.11754639146562251</v>
      </c>
      <c r="S113" s="1">
        <f ca="1">ROUND(RAND()*MIN(12, $T$110-SUM($S$110:S112)), 1)</f>
        <v>0</v>
      </c>
      <c r="U113" s="10">
        <f t="shared" ca="1" si="114"/>
        <v>1.9</v>
      </c>
      <c r="V113" s="10">
        <f t="shared" ca="1" si="84"/>
        <v>0</v>
      </c>
      <c r="W113" s="10">
        <f t="shared" ca="1" si="89"/>
        <v>0</v>
      </c>
      <c r="X113" s="1" t="str">
        <f t="shared" ca="1" si="115"/>
        <v>Light Rain</v>
      </c>
      <c r="Y113" s="1">
        <f t="shared" ca="1" si="90"/>
        <v>0.73599999999999999</v>
      </c>
      <c r="Z113" s="1">
        <f t="shared" ca="1" si="91"/>
        <v>60.74884844410694</v>
      </c>
      <c r="AA113" s="1">
        <f t="shared" ca="1" si="92"/>
        <v>1.9</v>
      </c>
      <c r="AB113" s="2">
        <f t="shared" ca="1" si="93"/>
        <v>4.0008999999999997</v>
      </c>
      <c r="AC113" s="1">
        <f ca="1">IF(OR($AE$16="None", $AE$16="Source"), 0, UpStream(J113, $AE$16))</f>
        <v>0</v>
      </c>
      <c r="AD113" s="1">
        <f t="shared" ca="1" si="94"/>
        <v>0</v>
      </c>
      <c r="AE113" s="1">
        <f t="shared" ca="1" si="95"/>
        <v>0</v>
      </c>
      <c r="AF113" s="31">
        <f t="shared" ca="1" si="96"/>
        <v>797.0722021294888</v>
      </c>
      <c r="AG113" s="1">
        <f t="shared" ca="1" si="85"/>
        <v>4.9315944249574122E-3</v>
      </c>
      <c r="AH113" s="1">
        <f t="shared" ca="1" si="97"/>
        <v>797.0722021294888</v>
      </c>
      <c r="AI113" s="1">
        <f t="shared" ca="1" si="86"/>
        <v>4.9315944249574122E-3</v>
      </c>
      <c r="AJ113" s="1">
        <f t="shared" ca="1" si="98"/>
        <v>4.3972470013166054E-5</v>
      </c>
      <c r="AK113" s="1">
        <f t="shared" ca="1" si="99"/>
        <v>5.6332526752290994E-2</v>
      </c>
      <c r="AL113" s="1">
        <f t="shared" ca="1" si="87"/>
        <v>0.33233570920355554</v>
      </c>
      <c r="AM113" s="1">
        <f t="shared" ca="1" si="100"/>
        <v>0.39741922071216929</v>
      </c>
      <c r="AN113" s="1">
        <f t="shared" ca="1" si="101"/>
        <v>6.5040102413879763</v>
      </c>
      <c r="AO113" s="1">
        <f t="shared" ca="1" si="102"/>
        <v>0.79874830811766306</v>
      </c>
      <c r="AP113" s="1">
        <f t="shared" ca="1" si="103"/>
        <v>0.79874830811766306</v>
      </c>
      <c r="AQ113" s="1">
        <f t="shared" si="104"/>
        <v>1.006861085796986</v>
      </c>
      <c r="AR113" s="1">
        <f t="shared" si="105"/>
        <v>-0.15558627173436729</v>
      </c>
      <c r="AS113" s="1">
        <f t="shared" si="88"/>
        <v>1.4607439790635315</v>
      </c>
      <c r="AT113" s="1">
        <f t="shared" si="106"/>
        <v>19.145121163827959</v>
      </c>
      <c r="AU113" s="1">
        <f t="shared" ca="1" si="107"/>
        <v>11.77542</v>
      </c>
      <c r="AV113" s="1">
        <f t="shared" ca="1" si="108"/>
        <v>4.1219974276735094</v>
      </c>
      <c r="AW113" s="1">
        <f t="shared" ca="1" si="109"/>
        <v>1.0377502923107189</v>
      </c>
    </row>
    <row r="114" spans="10:49">
      <c r="J114" s="1">
        <v>95</v>
      </c>
      <c r="K114" s="1">
        <f t="shared" si="81"/>
        <v>0.79166666666666663</v>
      </c>
      <c r="L114" s="1">
        <f t="shared" ca="1" si="82"/>
        <v>96.794218927621529</v>
      </c>
      <c r="M114" s="1">
        <f t="shared" ca="1" si="76"/>
        <v>1.0013897864472479</v>
      </c>
      <c r="N114">
        <f t="shared" ca="1" si="77"/>
        <v>-0.34828831962136664</v>
      </c>
      <c r="O114" s="1">
        <f t="shared" ca="1" si="78"/>
        <v>-12.190091186747832</v>
      </c>
      <c r="P114" s="1">
        <f t="shared" ca="1" si="79"/>
        <v>38.809908813252164</v>
      </c>
      <c r="Q114" s="1">
        <f t="shared" ca="1" si="80"/>
        <v>35.309908813252164</v>
      </c>
      <c r="R114" s="1">
        <f t="shared" ca="1" si="83"/>
        <v>9.4974922641635762E-2</v>
      </c>
      <c r="S114" s="1">
        <f ca="1">ROUND(RAND()*MIN(12, $T$110-SUM($S$110:S113)), 1)</f>
        <v>0</v>
      </c>
      <c r="U114" s="10">
        <f t="shared" ca="1" si="114"/>
        <v>0.1</v>
      </c>
      <c r="V114" s="10">
        <f t="shared" ca="1" si="84"/>
        <v>0</v>
      </c>
      <c r="W114" s="10">
        <f t="shared" ca="1" si="89"/>
        <v>0</v>
      </c>
      <c r="X114" s="1" t="str">
        <f t="shared" ca="1" si="115"/>
        <v>Light Rain</v>
      </c>
      <c r="Y114" s="1">
        <f t="shared" ca="1" si="90"/>
        <v>0.32300000000000001</v>
      </c>
      <c r="Z114" s="1">
        <f t="shared" ca="1" si="91"/>
        <v>60.893283647165177</v>
      </c>
      <c r="AA114" s="1">
        <f t="shared" ca="1" si="92"/>
        <v>0.1</v>
      </c>
      <c r="AB114" s="2">
        <f t="shared" ca="1" si="93"/>
        <v>3.7778999999999998</v>
      </c>
      <c r="AC114" s="1">
        <f ca="1">IF(OR($AE$16="None", $AE$16="Source"), 0, UpStream(J114, $AE$16))</f>
        <v>0</v>
      </c>
      <c r="AD114" s="1">
        <f t="shared" ca="1" si="94"/>
        <v>0</v>
      </c>
      <c r="AE114" s="1">
        <f t="shared" ca="1" si="95"/>
        <v>0</v>
      </c>
      <c r="AF114" s="31">
        <f t="shared" ca="1" si="96"/>
        <v>695.81750113913029</v>
      </c>
      <c r="AG114" s="1">
        <f t="shared" ca="1" si="85"/>
        <v>4.3007859013802028E-3</v>
      </c>
      <c r="AH114" s="1">
        <f t="shared" ca="1" si="97"/>
        <v>695.81750113913029</v>
      </c>
      <c r="AI114" s="1">
        <f t="shared" ca="1" si="86"/>
        <v>4.3007859013802028E-3</v>
      </c>
      <c r="AJ114" s="1">
        <f t="shared" ca="1" si="98"/>
        <v>3.9410981479705855E-5</v>
      </c>
      <c r="AK114" s="1">
        <f t="shared" ca="1" si="99"/>
        <v>4.9971581003535832E-2</v>
      </c>
      <c r="AL114" s="1">
        <f t="shared" ca="1" si="87"/>
        <v>0.30630362792604598</v>
      </c>
      <c r="AM114" s="1">
        <f t="shared" ca="1" si="100"/>
        <v>0.41291450718687739</v>
      </c>
      <c r="AN114" s="1">
        <f t="shared" ca="1" si="101"/>
        <v>6.5492927113029911</v>
      </c>
      <c r="AO114" s="1">
        <f t="shared" ca="1" si="102"/>
        <v>0.69735090029953772</v>
      </c>
      <c r="AP114" s="1">
        <f t="shared" ca="1" si="103"/>
        <v>0.69735090029953772</v>
      </c>
      <c r="AQ114" s="1">
        <f t="shared" si="104"/>
        <v>1.0085410284883831</v>
      </c>
      <c r="AR114" s="1">
        <f t="shared" si="105"/>
        <v>-0.17516918037825749</v>
      </c>
      <c r="AS114" s="1">
        <f t="shared" si="88"/>
        <v>1.4465520328631774</v>
      </c>
      <c r="AT114" s="1">
        <f t="shared" si="106"/>
        <v>18.644635889228624</v>
      </c>
      <c r="AU114" s="1">
        <f t="shared" ca="1" si="107"/>
        <v>11.77542</v>
      </c>
      <c r="AV114" s="1">
        <f t="shared" ca="1" si="108"/>
        <v>4.3329524506720327</v>
      </c>
      <c r="AW114" s="1">
        <f t="shared" ca="1" si="109"/>
        <v>0.93009916292105821</v>
      </c>
    </row>
    <row r="115" spans="10:49">
      <c r="J115" s="1">
        <v>96</v>
      </c>
      <c r="K115" s="1">
        <f t="shared" si="81"/>
        <v>0.8</v>
      </c>
      <c r="L115" s="1">
        <f t="shared" ca="1" si="82"/>
        <v>97.790893176161248</v>
      </c>
      <c r="M115" s="1">
        <f t="shared" ca="1" si="76"/>
        <v>0.99191817784323177</v>
      </c>
      <c r="N115">
        <f t="shared" ca="1" si="77"/>
        <v>-0.39671023056188887</v>
      </c>
      <c r="O115" s="1">
        <f t="shared" ca="1" si="78"/>
        <v>-13.884858069666111</v>
      </c>
      <c r="P115" s="1">
        <f t="shared" ca="1" si="79"/>
        <v>37.115141930333891</v>
      </c>
      <c r="Q115" s="1">
        <f t="shared" ca="1" si="80"/>
        <v>38.115141930333891</v>
      </c>
      <c r="R115" s="1">
        <f t="shared" ca="1" si="83"/>
        <v>3.733618929574134E-2</v>
      </c>
      <c r="S115" s="1">
        <f ca="1">ROUND(RAND()*MIN(12, $T$110-SUM($S$110:S114)), 1)</f>
        <v>0</v>
      </c>
      <c r="U115" s="10">
        <f t="shared" ca="1" si="114"/>
        <v>0</v>
      </c>
      <c r="V115" s="10">
        <f t="shared" ca="1" si="84"/>
        <v>0</v>
      </c>
      <c r="W115" s="10">
        <f t="shared" ca="1" si="89"/>
        <v>0</v>
      </c>
      <c r="X115" s="1" t="str">
        <f t="shared" ca="1" si="115"/>
        <v>Sunny</v>
      </c>
      <c r="Y115" s="1">
        <f t="shared" ca="1" si="90"/>
        <v>0.223</v>
      </c>
      <c r="Z115" s="1">
        <f t="shared" ca="1" si="91"/>
        <v>60.937294298262906</v>
      </c>
      <c r="AA115" s="1">
        <f t="shared" ca="1" si="92"/>
        <v>0</v>
      </c>
      <c r="AB115" s="2">
        <f t="shared" ca="1" si="93"/>
        <v>3.5072000000000001</v>
      </c>
      <c r="AC115" s="1">
        <f ca="1">IF(OR($AE$16="None", $AE$16="Source"), 0, UpStream(J115, $AE$16))</f>
        <v>0</v>
      </c>
      <c r="AD115" s="1">
        <f t="shared" ca="1" si="94"/>
        <v>0</v>
      </c>
      <c r="AE115" s="1">
        <f t="shared" ca="1" si="95"/>
        <v>4.7664408565685989E-2</v>
      </c>
      <c r="AF115" s="31">
        <f t="shared" ca="1" si="96"/>
        <v>777.35604711594772</v>
      </c>
      <c r="AG115" s="1">
        <f t="shared" ca="1" si="85"/>
        <v>4.8086647799698012E-3</v>
      </c>
      <c r="AH115" s="1">
        <f t="shared" ca="1" si="97"/>
        <v>73.071468428899095</v>
      </c>
      <c r="AI115" s="1">
        <f t="shared" ca="1" si="86"/>
        <v>4.4887038294026498E-4</v>
      </c>
      <c r="AJ115" s="1">
        <f t="shared" ca="1" si="98"/>
        <v>1.0926409409605104E-4</v>
      </c>
      <c r="AK115" s="1">
        <f t="shared" ca="1" si="99"/>
        <v>5.5102453527827437E-2</v>
      </c>
      <c r="AL115" s="1">
        <f t="shared" ca="1" si="87"/>
        <v>0.32745514538166581</v>
      </c>
      <c r="AM115" s="1">
        <f t="shared" ca="1" si="100"/>
        <v>0.40032431822519887</v>
      </c>
      <c r="AN115" s="1">
        <f t="shared" ca="1" si="101"/>
        <v>6.5123646034751053</v>
      </c>
      <c r="AO115" s="1">
        <f t="shared" ca="1" si="102"/>
        <v>0.77900711458560323</v>
      </c>
      <c r="AP115" s="1">
        <f t="shared" ca="1" si="103"/>
        <v>7.3226668771046721E-2</v>
      </c>
      <c r="AQ115" s="1">
        <f t="shared" si="104"/>
        <v>1.0101975608143732</v>
      </c>
      <c r="AR115" s="1">
        <f t="shared" si="105"/>
        <v>-0.19427196247459103</v>
      </c>
      <c r="AS115" s="1">
        <f t="shared" si="88"/>
        <v>1.4325884930716621</v>
      </c>
      <c r="AT115" s="1">
        <f t="shared" si="106"/>
        <v>18.152590286553483</v>
      </c>
      <c r="AU115" s="1">
        <f t="shared" ca="1" si="107"/>
        <v>11.77542</v>
      </c>
      <c r="AV115" s="1">
        <f t="shared" ca="1" si="108"/>
        <v>6.246881639602611</v>
      </c>
      <c r="AW115" s="1">
        <f t="shared" ca="1" si="109"/>
        <v>2.5786326206668044</v>
      </c>
    </row>
    <row r="116" spans="10:49">
      <c r="J116" s="1">
        <v>97</v>
      </c>
      <c r="K116" s="1">
        <f t="shared" si="81"/>
        <v>0.80833333333333335</v>
      </c>
      <c r="L116" s="1">
        <f t="shared" ca="1" si="82"/>
        <v>98.777987248759302</v>
      </c>
      <c r="M116" s="1">
        <f t="shared" ca="1" si="76"/>
        <v>0.98224270691219928</v>
      </c>
      <c r="N116">
        <f t="shared" ca="1" si="77"/>
        <v>-0.44360250017217823</v>
      </c>
      <c r="O116" s="1">
        <f t="shared" ca="1" si="78"/>
        <v>-15.526087506026238</v>
      </c>
      <c r="P116" s="1">
        <f t="shared" ca="1" si="79"/>
        <v>35.473912493973764</v>
      </c>
      <c r="Q116" s="1">
        <f t="shared" ca="1" si="80"/>
        <v>35.573912493973765</v>
      </c>
      <c r="R116" s="1">
        <f t="shared" ca="1" si="83"/>
        <v>0.54124067561984079</v>
      </c>
      <c r="S116" s="1">
        <f ca="1">ROUND(RAND()*MIN(12, $T$110-SUM($S$110:S115)), 1)</f>
        <v>0</v>
      </c>
      <c r="U116" s="10">
        <f t="shared" ca="1" si="114"/>
        <v>0</v>
      </c>
      <c r="V116" s="10">
        <f t="shared" ca="1" si="84"/>
        <v>0</v>
      </c>
      <c r="W116" s="10">
        <f t="shared" ca="1" si="89"/>
        <v>0</v>
      </c>
      <c r="X116" s="1" t="str">
        <f t="shared" ca="1" si="115"/>
        <v>Sunny</v>
      </c>
      <c r="Y116" s="1">
        <f t="shared" ca="1" si="90"/>
        <v>0.223</v>
      </c>
      <c r="Z116" s="1">
        <f t="shared" ca="1" si="91"/>
        <v>60.98117558471953</v>
      </c>
      <c r="AA116" s="1">
        <f t="shared" ca="1" si="92"/>
        <v>0</v>
      </c>
      <c r="AB116" s="2">
        <f t="shared" ca="1" si="93"/>
        <v>3.2427000000000001</v>
      </c>
      <c r="AC116" s="1">
        <f ca="1">IF(OR($AE$16="None", $AE$16="Source"), 0, UpStream(J116, $AE$16))</f>
        <v>0</v>
      </c>
      <c r="AD116" s="1">
        <f t="shared" ca="1" si="94"/>
        <v>0</v>
      </c>
      <c r="AE116" s="1">
        <f t="shared" ca="1" si="95"/>
        <v>4.1507790816090115E-2</v>
      </c>
      <c r="AF116" s="31">
        <f t="shared" ca="1" si="96"/>
        <v>703.15432416520309</v>
      </c>
      <c r="AG116" s="1">
        <f t="shared" ca="1" si="85"/>
        <v>4.3464510475512558E-3</v>
      </c>
      <c r="AH116" s="1">
        <f t="shared" ca="1" si="97"/>
        <v>66.096506471529096</v>
      </c>
      <c r="AI116" s="1">
        <f t="shared" ca="1" si="86"/>
        <v>4.0599595370681727E-4</v>
      </c>
      <c r="AJ116" s="1">
        <f t="shared" ca="1" si="98"/>
        <v>1.0152333001643899E-4</v>
      </c>
      <c r="AK116" s="1">
        <f t="shared" ca="1" si="99"/>
        <v>5.0436272999656535E-2</v>
      </c>
      <c r="AL116" s="1">
        <f t="shared" ca="1" si="87"/>
        <v>0.30827390997003451</v>
      </c>
      <c r="AM116" s="1">
        <f t="shared" ca="1" si="100"/>
        <v>0.41174172025593181</v>
      </c>
      <c r="AN116" s="1">
        <f t="shared" ca="1" si="101"/>
        <v>6.545799522392902</v>
      </c>
      <c r="AO116" s="1">
        <f t="shared" ca="1" si="102"/>
        <v>0.70469927192927906</v>
      </c>
      <c r="AP116" s="1">
        <f t="shared" ca="1" si="103"/>
        <v>6.6241731561352241E-2</v>
      </c>
      <c r="AQ116" s="1">
        <f t="shared" si="104"/>
        <v>1.0118261423349948</v>
      </c>
      <c r="AR116" s="1">
        <f t="shared" si="105"/>
        <v>-0.21284225862546025</v>
      </c>
      <c r="AS116" s="1">
        <f t="shared" si="88"/>
        <v>1.4188869569526465</v>
      </c>
      <c r="AT116" s="1">
        <f t="shared" si="106"/>
        <v>17.670856733088286</v>
      </c>
      <c r="AU116" s="1">
        <f t="shared" ca="1" si="107"/>
        <v>11.77542</v>
      </c>
      <c r="AV116" s="1">
        <f t="shared" ca="1" si="108"/>
        <v>6.4071883589321033</v>
      </c>
      <c r="AW116" s="1">
        <f t="shared" ca="1" si="109"/>
        <v>2.3959505883879602</v>
      </c>
    </row>
    <row r="117" spans="10:49">
      <c r="J117" s="1">
        <v>98</v>
      </c>
      <c r="K117" s="1">
        <f t="shared" si="81"/>
        <v>0.81666666666666665</v>
      </c>
      <c r="L117" s="1">
        <f t="shared" ca="1" si="82"/>
        <v>99.755338316925261</v>
      </c>
      <c r="M117" s="1">
        <f t="shared" ca="1" si="76"/>
        <v>0.97244666491526033</v>
      </c>
      <c r="N117">
        <f t="shared" ca="1" si="77"/>
        <v>-0.48886509692419239</v>
      </c>
      <c r="O117" s="1">
        <f t="shared" ca="1" si="78"/>
        <v>-17.110278392346732</v>
      </c>
      <c r="P117" s="1">
        <f t="shared" ca="1" si="79"/>
        <v>33.889721607653271</v>
      </c>
      <c r="Q117" s="1">
        <f t="shared" ca="1" si="80"/>
        <v>32.28972160765327</v>
      </c>
      <c r="R117" s="1">
        <f t="shared" ca="1" si="83"/>
        <v>0.43807653168297456</v>
      </c>
      <c r="S117" s="1">
        <f ca="1">ROUND(RAND()*MIN(12, $T$110-SUM($S$110:S116)), 1)</f>
        <v>0</v>
      </c>
      <c r="U117" s="10">
        <f t="shared" ca="1" si="114"/>
        <v>0</v>
      </c>
      <c r="V117" s="10">
        <f t="shared" ca="1" si="84"/>
        <v>0</v>
      </c>
      <c r="W117" s="10">
        <f t="shared" ca="1" si="89"/>
        <v>0</v>
      </c>
      <c r="X117" s="1" t="str">
        <f t="shared" ca="1" si="115"/>
        <v>Sunny</v>
      </c>
      <c r="Y117" s="1">
        <f t="shared" ca="1" si="90"/>
        <v>0.223</v>
      </c>
      <c r="Z117" s="1">
        <f t="shared" ca="1" si="91"/>
        <v>61.024927886788689</v>
      </c>
      <c r="AA117" s="1">
        <f t="shared" ca="1" si="92"/>
        <v>0</v>
      </c>
      <c r="AB117" s="2">
        <f t="shared" ca="1" si="93"/>
        <v>2.9847000000000001</v>
      </c>
      <c r="AC117" s="1">
        <f ca="1">IF(OR($AE$16="None", $AE$16="Source"), 0, UpStream(J117, $AE$16))</f>
        <v>0</v>
      </c>
      <c r="AD117" s="1">
        <f t="shared" ca="1" si="94"/>
        <v>0</v>
      </c>
      <c r="AE117" s="1">
        <f t="shared" ca="1" si="95"/>
        <v>3.4965020635365059E-2</v>
      </c>
      <c r="AF117" s="31">
        <f t="shared" ca="1" si="96"/>
        <v>616.580950083571</v>
      </c>
      <c r="AG117" s="1">
        <f t="shared" ca="1" si="85"/>
        <v>3.8080333595833338E-3</v>
      </c>
      <c r="AH117" s="1">
        <f t="shared" ca="1" si="97"/>
        <v>57.958609307855681</v>
      </c>
      <c r="AI117" s="1">
        <f t="shared" ca="1" si="86"/>
        <v>3.5598053742106749E-4</v>
      </c>
      <c r="AJ117" s="1">
        <f t="shared" ca="1" si="98"/>
        <v>9.2342947814232472E-5</v>
      </c>
      <c r="AK117" s="1">
        <f t="shared" ca="1" si="99"/>
        <v>4.4911723952147035E-2</v>
      </c>
      <c r="AL117" s="1">
        <f t="shared" ca="1" si="87"/>
        <v>0.28410022583767552</v>
      </c>
      <c r="AM117" s="1">
        <f t="shared" ca="1" si="100"/>
        <v>0.42613081795376451</v>
      </c>
      <c r="AN117" s="1">
        <f t="shared" ca="1" si="101"/>
        <v>6.5895215165497749</v>
      </c>
      <c r="AO117" s="1">
        <f t="shared" ca="1" si="102"/>
        <v>0.61797683720595431</v>
      </c>
      <c r="AP117" s="1">
        <f t="shared" ca="1" si="103"/>
        <v>5.8089822697359711E-2</v>
      </c>
      <c r="AQ117" s="1">
        <f t="shared" si="104"/>
        <v>1.0134223092215013</v>
      </c>
      <c r="AR117" s="1">
        <f t="shared" si="105"/>
        <v>-0.23082916893992142</v>
      </c>
      <c r="AS117" s="1">
        <f t="shared" si="88"/>
        <v>1.4054829155385318</v>
      </c>
      <c r="AT117" s="1">
        <f t="shared" si="106"/>
        <v>17.201272693714401</v>
      </c>
      <c r="AU117" s="1">
        <f t="shared" ca="1" si="107"/>
        <v>11.77542</v>
      </c>
      <c r="AV117" s="1">
        <f t="shared" ca="1" si="108"/>
        <v>6.5375915605441115</v>
      </c>
      <c r="AW117" s="1">
        <f t="shared" ca="1" si="109"/>
        <v>2.1792935684158863</v>
      </c>
    </row>
    <row r="118" spans="10:49">
      <c r="J118" s="1">
        <v>99</v>
      </c>
      <c r="K118" s="1">
        <f t="shared" si="81"/>
        <v>0.82499999999999996</v>
      </c>
      <c r="L118" s="1">
        <f t="shared" ca="1" si="82"/>
        <v>100.7228705481642</v>
      </c>
      <c r="M118" s="1">
        <f t="shared" ca="1" si="76"/>
        <v>0.96262078655140471</v>
      </c>
      <c r="N118">
        <f t="shared" ca="1" si="77"/>
        <v>-0.53241262600161288</v>
      </c>
      <c r="O118" s="1">
        <f t="shared" ca="1" si="78"/>
        <v>-18.634441910056452</v>
      </c>
      <c r="P118" s="1">
        <f t="shared" ca="1" si="79"/>
        <v>32.365558089943548</v>
      </c>
      <c r="Q118" s="1">
        <f t="shared" ca="1" si="80"/>
        <v>33.065558089943551</v>
      </c>
      <c r="R118" s="1">
        <f t="shared" ca="1" si="83"/>
        <v>0.70265827258920843</v>
      </c>
      <c r="S118" s="1">
        <f ca="1">ROUND(RAND()*MIN(12, $T$110-SUM($S$110:S117)), 1)</f>
        <v>0</v>
      </c>
      <c r="U118" s="10">
        <f t="shared" ca="1" si="114"/>
        <v>0</v>
      </c>
      <c r="V118" s="10">
        <f t="shared" ca="1" si="84"/>
        <v>0</v>
      </c>
      <c r="W118" s="10">
        <f t="shared" ca="1" si="89"/>
        <v>0</v>
      </c>
      <c r="X118" s="1" t="str">
        <f t="shared" ca="1" si="115"/>
        <v>Sunny</v>
      </c>
      <c r="Y118" s="1">
        <f t="shared" ca="1" si="90"/>
        <v>0.223</v>
      </c>
      <c r="Z118" s="1">
        <f t="shared" ca="1" si="91"/>
        <v>61.068551583606308</v>
      </c>
      <c r="AA118" s="1">
        <f t="shared" ca="1" si="92"/>
        <v>0</v>
      </c>
      <c r="AB118" s="2">
        <f t="shared" ca="1" si="93"/>
        <v>2.7271000000000001</v>
      </c>
      <c r="AC118" s="1">
        <f ca="1">IF(OR($AE$16="None", $AE$16="Source"), 0, UpStream(J118, $AE$16))</f>
        <v>0</v>
      </c>
      <c r="AD118" s="1">
        <f t="shared" ca="1" si="94"/>
        <v>0</v>
      </c>
      <c r="AE118" s="1">
        <f t="shared" ca="1" si="95"/>
        <v>3.4616249690650934E-2</v>
      </c>
      <c r="AF118" s="31">
        <f t="shared" ca="1" si="96"/>
        <v>636.13189372377133</v>
      </c>
      <c r="AG118" s="1">
        <f t="shared" ca="1" si="85"/>
        <v>3.9295437787690108E-3</v>
      </c>
      <c r="AH118" s="1">
        <f t="shared" ca="1" si="97"/>
        <v>59.796398010034515</v>
      </c>
      <c r="AI118" s="1">
        <f t="shared" ca="1" si="86"/>
        <v>3.6727486156508751E-4</v>
      </c>
      <c r="AJ118" s="1">
        <f t="shared" ca="1" si="98"/>
        <v>9.2869552324985425E-5</v>
      </c>
      <c r="AK118" s="1">
        <f t="shared" ca="1" si="99"/>
        <v>4.6167473394590361E-2</v>
      </c>
      <c r="AL118" s="1">
        <f t="shared" ca="1" si="87"/>
        <v>0.2897421969826019</v>
      </c>
      <c r="AM118" s="1">
        <f t="shared" ca="1" si="100"/>
        <v>0.42277250179607034</v>
      </c>
      <c r="AN118" s="1">
        <f t="shared" ca="1" si="101"/>
        <v>6.5791403008294207</v>
      </c>
      <c r="AO118" s="1">
        <f t="shared" ca="1" si="102"/>
        <v>0.63756393668908917</v>
      </c>
      <c r="AP118" s="1">
        <f t="shared" ca="1" si="103"/>
        <v>5.9931010048774394E-2</v>
      </c>
      <c r="AQ118" s="1">
        <f t="shared" si="104"/>
        <v>1.014981686491405</v>
      </c>
      <c r="AR118" s="1">
        <f t="shared" si="105"/>
        <v>-0.24818339254705704</v>
      </c>
      <c r="AS118" s="1">
        <f t="shared" si="88"/>
        <v>1.3924137798443019</v>
      </c>
      <c r="AT118" s="1">
        <f t="shared" si="106"/>
        <v>16.745627827814715</v>
      </c>
      <c r="AU118" s="1">
        <f t="shared" ca="1" si="107"/>
        <v>11.77542</v>
      </c>
      <c r="AV118" s="1">
        <f t="shared" ca="1" si="108"/>
        <v>6.8264021998944262</v>
      </c>
      <c r="AW118" s="1">
        <f t="shared" ca="1" si="109"/>
        <v>2.1917214348696561</v>
      </c>
    </row>
    <row r="119" spans="10:49">
      <c r="J119" s="1">
        <v>100</v>
      </c>
      <c r="K119" s="1">
        <f t="shared" si="81"/>
        <v>0.83333333333333337</v>
      </c>
      <c r="L119" s="1">
        <f t="shared" ca="1" si="82"/>
        <v>101.68060265132883</v>
      </c>
      <c r="M119" s="1">
        <f t="shared" ca="1" si="76"/>
        <v>0.95286345379213344</v>
      </c>
      <c r="N119">
        <f t="shared" ca="1" si="77"/>
        <v>-0.57417400774751493</v>
      </c>
      <c r="O119" s="1">
        <f t="shared" ca="1" si="78"/>
        <v>-20.096090271163021</v>
      </c>
      <c r="P119" s="1">
        <f t="shared" ca="1" si="79"/>
        <v>30.903909728836979</v>
      </c>
      <c r="Q119" s="1">
        <f t="shared" ca="1" si="80"/>
        <v>30.903909728836979</v>
      </c>
      <c r="R119" s="1">
        <f t="shared" ca="1" si="83"/>
        <v>0.4775018794302387</v>
      </c>
      <c r="S119" s="1">
        <f ca="1">ROUND($T$110-SUM($S$110:S118), 1)</f>
        <v>0</v>
      </c>
      <c r="U119" s="10">
        <f t="shared" ca="1" si="114"/>
        <v>0</v>
      </c>
      <c r="V119" s="10">
        <f t="shared" ca="1" si="84"/>
        <v>0</v>
      </c>
      <c r="W119" s="10">
        <f t="shared" ca="1" si="89"/>
        <v>0</v>
      </c>
      <c r="X119" s="1" t="str">
        <f t="shared" ca="1" si="115"/>
        <v>Sunny</v>
      </c>
      <c r="Y119" s="1">
        <f t="shared" ca="1" si="90"/>
        <v>0.223</v>
      </c>
      <c r="Z119" s="1">
        <f t="shared" ca="1" si="91"/>
        <v>61.112047053193891</v>
      </c>
      <c r="AA119" s="1">
        <f t="shared" ca="1" si="92"/>
        <v>0</v>
      </c>
      <c r="AB119" s="2">
        <f t="shared" ca="1" si="93"/>
        <v>2.4738000000000002</v>
      </c>
      <c r="AC119" s="1">
        <f ca="1">IF(OR($AE$16="None", $AE$16="Source"), 0, UpStream(J119, $AE$16))</f>
        <v>0</v>
      </c>
      <c r="AD119" s="1">
        <f t="shared" ca="1" si="94"/>
        <v>0</v>
      </c>
      <c r="AE119" s="1">
        <f t="shared" ca="1" si="95"/>
        <v>3.0306531834488001E-2</v>
      </c>
      <c r="AF119" s="31">
        <f t="shared" ca="1" si="96"/>
        <v>582.98023186387843</v>
      </c>
      <c r="AG119" s="1">
        <f t="shared" ca="1" si="85"/>
        <v>3.5993128334060182E-3</v>
      </c>
      <c r="AH119" s="1">
        <f t="shared" ca="1" si="97"/>
        <v>54.800141795204581</v>
      </c>
      <c r="AI119" s="1">
        <f t="shared" ca="1" si="86"/>
        <v>3.3657080011203171E-4</v>
      </c>
      <c r="AJ119" s="1">
        <f t="shared" ca="1" si="98"/>
        <v>8.6677980309809928E-5</v>
      </c>
      <c r="AK119" s="1">
        <f t="shared" ca="1" si="99"/>
        <v>4.2741709402730227E-2</v>
      </c>
      <c r="AL119" s="1">
        <f t="shared" ca="1" si="87"/>
        <v>0.27413632115731162</v>
      </c>
      <c r="AM119" s="1">
        <f t="shared" ca="1" si="100"/>
        <v>0.43206171359683826</v>
      </c>
      <c r="AN119" s="1">
        <f t="shared" ca="1" si="101"/>
        <v>6.6081463674068699</v>
      </c>
      <c r="AO119" s="1">
        <f t="shared" ca="1" si="102"/>
        <v>0.58431043989177123</v>
      </c>
      <c r="AP119" s="1">
        <f t="shared" ca="1" si="103"/>
        <v>5.4925181349826505E-2</v>
      </c>
      <c r="AQ119" s="1">
        <f t="shared" si="104"/>
        <v>1.0165</v>
      </c>
      <c r="AR119" s="1">
        <f t="shared" si="105"/>
        <v>-0.26485736272623728</v>
      </c>
      <c r="AS119" s="1">
        <f t="shared" si="88"/>
        <v>1.3797188491560572</v>
      </c>
      <c r="AT119" s="1">
        <f t="shared" si="106"/>
        <v>16.305652068314309</v>
      </c>
      <c r="AU119" s="1">
        <f t="shared" ca="1" si="107"/>
        <v>11.77542</v>
      </c>
      <c r="AV119" s="1">
        <f t="shared" ca="1" si="108"/>
        <v>6.9998318203087742</v>
      </c>
      <c r="AW119" s="1">
        <f t="shared" ca="1" si="109"/>
        <v>2.0456003353115144</v>
      </c>
    </row>
    <row r="120" spans="10:49">
      <c r="J120" s="1">
        <v>101</v>
      </c>
      <c r="K120" s="1">
        <f t="shared" si="81"/>
        <v>0.84166666666666667</v>
      </c>
      <c r="L120" s="1">
        <f t="shared" ca="1" si="82"/>
        <v>102.62865562581021</v>
      </c>
      <c r="M120" s="1">
        <f t="shared" ca="1" si="76"/>
        <v>0.94328089971621054</v>
      </c>
      <c r="N120">
        <f t="shared" ca="1" si="77"/>
        <v>-0.61409191589322543</v>
      </c>
      <c r="O120" s="1">
        <f t="shared" ca="1" si="78"/>
        <v>-21.493217056262889</v>
      </c>
      <c r="P120" s="1">
        <f t="shared" ca="1" si="79"/>
        <v>29.506782943737111</v>
      </c>
      <c r="Q120" s="1">
        <f t="shared" ca="1" si="80"/>
        <v>29.506782943737111</v>
      </c>
      <c r="R120" s="1">
        <f t="shared" ca="1" si="83"/>
        <v>0.13512777086533856</v>
      </c>
      <c r="S120" s="1">
        <f ca="1">ROUND(RAND()*MIN($T$120, 12), 1)</f>
        <v>2.8</v>
      </c>
      <c r="T120" s="1">
        <f ca="1">G29*(RAND()*(N2/10+0.3)+0.85-N2/20)</f>
        <v>6.231461484210481</v>
      </c>
      <c r="U120" s="10">
        <f ca="1">VLOOKUP(SMALL($R$120:$R$129, J120-100),$R$120:$S$129,2, FALSE)</f>
        <v>0.3</v>
      </c>
      <c r="V120" s="10">
        <f t="shared" ca="1" si="84"/>
        <v>0.3</v>
      </c>
      <c r="W120" s="10">
        <f t="shared" ca="1" si="89"/>
        <v>0.3</v>
      </c>
      <c r="X120" s="1" t="str">
        <f ca="1">IF(U120= 0, IF(RAND()&lt;(0.5^(T$120/10)), "Sunny", "Cloudy"), IF(V120&gt;0, IF(V120&gt;6, "Blizzard", IF(V120&gt;2, "Snowing", "Light Snow")), IF(U120&gt;6, "Storm",  IF(U120&gt;2, "Rain", "Light Rain"))))</f>
        <v>Light Snow</v>
      </c>
      <c r="Y120" s="1">
        <f t="shared" ca="1" si="90"/>
        <v>0.223</v>
      </c>
      <c r="Z120" s="1">
        <f t="shared" ca="1" si="91"/>
        <v>61.155414672461774</v>
      </c>
      <c r="AA120" s="1">
        <f t="shared" ca="1" si="92"/>
        <v>0</v>
      </c>
      <c r="AB120" s="2">
        <f t="shared" ca="1" si="93"/>
        <v>2.2507999999999999</v>
      </c>
      <c r="AC120" s="1">
        <f ca="1">IF(OR($AE$16="None", $AE$16="Source"), 0, UpStream(J120, $AE$16))</f>
        <v>0</v>
      </c>
      <c r="AD120" s="1">
        <f t="shared" ca="1" si="94"/>
        <v>0</v>
      </c>
      <c r="AE120" s="1">
        <f t="shared" ca="1" si="95"/>
        <v>0</v>
      </c>
      <c r="AF120" s="31">
        <f t="shared" ca="1" si="96"/>
        <v>550.75868526296244</v>
      </c>
      <c r="AG120" s="1">
        <f t="shared" ca="1" si="85"/>
        <v>3.3992901617584479E-3</v>
      </c>
      <c r="AH120" s="1">
        <f t="shared" ca="1" si="97"/>
        <v>550.75868526296244</v>
      </c>
      <c r="AI120" s="1">
        <f t="shared" ca="1" si="86"/>
        <v>3.3992901617584479E-3</v>
      </c>
      <c r="AJ120" s="1">
        <f t="shared" ca="1" si="98"/>
        <v>1.4428016295355967E-5</v>
      </c>
      <c r="AK120" s="1">
        <f t="shared" ca="1" si="99"/>
        <v>4.064595612822796E-2</v>
      </c>
      <c r="AL120" s="1">
        <f t="shared" ca="1" si="87"/>
        <v>0.2642465289656673</v>
      </c>
      <c r="AM120" s="1">
        <f t="shared" ca="1" si="100"/>
        <v>0.43794849466329322</v>
      </c>
      <c r="AN120" s="1">
        <f t="shared" ca="1" si="101"/>
        <v>6.6270301681882291</v>
      </c>
      <c r="AO120" s="1">
        <f t="shared" ca="1" si="102"/>
        <v>0.5520215807256913</v>
      </c>
      <c r="AP120" s="1">
        <f t="shared" ca="1" si="103"/>
        <v>0.5520215807256913</v>
      </c>
      <c r="AQ120" s="1">
        <f t="shared" si="104"/>
        <v>1.0179730881554958</v>
      </c>
      <c r="AR120" s="1">
        <f t="shared" si="105"/>
        <v>-0.28080537728419419</v>
      </c>
      <c r="AS120" s="1">
        <f t="shared" si="88"/>
        <v>1.3674392147800851</v>
      </c>
      <c r="AT120" s="1">
        <f t="shared" si="106"/>
        <v>15.88300485761742</v>
      </c>
      <c r="AU120" s="1">
        <f t="shared" ca="1" si="107"/>
        <v>8.6747940000000003</v>
      </c>
      <c r="AV120" s="1">
        <f t="shared" ca="1" si="108"/>
        <v>5.5165245984871829</v>
      </c>
      <c r="AW120" s="1">
        <f t="shared" ca="1" si="109"/>
        <v>0.34050118457040085</v>
      </c>
    </row>
    <row r="121" spans="10:49">
      <c r="J121" s="1">
        <v>102</v>
      </c>
      <c r="K121" s="1">
        <f t="shared" si="81"/>
        <v>0.85</v>
      </c>
      <c r="L121" s="1">
        <f t="shared" ca="1" si="82"/>
        <v>103.56726071456468</v>
      </c>
      <c r="M121" s="1">
        <f t="shared" ca="1" si="76"/>
        <v>0.93398741234428329</v>
      </c>
      <c r="N121">
        <f t="shared" ca="1" si="77"/>
        <v>-0.65212198473397931</v>
      </c>
      <c r="O121" s="1">
        <f t="shared" ca="1" si="78"/>
        <v>-22.824269465689277</v>
      </c>
      <c r="P121" s="1">
        <f t="shared" ca="1" si="79"/>
        <v>28.175730534310723</v>
      </c>
      <c r="Q121" s="1">
        <f t="shared" ca="1" si="80"/>
        <v>27.175730534310723</v>
      </c>
      <c r="R121" s="1">
        <f t="shared" ca="1" si="83"/>
        <v>0.77574148479973437</v>
      </c>
      <c r="S121" s="1">
        <f ca="1">ROUND(RAND()*MIN(12, $T$120-SUM($S$120:S120)), 1)</f>
        <v>1.5</v>
      </c>
      <c r="U121" s="10">
        <f t="shared" ref="U121:U129" ca="1" si="116">VLOOKUP(SMALL($R$120:$R$129, J121-100),$R$120:$S$129,2, FALSE)</f>
        <v>2.8</v>
      </c>
      <c r="V121" s="10">
        <f t="shared" ca="1" si="84"/>
        <v>2.8</v>
      </c>
      <c r="W121" s="10">
        <f t="shared" ca="1" si="89"/>
        <v>3.0999999999999996</v>
      </c>
      <c r="X121" s="1" t="str">
        <f t="shared" ref="X121:X129" ca="1" si="117">IF(U121= 0, IF(RAND()&lt;(0.5^(T$120/10)), "Sunny", "Cloudy"), IF(V121&gt;0, IF(V121&gt;6, "Blizzard", IF(V121&gt;2, "Snowing", "Light Snow")), IF(U121&gt;6, "Storm",  IF(U121&gt;2, "Rain", "Light Rain"))))</f>
        <v>Snowing</v>
      </c>
      <c r="Y121" s="1">
        <f t="shared" ca="1" si="90"/>
        <v>0.223</v>
      </c>
      <c r="Z121" s="1">
        <f t="shared" ca="1" si="91"/>
        <v>61.198654817212415</v>
      </c>
      <c r="AA121" s="1">
        <f t="shared" ca="1" si="92"/>
        <v>0</v>
      </c>
      <c r="AB121" s="2">
        <f t="shared" ca="1" si="93"/>
        <v>2.0278</v>
      </c>
      <c r="AC121" s="1">
        <f ca="1">IF(OR($AE$16="None", $AE$16="Source"), 0, UpStream(J121, $AE$16))</f>
        <v>0</v>
      </c>
      <c r="AD121" s="1">
        <f t="shared" ca="1" si="94"/>
        <v>0</v>
      </c>
      <c r="AE121" s="1">
        <f t="shared" ca="1" si="95"/>
        <v>0</v>
      </c>
      <c r="AF121" s="31">
        <f t="shared" ca="1" si="96"/>
        <v>500.50330539819436</v>
      </c>
      <c r="AG121" s="1">
        <f t="shared" ca="1" si="85"/>
        <v>3.0875735173219684E-3</v>
      </c>
      <c r="AH121" s="1">
        <f t="shared" ca="1" si="97"/>
        <v>500.50330539819436</v>
      </c>
      <c r="AI121" s="1">
        <f t="shared" ca="1" si="86"/>
        <v>3.0875735173219684E-3</v>
      </c>
      <c r="AJ121" s="1">
        <f t="shared" ca="1" si="98"/>
        <v>0</v>
      </c>
      <c r="AK121" s="1">
        <f t="shared" ca="1" si="99"/>
        <v>3.7346108613094522E-2</v>
      </c>
      <c r="AL121" s="1">
        <f t="shared" ca="1" si="87"/>
        <v>0.24811645346387448</v>
      </c>
      <c r="AM121" s="1">
        <f t="shared" ca="1" si="100"/>
        <v>0.447549730081027</v>
      </c>
      <c r="AN121" s="1">
        <f t="shared" ca="1" si="101"/>
        <v>6.6587784730696367</v>
      </c>
      <c r="AO121" s="1">
        <f t="shared" ca="1" si="102"/>
        <v>0.50165241642202629</v>
      </c>
      <c r="AP121" s="1">
        <f t="shared" ca="1" si="103"/>
        <v>0.50165241642202629</v>
      </c>
      <c r="AQ121" s="1">
        <f t="shared" si="104"/>
        <v>1.0193969133256515</v>
      </c>
      <c r="AR121" s="1">
        <f t="shared" si="105"/>
        <v>-0.29598372382155785</v>
      </c>
      <c r="AS121" s="1">
        <f t="shared" si="88"/>
        <v>1.3556175933246557</v>
      </c>
      <c r="AT121" s="1">
        <f t="shared" si="106"/>
        <v>15.479265691736213</v>
      </c>
      <c r="AU121" s="1">
        <f t="shared" ca="1" si="107"/>
        <v>1.4399999999999997</v>
      </c>
      <c r="AV121" s="1">
        <f t="shared" ca="1" si="108"/>
        <v>5.7253315721787628</v>
      </c>
      <c r="AW121" s="1">
        <f t="shared" ca="1" si="109"/>
        <v>-0.43381059881515172</v>
      </c>
    </row>
    <row r="122" spans="10:49">
      <c r="J122" s="1">
        <v>103</v>
      </c>
      <c r="K122" s="1">
        <f t="shared" si="81"/>
        <v>0.85833333333333328</v>
      </c>
      <c r="L122" s="1">
        <f t="shared" ca="1" si="82"/>
        <v>104.49676756097016</v>
      </c>
      <c r="M122" s="1">
        <f t="shared" ca="1" si="76"/>
        <v>0.9251055384736695</v>
      </c>
      <c r="N122">
        <f t="shared" ca="1" si="77"/>
        <v>-0.68823179614176855</v>
      </c>
      <c r="O122" s="1">
        <f t="shared" ca="1" si="78"/>
        <v>-24.0881128649619</v>
      </c>
      <c r="P122" s="1">
        <f t="shared" ca="1" si="79"/>
        <v>26.9118871350381</v>
      </c>
      <c r="Q122" s="1">
        <f t="shared" ca="1" si="80"/>
        <v>23.811887135038099</v>
      </c>
      <c r="R122" s="1">
        <f t="shared" ca="1" si="83"/>
        <v>0.19043185407958618</v>
      </c>
      <c r="S122" s="1">
        <f ca="1">ROUND(RAND()*MIN(12, $T$120-SUM($S$120:S121)), 1)</f>
        <v>1.1000000000000001</v>
      </c>
      <c r="U122" s="10">
        <f t="shared" ca="1" si="116"/>
        <v>1.1000000000000001</v>
      </c>
      <c r="V122" s="10">
        <f t="shared" ca="1" si="84"/>
        <v>1.1000000000000001</v>
      </c>
      <c r="W122" s="10">
        <f t="shared" ca="1" si="89"/>
        <v>4.1999999999999993</v>
      </c>
      <c r="X122" s="1" t="str">
        <f t="shared" ca="1" si="117"/>
        <v>Light Snow</v>
      </c>
      <c r="Y122" s="1">
        <f t="shared" ca="1" si="90"/>
        <v>0.223</v>
      </c>
      <c r="Z122" s="1">
        <f t="shared" ca="1" si="91"/>
        <v>61.241767862143639</v>
      </c>
      <c r="AA122" s="1">
        <f t="shared" ca="1" si="92"/>
        <v>0</v>
      </c>
      <c r="AB122" s="2">
        <f t="shared" ca="1" si="93"/>
        <v>1.8048</v>
      </c>
      <c r="AC122" s="1">
        <f ca="1">IF(OR($AE$16="None", $AE$16="Source"), 0, UpStream(J122, $AE$16))</f>
        <v>0</v>
      </c>
      <c r="AD122" s="1">
        <f t="shared" ca="1" si="94"/>
        <v>0</v>
      </c>
      <c r="AE122" s="1">
        <f t="shared" ca="1" si="95"/>
        <v>0</v>
      </c>
      <c r="AF122" s="31">
        <f t="shared" ca="1" si="96"/>
        <v>435.15570856308966</v>
      </c>
      <c r="AG122" s="1">
        <f t="shared" ca="1" si="85"/>
        <v>2.6827095384370889E-3</v>
      </c>
      <c r="AH122" s="1">
        <f t="shared" ca="1" si="97"/>
        <v>435.15570856308966</v>
      </c>
      <c r="AI122" s="1">
        <f t="shared" ca="1" si="86"/>
        <v>2.6827095384370889E-3</v>
      </c>
      <c r="AJ122" s="1">
        <f t="shared" ca="1" si="98"/>
        <v>0</v>
      </c>
      <c r="AK122" s="1">
        <f t="shared" ca="1" si="99"/>
        <v>3.2992454492361503E-2</v>
      </c>
      <c r="AL122" s="1">
        <f t="shared" ca="1" si="87"/>
        <v>0.2257209069566169</v>
      </c>
      <c r="AM122" s="1">
        <f t="shared" ca="1" si="100"/>
        <v>0.46088041252582318</v>
      </c>
      <c r="AN122" s="1">
        <f t="shared" ca="1" si="101"/>
        <v>6.705133061212444</v>
      </c>
      <c r="AO122" s="1">
        <f t="shared" ca="1" si="102"/>
        <v>0.43614004502064324</v>
      </c>
      <c r="AP122" s="1">
        <f t="shared" ca="1" si="103"/>
        <v>0.43614004502064324</v>
      </c>
      <c r="AQ122" s="1">
        <f t="shared" si="104"/>
        <v>1.0207675729046446</v>
      </c>
      <c r="AR122" s="1">
        <f t="shared" si="105"/>
        <v>-0.31035079954550276</v>
      </c>
      <c r="AS122" s="1">
        <f t="shared" si="88"/>
        <v>1.3442980847344526</v>
      </c>
      <c r="AT122" s="1">
        <f t="shared" si="106"/>
        <v>15.0959260856927</v>
      </c>
      <c r="AU122" s="1">
        <f t="shared" ca="1" si="107"/>
        <v>1.4399999999999997</v>
      </c>
      <c r="AV122" s="1">
        <f t="shared" ca="1" si="108"/>
        <v>5.9251784353205492</v>
      </c>
      <c r="AW122" s="1">
        <f t="shared" ca="1" si="109"/>
        <v>-0.41305860606738826</v>
      </c>
    </row>
    <row r="123" spans="10:49">
      <c r="J123" s="1">
        <v>104</v>
      </c>
      <c r="K123" s="1">
        <f t="shared" si="81"/>
        <v>0.8666666666666667</v>
      </c>
      <c r="L123" s="1">
        <f t="shared" ca="1" si="82"/>
        <v>105.41765256952145</v>
      </c>
      <c r="M123" s="1">
        <f t="shared" ca="1" si="76"/>
        <v>0.91676628751297828</v>
      </c>
      <c r="N123">
        <f t="shared" ca="1" si="77"/>
        <v>-0.72239965821325758</v>
      </c>
      <c r="O123" s="1">
        <f t="shared" ca="1" si="78"/>
        <v>-25.283988037464017</v>
      </c>
      <c r="P123" s="1">
        <f t="shared" ca="1" si="79"/>
        <v>25.716011962535983</v>
      </c>
      <c r="Q123" s="1">
        <f t="shared" ca="1" si="80"/>
        <v>28.916011962535983</v>
      </c>
      <c r="R123" s="1">
        <f t="shared" ca="1" si="83"/>
        <v>0.27683856452231448</v>
      </c>
      <c r="S123" s="1">
        <f ca="1">ROUND(RAND()*MIN(12, $T$120-SUM($S$120:S122)), 1)</f>
        <v>0.3</v>
      </c>
      <c r="U123" s="10">
        <f t="shared" ca="1" si="116"/>
        <v>0.3</v>
      </c>
      <c r="V123" s="10">
        <f t="shared" ca="1" si="84"/>
        <v>0.3</v>
      </c>
      <c r="W123" s="10">
        <f t="shared" ca="1" si="89"/>
        <v>4.4999999999999991</v>
      </c>
      <c r="X123" s="1" t="str">
        <f t="shared" ca="1" si="117"/>
        <v>Light Snow</v>
      </c>
      <c r="Y123" s="1">
        <f t="shared" ca="1" si="90"/>
        <v>0.223</v>
      </c>
      <c r="Z123" s="1">
        <f t="shared" ca="1" si="91"/>
        <v>61.284754180851884</v>
      </c>
      <c r="AA123" s="1">
        <f t="shared" ca="1" si="92"/>
        <v>0</v>
      </c>
      <c r="AB123" s="2">
        <f t="shared" ca="1" si="93"/>
        <v>1.5818000000000001</v>
      </c>
      <c r="AC123" s="1">
        <f ca="1">IF(OR($AE$16="None", $AE$16="Source"), 0, UpStream(J123, $AE$16))</f>
        <v>0</v>
      </c>
      <c r="AD123" s="1">
        <f t="shared" ca="1" si="94"/>
        <v>0</v>
      </c>
      <c r="AE123" s="1">
        <f t="shared" ca="1" si="95"/>
        <v>0</v>
      </c>
      <c r="AF123" s="31">
        <f t="shared" ca="1" si="96"/>
        <v>537.61613397831229</v>
      </c>
      <c r="AG123" s="1">
        <f t="shared" ca="1" si="85"/>
        <v>3.3177414690745031E-3</v>
      </c>
      <c r="AH123" s="1">
        <f t="shared" ca="1" si="97"/>
        <v>537.61613397831229</v>
      </c>
      <c r="AI123" s="1">
        <f t="shared" ca="1" si="86"/>
        <v>3.3177414690745031E-3</v>
      </c>
      <c r="AJ123" s="1">
        <f t="shared" ca="1" si="98"/>
        <v>0</v>
      </c>
      <c r="AK123" s="1">
        <f t="shared" ca="1" si="99"/>
        <v>3.9786768155627476E-2</v>
      </c>
      <c r="AL123" s="1">
        <f t="shared" ca="1" si="87"/>
        <v>0.26011372211239747</v>
      </c>
      <c r="AM123" s="1">
        <f t="shared" ca="1" si="100"/>
        <v>0.4404084987426205</v>
      </c>
      <c r="AN123" s="1">
        <f t="shared" ca="1" si="101"/>
        <v>6.6350476343761082</v>
      </c>
      <c r="AO123" s="1">
        <f t="shared" ca="1" si="102"/>
        <v>0.53885032403815047</v>
      </c>
      <c r="AP123" s="1">
        <f t="shared" ca="1" si="103"/>
        <v>0.53885032403815047</v>
      </c>
      <c r="AQ123" s="1">
        <f t="shared" si="104"/>
        <v>1.0220813100098423</v>
      </c>
      <c r="AR123" s="1">
        <f t="shared" si="105"/>
        <v>-0.32386722530011353</v>
      </c>
      <c r="AS123" s="1">
        <f t="shared" si="88"/>
        <v>1.3335258519675228</v>
      </c>
      <c r="AT123" s="1">
        <f t="shared" si="106"/>
        <v>14.734383031083517</v>
      </c>
      <c r="AU123" s="1">
        <f t="shared" ca="1" si="107"/>
        <v>1.4399999999999997</v>
      </c>
      <c r="AV123" s="1">
        <f t="shared" ca="1" si="108"/>
        <v>6.1215003846897327</v>
      </c>
      <c r="AW123" s="1">
        <f t="shared" ca="1" si="109"/>
        <v>-0.49683077597396497</v>
      </c>
    </row>
    <row r="124" spans="10:49">
      <c r="J124" s="1">
        <v>105</v>
      </c>
      <c r="K124" s="1">
        <f t="shared" si="81"/>
        <v>0.875</v>
      </c>
      <c r="L124" s="1">
        <f t="shared" ca="1" si="82"/>
        <v>106.33052747035904</v>
      </c>
      <c r="M124" s="1">
        <f t="shared" ca="1" si="76"/>
        <v>0.90910933531686355</v>
      </c>
      <c r="N124">
        <f t="shared" ca="1" si="77"/>
        <v>-0.75461318740109307</v>
      </c>
      <c r="O124" s="1">
        <f t="shared" ca="1" si="78"/>
        <v>-26.411461559038258</v>
      </c>
      <c r="P124" s="1">
        <f t="shared" ca="1" si="79"/>
        <v>24.588538440961742</v>
      </c>
      <c r="Q124" s="1">
        <f t="shared" ca="1" si="80"/>
        <v>24.088538440961742</v>
      </c>
      <c r="R124" s="1">
        <f t="shared" ca="1" si="83"/>
        <v>0.82339666909183096</v>
      </c>
      <c r="S124" s="1">
        <f ca="1">ROUND(RAND()*MIN(12, $T$120-SUM($S$120:S123)), 1)</f>
        <v>0</v>
      </c>
      <c r="U124" s="10">
        <f t="shared" ca="1" si="116"/>
        <v>0</v>
      </c>
      <c r="V124" s="10">
        <f t="shared" ca="1" si="84"/>
        <v>0</v>
      </c>
      <c r="W124" s="10">
        <f t="shared" ca="1" si="89"/>
        <v>4.4999999999999991</v>
      </c>
      <c r="X124" s="1" t="str">
        <f t="shared" ca="1" si="117"/>
        <v>Sunny</v>
      </c>
      <c r="Y124" s="1">
        <f t="shared" ca="1" si="90"/>
        <v>0.223</v>
      </c>
      <c r="Z124" s="1">
        <f t="shared" ca="1" si="91"/>
        <v>61.32761414583544</v>
      </c>
      <c r="AA124" s="1">
        <f t="shared" ca="1" si="92"/>
        <v>0</v>
      </c>
      <c r="AB124" s="2">
        <f t="shared" ca="1" si="93"/>
        <v>1.3413999999999999</v>
      </c>
      <c r="AC124" s="1">
        <f ca="1">IF(OR($AE$16="None", $AE$16="Source"), 0, UpStream(J124, $AE$16))</f>
        <v>0</v>
      </c>
      <c r="AD124" s="1">
        <f t="shared" ca="1" si="94"/>
        <v>0</v>
      </c>
      <c r="AE124" s="1">
        <f t="shared" ca="1" si="95"/>
        <v>1.7402556137189135E-2</v>
      </c>
      <c r="AF124" s="31">
        <f t="shared" ca="1" si="96"/>
        <v>440.22822320101375</v>
      </c>
      <c r="AG124" s="1">
        <f t="shared" ca="1" si="85"/>
        <v>2.7141177547822617E-3</v>
      </c>
      <c r="AH124" s="1">
        <f t="shared" ca="1" si="97"/>
        <v>41.381452980895297</v>
      </c>
      <c r="AI124" s="1">
        <f t="shared" ca="1" si="86"/>
        <v>2.5412239900481683E-4</v>
      </c>
      <c r="AJ124" s="1">
        <f t="shared" ca="1" si="98"/>
        <v>2.6500645189831699E-5</v>
      </c>
      <c r="AK124" s="1">
        <f t="shared" ca="1" si="99"/>
        <v>3.3333156040643422E-2</v>
      </c>
      <c r="AL124" s="1">
        <f t="shared" ca="1" si="87"/>
        <v>0.22752150868774229</v>
      </c>
      <c r="AM124" s="1">
        <f t="shared" ca="1" si="100"/>
        <v>0.45980862578110571</v>
      </c>
      <c r="AN124" s="1">
        <f t="shared" ca="1" si="101"/>
        <v>6.7012963956655049</v>
      </c>
      <c r="AO124" s="1">
        <f t="shared" ca="1" si="102"/>
        <v>0.44122605389656538</v>
      </c>
      <c r="AP124" s="1">
        <f t="shared" ca="1" si="103"/>
        <v>4.1475249066277149E-2</v>
      </c>
      <c r="AQ124" s="1">
        <f t="shared" si="104"/>
        <v>1.023334523779156</v>
      </c>
      <c r="AR124" s="1">
        <f t="shared" si="105"/>
        <v>-0.33649595350191097</v>
      </c>
      <c r="AS124" s="1">
        <f t="shared" si="88"/>
        <v>1.3233467214317582</v>
      </c>
      <c r="AT124" s="1">
        <f t="shared" si="106"/>
        <v>14.395933971486556</v>
      </c>
      <c r="AU124" s="1">
        <f t="shared" ca="1" si="107"/>
        <v>1.4399999999999997</v>
      </c>
      <c r="AV124" s="1">
        <f t="shared" ca="1" si="108"/>
        <v>7.9718375264884891</v>
      </c>
      <c r="AW124" s="1">
        <f t="shared" ca="1" si="109"/>
        <v>0.62541522648002812</v>
      </c>
    </row>
    <row r="125" spans="10:49">
      <c r="J125" s="1">
        <v>106</v>
      </c>
      <c r="K125" s="1">
        <f t="shared" si="81"/>
        <v>0.8833333333333333</v>
      </c>
      <c r="L125" s="1">
        <f t="shared" ca="1" si="82"/>
        <v>107.23614808763175</v>
      </c>
      <c r="M125" s="1">
        <f t="shared" ca="1" si="76"/>
        <v>0.90228322802072514</v>
      </c>
      <c r="N125">
        <f t="shared" ca="1" si="77"/>
        <v>-0.78486770516144744</v>
      </c>
      <c r="O125" s="1">
        <f t="shared" ca="1" si="78"/>
        <v>-27.470369680650659</v>
      </c>
      <c r="P125" s="1">
        <f t="shared" ca="1" si="79"/>
        <v>23.529630319349341</v>
      </c>
      <c r="Q125" s="1">
        <f t="shared" ca="1" si="80"/>
        <v>25.529630319349341</v>
      </c>
      <c r="R125" s="1">
        <f t="shared" ca="1" si="83"/>
        <v>0.12062152343840393</v>
      </c>
      <c r="S125" s="1">
        <f ca="1">ROUND(RAND()*MIN(12, $T$120-SUM($S$120:S124)), 1)</f>
        <v>0.3</v>
      </c>
      <c r="U125" s="10">
        <f t="shared" ca="1" si="116"/>
        <v>0.1</v>
      </c>
      <c r="V125" s="10">
        <f t="shared" ca="1" si="84"/>
        <v>0.1</v>
      </c>
      <c r="W125" s="10">
        <f t="shared" ca="1" si="89"/>
        <v>4.5999999999999988</v>
      </c>
      <c r="X125" s="1" t="str">
        <f t="shared" ca="1" si="117"/>
        <v>Light Snow</v>
      </c>
      <c r="Y125" s="1">
        <f t="shared" ca="1" si="90"/>
        <v>0.223</v>
      </c>
      <c r="Z125" s="1">
        <f t="shared" ca="1" si="91"/>
        <v>61.370348128497682</v>
      </c>
      <c r="AA125" s="1">
        <f t="shared" ca="1" si="92"/>
        <v>0</v>
      </c>
      <c r="AB125" s="2">
        <f t="shared" ca="1" si="93"/>
        <v>1.1184000000000001</v>
      </c>
      <c r="AC125" s="1">
        <f ca="1">IF(OR($AE$16="None", $AE$16="Source"), 0, UpStream(J125, $AE$16))</f>
        <v>0</v>
      </c>
      <c r="AD125" s="1">
        <f t="shared" ca="1" si="94"/>
        <v>0</v>
      </c>
      <c r="AE125" s="1">
        <f t="shared" ca="1" si="95"/>
        <v>0</v>
      </c>
      <c r="AF125" s="31">
        <f t="shared" ca="1" si="96"/>
        <v>467.51065524787009</v>
      </c>
      <c r="AG125" s="1">
        <f t="shared" ca="1" si="85"/>
        <v>2.8831004939763585E-3</v>
      </c>
      <c r="AH125" s="1">
        <f t="shared" ca="1" si="97"/>
        <v>467.51065524787009</v>
      </c>
      <c r="AI125" s="1">
        <f t="shared" ca="1" si="86"/>
        <v>2.8831004939763585E-3</v>
      </c>
      <c r="AJ125" s="1">
        <f t="shared" ca="1" si="98"/>
        <v>0</v>
      </c>
      <c r="AK125" s="1">
        <f t="shared" ca="1" si="99"/>
        <v>3.515745891424895E-2</v>
      </c>
      <c r="AL125" s="1">
        <f t="shared" ca="1" si="87"/>
        <v>0.23702219264876101</v>
      </c>
      <c r="AM125" s="1">
        <f t="shared" ca="1" si="100"/>
        <v>0.45415345675668983</v>
      </c>
      <c r="AN125" s="1">
        <f t="shared" ca="1" si="101"/>
        <v>6.6813817870157877</v>
      </c>
      <c r="AO125" s="1">
        <f t="shared" ca="1" si="102"/>
        <v>0.46857901306986716</v>
      </c>
      <c r="AP125" s="1">
        <f t="shared" ca="1" si="103"/>
        <v>0.46857901306986716</v>
      </c>
      <c r="AQ125" s="1">
        <f t="shared" si="104"/>
        <v>1.024523779240754</v>
      </c>
      <c r="AR125" s="1">
        <f t="shared" si="105"/>
        <v>-0.34820236968470691</v>
      </c>
      <c r="AS125" s="1">
        <f t="shared" si="88"/>
        <v>1.3138067060790222</v>
      </c>
      <c r="AT125" s="1">
        <f t="shared" si="106"/>
        <v>14.081773274334358</v>
      </c>
      <c r="AU125" s="1">
        <f t="shared" ca="1" si="107"/>
        <v>1.4399999999999997</v>
      </c>
      <c r="AV125" s="1">
        <f t="shared" ca="1" si="108"/>
        <v>6.5141051306602797</v>
      </c>
      <c r="AW125" s="1">
        <f t="shared" ca="1" si="109"/>
        <v>-0.4906916137101664</v>
      </c>
    </row>
    <row r="126" spans="10:49">
      <c r="J126" s="1">
        <v>107</v>
      </c>
      <c r="K126" s="1">
        <f t="shared" si="81"/>
        <v>0.89166666666666672</v>
      </c>
      <c r="L126" s="1">
        <f t="shared" ca="1" si="82"/>
        <v>108.13542331169546</v>
      </c>
      <c r="M126" s="1">
        <f t="shared" ca="1" si="76"/>
        <v>0.89644558587535972</v>
      </c>
      <c r="N126">
        <f t="shared" ca="1" si="77"/>
        <v>-0.8131644584836345</v>
      </c>
      <c r="O126" s="1">
        <f t="shared" ca="1" si="78"/>
        <v>-28.460756046927209</v>
      </c>
      <c r="P126" s="1">
        <f t="shared" ca="1" si="79"/>
        <v>22.539243953072791</v>
      </c>
      <c r="Q126" s="1">
        <f t="shared" ca="1" si="80"/>
        <v>18.93924395307279</v>
      </c>
      <c r="R126" s="1">
        <f t="shared" ca="1" si="83"/>
        <v>0.53493272790940383</v>
      </c>
      <c r="S126" s="1">
        <f ca="1">ROUND(RAND()*MIN(12, $T$120-SUM($S$120:S125)), 1)</f>
        <v>0.1</v>
      </c>
      <c r="U126" s="10">
        <f t="shared" ca="1" si="116"/>
        <v>0</v>
      </c>
      <c r="V126" s="10">
        <f t="shared" ca="1" si="84"/>
        <v>0</v>
      </c>
      <c r="W126" s="10">
        <f ca="1">MAX(W125+V126-IF(Q126&gt;32, (Q126-32)*((3*1.8)/25.4), 0), 0)</f>
        <v>4.5999999999999988</v>
      </c>
      <c r="X126" s="1" t="str">
        <f t="shared" ca="1" si="117"/>
        <v>Cloudy</v>
      </c>
      <c r="Y126" s="1">
        <f t="shared" ca="1" si="90"/>
        <v>0.223</v>
      </c>
      <c r="Z126" s="1">
        <f t="shared" ca="1" si="91"/>
        <v>61.412956499150283</v>
      </c>
      <c r="AA126" s="1">
        <f t="shared" ca="1" si="92"/>
        <v>0</v>
      </c>
      <c r="AB126" s="2">
        <f t="shared" ca="1" si="93"/>
        <v>0.8861</v>
      </c>
      <c r="AC126" s="1">
        <f ca="1">IF(OR($AE$16="None", $AE$16="Source"), 0, UpStream(J126, $AE$16))</f>
        <v>0</v>
      </c>
      <c r="AD126" s="1">
        <f t="shared" ca="1" si="94"/>
        <v>0</v>
      </c>
      <c r="AE126" s="1">
        <f t="shared" ca="1" si="95"/>
        <v>9.3208045506754326E-3</v>
      </c>
      <c r="AF126" s="31">
        <f t="shared" ca="1" si="96"/>
        <v>353.93208131109833</v>
      </c>
      <c r="AG126" s="1">
        <f t="shared" ca="1" si="85"/>
        <v>2.1802153871557802E-3</v>
      </c>
      <c r="AH126" s="1">
        <f t="shared" ca="1" si="97"/>
        <v>99.808846929729739</v>
      </c>
      <c r="AI126" s="1">
        <f t="shared" ca="1" si="86"/>
        <v>6.1327724755272427E-4</v>
      </c>
      <c r="AJ126" s="1">
        <f t="shared" ca="1" si="98"/>
        <v>1.394493127986549E-5</v>
      </c>
      <c r="AK126" s="1">
        <f t="shared" ca="1" si="99"/>
        <v>2.7465729651830025E-2</v>
      </c>
      <c r="AL126" s="1">
        <f t="shared" ca="1" si="87"/>
        <v>0.19529367698199981</v>
      </c>
      <c r="AM126" s="1">
        <f t="shared" ca="1" si="100"/>
        <v>0.47899185893928575</v>
      </c>
      <c r="AN126" s="1">
        <f t="shared" ca="1" si="101"/>
        <v>6.7734354664779675</v>
      </c>
      <c r="AO126" s="1">
        <f t="shared" ca="1" si="102"/>
        <v>0.35468359362863289</v>
      </c>
      <c r="AP126" s="1">
        <f t="shared" ca="1" si="103"/>
        <v>0.10002077340327449</v>
      </c>
      <c r="AQ126" s="1">
        <f t="shared" si="104"/>
        <v>1.02564581672808</v>
      </c>
      <c r="AR126" s="1">
        <f t="shared" si="105"/>
        <v>-0.35895438737544683</v>
      </c>
      <c r="AS126" s="1">
        <f t="shared" si="88"/>
        <v>1.3049514563372631</v>
      </c>
      <c r="AT126" s="1">
        <f t="shared" si="106"/>
        <v>13.792990130398534</v>
      </c>
      <c r="AU126" s="1">
        <f t="shared" ca="1" si="107"/>
        <v>1.4399999999999997</v>
      </c>
      <c r="AV126" s="1">
        <f t="shared" ca="1" si="108"/>
        <v>7.6791315786048324</v>
      </c>
      <c r="AW126" s="1">
        <f t="shared" ca="1" si="109"/>
        <v>0.32910037820482557</v>
      </c>
    </row>
    <row r="127" spans="10:49">
      <c r="J127" s="1">
        <v>108</v>
      </c>
      <c r="K127" s="1">
        <f t="shared" si="81"/>
        <v>0.9</v>
      </c>
      <c r="L127" s="1">
        <f t="shared" ca="1" si="82"/>
        <v>109.02942427514667</v>
      </c>
      <c r="M127" s="1">
        <f t="shared" ca="1" si="76"/>
        <v>0.89176330708165086</v>
      </c>
      <c r="N127">
        <f t="shared" ca="1" si="77"/>
        <v>-0.83950867119229688</v>
      </c>
      <c r="O127" s="1">
        <f t="shared" ca="1" si="78"/>
        <v>-29.382803491730392</v>
      </c>
      <c r="P127" s="1">
        <f t="shared" ca="1" si="79"/>
        <v>21.617196508269608</v>
      </c>
      <c r="Q127" s="1">
        <f t="shared" ca="1" si="80"/>
        <v>18.217196508269609</v>
      </c>
      <c r="R127" s="1">
        <f t="shared" ca="1" si="83"/>
        <v>0.59183280963545781</v>
      </c>
      <c r="S127" s="1">
        <f ca="1">ROUND(RAND()*MIN(12, $T$120-SUM($S$120:S126)), 1)</f>
        <v>0.1</v>
      </c>
      <c r="U127" s="10">
        <f t="shared" ca="1" si="116"/>
        <v>0.1</v>
      </c>
      <c r="V127" s="10">
        <f t="shared" ca="1" si="84"/>
        <v>0.1</v>
      </c>
      <c r="W127" s="10">
        <f t="shared" ca="1" si="89"/>
        <v>4.6999999999999984</v>
      </c>
      <c r="X127" s="1" t="str">
        <f t="shared" ca="1" si="117"/>
        <v>Light Snow</v>
      </c>
      <c r="Y127" s="1">
        <f t="shared" ca="1" si="90"/>
        <v>0.223</v>
      </c>
      <c r="Z127" s="1">
        <f t="shared" ca="1" si="91"/>
        <v>61.455439627016418</v>
      </c>
      <c r="AA127" s="1">
        <f t="shared" ca="1" si="92"/>
        <v>0</v>
      </c>
      <c r="AB127" s="2">
        <f t="shared" ca="1" si="93"/>
        <v>0.66310000000000002</v>
      </c>
      <c r="AC127" s="1">
        <f ca="1">IF(OR($AE$16="None", $AE$16="Source"), 0, UpStream(J127, $AE$16))</f>
        <v>0</v>
      </c>
      <c r="AD127" s="1">
        <f t="shared" ca="1" si="94"/>
        <v>0</v>
      </c>
      <c r="AE127" s="1">
        <f t="shared" ca="1" si="95"/>
        <v>0</v>
      </c>
      <c r="AF127" s="31">
        <f t="shared" ca="1" si="96"/>
        <v>343.12216555104345</v>
      </c>
      <c r="AG127" s="1">
        <f t="shared" ca="1" si="85"/>
        <v>2.1134002368158929E-3</v>
      </c>
      <c r="AH127" s="1">
        <f t="shared" ca="1" si="97"/>
        <v>343.12216555104345</v>
      </c>
      <c r="AI127" s="1">
        <f t="shared" ca="1" si="86"/>
        <v>2.1134002368158929E-3</v>
      </c>
      <c r="AJ127" s="1">
        <f t="shared" ca="1" si="98"/>
        <v>0</v>
      </c>
      <c r="AK127" s="1">
        <f t="shared" ca="1" si="99"/>
        <v>2.6719153768462695E-2</v>
      </c>
      <c r="AL127" s="1">
        <f t="shared" ca="1" si="87"/>
        <v>0.19099910386763067</v>
      </c>
      <c r="AM127" s="1">
        <f t="shared" ca="1" si="100"/>
        <v>0.48154815245974358</v>
      </c>
      <c r="AN127" s="1">
        <f t="shared" ca="1" si="101"/>
        <v>6.7836753443694358</v>
      </c>
      <c r="AO127" s="1">
        <f t="shared" ca="1" si="102"/>
        <v>0.34384027157597558</v>
      </c>
      <c r="AP127" s="1">
        <f t="shared" ca="1" si="103"/>
        <v>0.34384027157597558</v>
      </c>
      <c r="AQ127" s="1">
        <f t="shared" si="104"/>
        <v>1.0266975608143734</v>
      </c>
      <c r="AR127" s="1">
        <f t="shared" si="105"/>
        <v>-0.3687225360410043</v>
      </c>
      <c r="AS127" s="1">
        <f t="shared" si="88"/>
        <v>1.2968256477319928</v>
      </c>
      <c r="AT127" s="1">
        <f t="shared" si="106"/>
        <v>13.530567765781065</v>
      </c>
      <c r="AU127" s="1">
        <f t="shared" ca="1" si="107"/>
        <v>1.4399999999999997</v>
      </c>
      <c r="AV127" s="1">
        <f t="shared" ca="1" si="108"/>
        <v>6.8285783508498952</v>
      </c>
      <c r="AW127" s="1">
        <f t="shared" ca="1" si="109"/>
        <v>-0.41991916354220082</v>
      </c>
    </row>
    <row r="128" spans="10:49">
      <c r="J128" s="1">
        <v>109</v>
      </c>
      <c r="K128" s="1">
        <f t="shared" si="81"/>
        <v>0.90833333333333333</v>
      </c>
      <c r="L128" s="1">
        <f t="shared" ca="1" si="82"/>
        <v>109.91939373268659</v>
      </c>
      <c r="M128" s="1">
        <f t="shared" ca="1" si="76"/>
        <v>0.88841277162540511</v>
      </c>
      <c r="N128">
        <f t="shared" ca="1" si="77"/>
        <v>-0.8639074297011955</v>
      </c>
      <c r="O128" s="1">
        <f t="shared" ca="1" si="78"/>
        <v>-30.236760039541842</v>
      </c>
      <c r="P128" s="1">
        <f t="shared" ca="1" si="79"/>
        <v>20.763239960458158</v>
      </c>
      <c r="Q128" s="1">
        <f t="shared" ca="1" si="80"/>
        <v>22.363239960458159</v>
      </c>
      <c r="R128" s="1">
        <f t="shared" ca="1" si="83"/>
        <v>0.5883876560631639</v>
      </c>
      <c r="S128" s="1">
        <f ca="1">ROUND(RAND()*MIN(12, $T$120-SUM($S$120:S127)), 1)</f>
        <v>0</v>
      </c>
      <c r="U128" s="10">
        <f t="shared" ca="1" si="116"/>
        <v>1.5</v>
      </c>
      <c r="V128" s="10">
        <f t="shared" ca="1" si="84"/>
        <v>1.5</v>
      </c>
      <c r="W128" s="10">
        <f t="shared" ca="1" si="89"/>
        <v>6.1999999999999984</v>
      </c>
      <c r="X128" s="1" t="str">
        <f t="shared" ca="1" si="117"/>
        <v>Light Snow</v>
      </c>
      <c r="Y128" s="1">
        <f t="shared" ca="1" si="90"/>
        <v>0.223</v>
      </c>
      <c r="Z128" s="1">
        <f t="shared" ca="1" si="91"/>
        <v>61.497797880233975</v>
      </c>
      <c r="AA128" s="1">
        <f t="shared" ca="1" si="92"/>
        <v>0</v>
      </c>
      <c r="AB128" s="2">
        <f t="shared" ca="1" si="93"/>
        <v>0.44009999999999999</v>
      </c>
      <c r="AC128" s="1">
        <f ca="1">IF(OR($AE$16="None", $AE$16="Source"), 0, UpStream(J128, $AE$16))</f>
        <v>0</v>
      </c>
      <c r="AD128" s="1">
        <f t="shared" ca="1" si="94"/>
        <v>0</v>
      </c>
      <c r="AE128" s="1">
        <f t="shared" ca="1" si="95"/>
        <v>0</v>
      </c>
      <c r="AF128" s="31">
        <f t="shared" ca="1" si="96"/>
        <v>409.43288140923079</v>
      </c>
      <c r="AG128" s="1">
        <f t="shared" ca="1" si="85"/>
        <v>2.5234864238502584E-3</v>
      </c>
      <c r="AH128" s="1">
        <f t="shared" ca="1" si="97"/>
        <v>409.43288140923079</v>
      </c>
      <c r="AI128" s="1">
        <f t="shared" ca="1" si="86"/>
        <v>2.5234864238502584E-3</v>
      </c>
      <c r="AJ128" s="1">
        <f t="shared" ca="1" si="98"/>
        <v>0</v>
      </c>
      <c r="AK128" s="1">
        <f t="shared" ca="1" si="99"/>
        <v>3.1257082631365792E-2</v>
      </c>
      <c r="AL128" s="1">
        <f t="shared" ca="1" si="87"/>
        <v>0.21641766430647211</v>
      </c>
      <c r="AM128" s="1">
        <f t="shared" ca="1" si="100"/>
        <v>0.46641805696043326</v>
      </c>
      <c r="AN128" s="1">
        <f t="shared" ca="1" si="101"/>
        <v>6.7252951891180626</v>
      </c>
      <c r="AO128" s="1">
        <f t="shared" ca="1" si="102"/>
        <v>0.410346918823767</v>
      </c>
      <c r="AP128" s="1">
        <f t="shared" ca="1" si="103"/>
        <v>0.410346918823767</v>
      </c>
      <c r="AQ128" s="1">
        <f t="shared" si="104"/>
        <v>1.0276761287421989</v>
      </c>
      <c r="AR128" s="1">
        <f t="shared" si="105"/>
        <v>-0.37748004186486256</v>
      </c>
      <c r="AS128" s="1">
        <f t="shared" si="88"/>
        <v>1.2894723179314527</v>
      </c>
      <c r="AT128" s="1">
        <f t="shared" si="106"/>
        <v>13.295383808178077</v>
      </c>
      <c r="AU128" s="1">
        <f t="shared" ca="1" si="107"/>
        <v>1.4399999999999997</v>
      </c>
      <c r="AV128" s="1">
        <f t="shared" ca="1" si="108"/>
        <v>7.0211018203125422</v>
      </c>
      <c r="AW128" s="1">
        <f t="shared" ca="1" si="109"/>
        <v>-0.49280240024512523</v>
      </c>
    </row>
    <row r="129" spans="10:49">
      <c r="J129" s="1">
        <v>110</v>
      </c>
      <c r="K129" s="1">
        <f t="shared" si="81"/>
        <v>0.91666666666666663</v>
      </c>
      <c r="L129" s="1">
        <f t="shared" ca="1" si="82"/>
        <v>110.80675564482866</v>
      </c>
      <c r="M129" s="1">
        <f t="shared" ca="1" si="76"/>
        <v>0.88658004511180355</v>
      </c>
      <c r="N129">
        <f t="shared" ca="1" si="77"/>
        <v>-0.88636740305411821</v>
      </c>
      <c r="O129" s="1">
        <f t="shared" ca="1" si="78"/>
        <v>-31.022859106894138</v>
      </c>
      <c r="P129" s="1">
        <f t="shared" ca="1" si="79"/>
        <v>19.977140893105862</v>
      </c>
      <c r="Q129" s="1">
        <f t="shared" ca="1" si="80"/>
        <v>18.277140893105862</v>
      </c>
      <c r="R129" s="1">
        <f t="shared" ca="1" si="83"/>
        <v>0.44801380847197281</v>
      </c>
      <c r="S129" s="1">
        <f ca="1">ROUND($T$120-SUM($S$120:S128), 1)</f>
        <v>0</v>
      </c>
      <c r="U129" s="10">
        <f t="shared" ca="1" si="116"/>
        <v>0</v>
      </c>
      <c r="V129" s="10">
        <f t="shared" ca="1" si="84"/>
        <v>0</v>
      </c>
      <c r="W129" s="10">
        <f t="shared" ca="1" si="89"/>
        <v>6.1999999999999984</v>
      </c>
      <c r="X129" s="1" t="str">
        <f t="shared" ca="1" si="117"/>
        <v>Cloudy</v>
      </c>
      <c r="Y129" s="1">
        <f t="shared" ca="1" si="90"/>
        <v>0.223</v>
      </c>
      <c r="Z129" s="1">
        <f t="shared" ca="1" si="91"/>
        <v>61.540031625858745</v>
      </c>
      <c r="AA129" s="1">
        <f t="shared" ca="1" si="92"/>
        <v>0</v>
      </c>
      <c r="AB129" s="2">
        <f t="shared" ca="1" si="93"/>
        <v>0.2114</v>
      </c>
      <c r="AC129" s="1">
        <f ca="1">IF(OR($AE$16="None", $AE$16="Source"), 0, UpStream(J129, $AE$16))</f>
        <v>0</v>
      </c>
      <c r="AD129" s="1">
        <f t="shared" ca="1" si="94"/>
        <v>0</v>
      </c>
      <c r="AE129" s="1">
        <f t="shared" ca="1" si="95"/>
        <v>5.6823081530593799E-3</v>
      </c>
      <c r="AF129" s="31">
        <f t="shared" ca="1" si="96"/>
        <v>344.00827856670446</v>
      </c>
      <c r="AG129" s="1">
        <f t="shared" ca="1" si="85"/>
        <v>2.1188766861506701E-3</v>
      </c>
      <c r="AH129" s="1">
        <f t="shared" ca="1" si="97"/>
        <v>97.010334555810672</v>
      </c>
      <c r="AI129" s="1">
        <f t="shared" ca="1" si="86"/>
        <v>5.9606525908931132E-4</v>
      </c>
      <c r="AJ129" s="1">
        <f t="shared" ca="1" si="98"/>
        <v>1.1874525322653198E-5</v>
      </c>
      <c r="AK129" s="1">
        <f t="shared" ca="1" si="99"/>
        <v>2.6780458470246616E-2</v>
      </c>
      <c r="AL129" s="1">
        <f t="shared" ca="1" si="87"/>
        <v>0.19135347728591853</v>
      </c>
      <c r="AM129" s="1">
        <f t="shared" ca="1" si="100"/>
        <v>0.4813372159012389</v>
      </c>
      <c r="AN129" s="1">
        <f t="shared" ca="1" si="101"/>
        <v>6.7828240512874869</v>
      </c>
      <c r="AO129" s="1">
        <f t="shared" ca="1" si="102"/>
        <v>0.34472914460763154</v>
      </c>
      <c r="AP129" s="1">
        <f t="shared" ca="1" si="103"/>
        <v>9.7213618779352098E-2</v>
      </c>
      <c r="AQ129" s="1">
        <f t="shared" si="104"/>
        <v>1.0285788383248864</v>
      </c>
      <c r="AR129" s="1">
        <f t="shared" si="105"/>
        <v>-0.38520290113228545</v>
      </c>
      <c r="AS129" s="1">
        <f t="shared" si="88"/>
        <v>1.2829321698046094</v>
      </c>
      <c r="AT129" s="1">
        <f t="shared" si="106"/>
        <v>13.08821161121795</v>
      </c>
      <c r="AU129" s="1">
        <f t="shared" ca="1" si="107"/>
        <v>1.4399999999999997</v>
      </c>
      <c r="AV129" s="1">
        <f t="shared" ca="1" si="108"/>
        <v>8.2011276733654359</v>
      </c>
      <c r="AW129" s="1">
        <f t="shared" ca="1" si="109"/>
        <v>0.28023879761461545</v>
      </c>
    </row>
    <row r="130" spans="10:49">
      <c r="J130" s="1">
        <v>111</v>
      </c>
      <c r="K130" s="1">
        <f t="shared" si="81"/>
        <v>0.92500000000000004</v>
      </c>
      <c r="L130" s="1">
        <f t="shared" ca="1" si="82"/>
        <v>111.6931249654301</v>
      </c>
      <c r="M130" s="1">
        <f t="shared" ca="1" si="76"/>
        <v>0.88646108260034273</v>
      </c>
      <c r="N130">
        <f t="shared" ca="1" si="77"/>
        <v>-0.90689239275152767</v>
      </c>
      <c r="O130" s="1">
        <f t="shared" ca="1" si="78"/>
        <v>-31.741233746303468</v>
      </c>
      <c r="P130" s="1">
        <f t="shared" ca="1" si="79"/>
        <v>19.258766253696532</v>
      </c>
      <c r="Q130" s="1">
        <f t="shared" ca="1" si="80"/>
        <v>18.858766253696533</v>
      </c>
      <c r="R130" s="1">
        <f t="shared" ca="1" si="83"/>
        <v>0.68051829293608557</v>
      </c>
      <c r="S130" s="1">
        <f ca="1">ROUND(RAND()*MIN($T$130, 12), 1)</f>
        <v>0</v>
      </c>
      <c r="T130" s="1">
        <f ca="1">G30*(RAND()*(N2/10+0.3)+0.85-N2/20)</f>
        <v>0</v>
      </c>
      <c r="U130" s="10">
        <f t="shared" ref="U130:U139" ca="1" si="118">VLOOKUP(SMALL($R$130:$R$139, J130-110),$R$130:$S$139,2, FALSE)</f>
        <v>0</v>
      </c>
      <c r="V130" s="10">
        <f t="shared" ca="1" si="84"/>
        <v>0</v>
      </c>
      <c r="W130" s="10">
        <f t="shared" ca="1" si="89"/>
        <v>6.1999999999999984</v>
      </c>
      <c r="X130" s="1" t="str">
        <f ca="1">IF(U130= 0, IF(RAND()&lt;(0.5^(T$130/10)), "Sunny", "Cloudy"), IF(V130&gt;0, IF(V130&gt;6, "Blizzard", IF(V130&gt;2, "Snowing", "Light Snow")), IF(U130&gt;6, "Storm",  IF(U130&gt;2, "Rain", "Light Rain"))))</f>
        <v>Sunny</v>
      </c>
      <c r="Y130" s="1">
        <f t="shared" ca="1" si="90"/>
        <v>0.21099999999999999</v>
      </c>
      <c r="Z130" s="1">
        <f t="shared" ca="1" si="91"/>
        <v>61.570141229867588</v>
      </c>
      <c r="AA130" s="1">
        <f t="shared" ca="1" si="92"/>
        <v>0</v>
      </c>
      <c r="AB130" s="2">
        <f t="shared" ca="1" si="93"/>
        <v>0</v>
      </c>
      <c r="AC130" s="1">
        <f ca="1">IF(OR($AE$16="None", $AE$16="Source"), 0, UpStream(J130, $AE$16))</f>
        <v>0</v>
      </c>
      <c r="AD130" s="1">
        <f t="shared" ca="1" si="94"/>
        <v>0</v>
      </c>
      <c r="AE130" s="1">
        <f t="shared" ca="1" si="95"/>
        <v>5.0923793432881949E-3</v>
      </c>
      <c r="AF130" s="31">
        <f t="shared" ca="1" si="96"/>
        <v>352.71240413136451</v>
      </c>
      <c r="AG130" s="1">
        <f t="shared" ca="1" si="85"/>
        <v>2.1726759524323407E-3</v>
      </c>
      <c r="AH130" s="1">
        <f t="shared" ca="1" si="97"/>
        <v>33.154965988348266</v>
      </c>
      <c r="AI130" s="1">
        <f t="shared" ca="1" si="86"/>
        <v>2.035872259855521E-4</v>
      </c>
      <c r="AJ130" s="1">
        <f t="shared" ca="1" si="98"/>
        <v>1.892146109234457E-5</v>
      </c>
      <c r="AK130" s="1">
        <f t="shared" ca="1" si="99"/>
        <v>2.7381633919981288E-2</v>
      </c>
      <c r="AL130" s="1">
        <f t="shared" ca="1" si="87"/>
        <v>0.19481220815091108</v>
      </c>
      <c r="AM130" s="1">
        <f t="shared" ca="1" si="100"/>
        <v>0.4792784475292195</v>
      </c>
      <c r="AN130" s="1">
        <f t="shared" ca="1" si="101"/>
        <v>6.7745752479972605</v>
      </c>
      <c r="AO130" s="1">
        <f t="shared" ca="1" si="102"/>
        <v>0.35346017598944507</v>
      </c>
      <c r="AP130" s="1">
        <f t="shared" ca="1" si="103"/>
        <v>3.3225256543007842E-2</v>
      </c>
      <c r="AQ130" s="1">
        <f t="shared" si="104"/>
        <v>1.0294032152982162</v>
      </c>
      <c r="AR130" s="1">
        <f t="shared" si="105"/>
        <v>-0.39186994602282987</v>
      </c>
      <c r="AS130" s="1">
        <f t="shared" si="88"/>
        <v>1.2772428606153479</v>
      </c>
      <c r="AT130" s="1">
        <f t="shared" si="106"/>
        <v>12.909722309996026</v>
      </c>
      <c r="AU130" s="1">
        <f t="shared" ca="1" si="107"/>
        <v>1.4399999999999997</v>
      </c>
      <c r="AV130" s="1">
        <f t="shared" ca="1" si="108"/>
        <v>8.9035326722454986</v>
      </c>
      <c r="AW130" s="1">
        <f t="shared" ca="1" si="109"/>
        <v>0.44654648177933187</v>
      </c>
    </row>
    <row r="131" spans="10:49">
      <c r="J131" s="1">
        <v>112</v>
      </c>
      <c r="K131" s="1">
        <f t="shared" si="81"/>
        <v>0.93333333333333335</v>
      </c>
      <c r="L131" s="1">
        <f t="shared" ca="1" si="82"/>
        <v>112.58031763306749</v>
      </c>
      <c r="M131" s="1">
        <f t="shared" ca="1" si="76"/>
        <v>0.88826193243944251</v>
      </c>
      <c r="N131">
        <f t="shared" ca="1" si="77"/>
        <v>-0.92548070322046483</v>
      </c>
      <c r="O131" s="1">
        <f t="shared" ca="1" si="78"/>
        <v>-32.39182461271627</v>
      </c>
      <c r="P131" s="1">
        <f t="shared" ca="1" si="79"/>
        <v>18.60817538728373</v>
      </c>
      <c r="Q131" s="1">
        <f t="shared" ca="1" si="80"/>
        <v>19.208175387283731</v>
      </c>
      <c r="R131" s="1">
        <f t="shared" ca="1" si="83"/>
        <v>0.73563243769250641</v>
      </c>
      <c r="S131" s="1">
        <f ca="1">ROUND(RAND()*MIN(12, $T$130-SUM($S$130:S130)), 1)</f>
        <v>0</v>
      </c>
      <c r="U131" s="10">
        <f t="shared" ca="1" si="118"/>
        <v>0</v>
      </c>
      <c r="V131" s="10">
        <f t="shared" ca="1" si="84"/>
        <v>0</v>
      </c>
      <c r="W131" s="10">
        <f t="shared" ca="1" si="89"/>
        <v>6.1999999999999984</v>
      </c>
      <c r="X131" s="1" t="str">
        <f t="shared" ref="X131:X139" ca="1" si="119">IF(U131= 0, IF(RAND()&lt;(0.5^(T$130/10)), "Sunny", "Cloudy"), IF(V131&gt;0, IF(V131&gt;6, "Blizzard", IF(V131&gt;2, "Snowing", "Light Snow")), IF(U131&gt;6, "Storm",  IF(U131&gt;2, "Rain", "Light Rain"))))</f>
        <v>Sunny</v>
      </c>
      <c r="Y131" s="1">
        <f t="shared" ca="1" si="90"/>
        <v>0</v>
      </c>
      <c r="Z131" s="1">
        <f t="shared" ca="1" si="91"/>
        <v>61.38916232988889</v>
      </c>
      <c r="AA131" s="1">
        <f t="shared" ca="1" si="92"/>
        <v>0</v>
      </c>
      <c r="AB131" s="2">
        <f t="shared" ca="1" si="93"/>
        <v>0</v>
      </c>
      <c r="AC131" s="1">
        <f ca="1">IF(OR($AE$16="None", $AE$16="Source"), 0, UpStream(J131, $AE$16))</f>
        <v>0</v>
      </c>
      <c r="AD131" s="1">
        <f t="shared" ca="1" si="94"/>
        <v>0</v>
      </c>
      <c r="AE131" s="1">
        <f t="shared" ca="1" si="95"/>
        <v>0</v>
      </c>
      <c r="AF131" s="31">
        <f t="shared" ca="1" si="96"/>
        <v>358.03514878648525</v>
      </c>
      <c r="AG131" s="1">
        <f t="shared" ca="1" si="85"/>
        <v>2.2055798366364537E-3</v>
      </c>
      <c r="AH131" s="1">
        <f t="shared" ca="1" si="97"/>
        <v>33.655303985929621</v>
      </c>
      <c r="AI131" s="1">
        <f t="shared" ca="1" si="86"/>
        <v>2.0666055955709156E-4</v>
      </c>
      <c r="AJ131" s="1">
        <f t="shared" ca="1" si="98"/>
        <v>1.8634693501427005E-5</v>
      </c>
      <c r="AK131" s="1">
        <f t="shared" ca="1" si="99"/>
        <v>2.7748375153913672E-2</v>
      </c>
      <c r="AL131" s="1">
        <f t="shared" ca="1" si="87"/>
        <v>0.19690768092862193</v>
      </c>
      <c r="AM131" s="1">
        <f t="shared" ca="1" si="100"/>
        <v>0.47803114230439164</v>
      </c>
      <c r="AN131" s="1">
        <f t="shared" ca="1" si="101"/>
        <v>6.7696294518542919</v>
      </c>
      <c r="AO131" s="1">
        <f t="shared" ca="1" si="102"/>
        <v>0.35879919059850823</v>
      </c>
      <c r="AP131" s="1">
        <f t="shared" ca="1" si="103"/>
        <v>3.3727123916259781E-2</v>
      </c>
      <c r="AQ131" s="1">
        <f t="shared" si="104"/>
        <v>1.0301470001022057</v>
      </c>
      <c r="AR131" s="1">
        <f t="shared" si="105"/>
        <v>-0.39746290262987177</v>
      </c>
      <c r="AS131" s="1">
        <f t="shared" si="88"/>
        <v>1.2724383003655215</v>
      </c>
      <c r="AT131" s="1">
        <f t="shared" si="106"/>
        <v>12.760487359572405</v>
      </c>
      <c r="AU131" s="1">
        <f t="shared" ca="1" si="107"/>
        <v>1.4399999999999997</v>
      </c>
      <c r="AV131" s="1">
        <f t="shared" ca="1" si="108"/>
        <v>9.0600846003761379</v>
      </c>
      <c r="AW131" s="1">
        <f t="shared" ca="1" si="109"/>
        <v>0.43977876663367732</v>
      </c>
    </row>
    <row r="132" spans="10:49">
      <c r="J132" s="1">
        <v>113</v>
      </c>
      <c r="K132" s="1">
        <f t="shared" si="81"/>
        <v>0.94166666666666665</v>
      </c>
      <c r="L132" s="1">
        <f t="shared" ca="1" si="82"/>
        <v>113.47036076623975</v>
      </c>
      <c r="M132" s="1">
        <f t="shared" ca="1" si="76"/>
        <v>0.89219894010105838</v>
      </c>
      <c r="N132">
        <f t="shared" ca="1" si="77"/>
        <v>-0.94212231907986754</v>
      </c>
      <c r="O132" s="1">
        <f t="shared" ca="1" si="78"/>
        <v>-32.974281167795361</v>
      </c>
      <c r="P132" s="1">
        <f t="shared" ca="1" si="79"/>
        <v>18.025718832204639</v>
      </c>
      <c r="Q132" s="1">
        <f t="shared" ca="1" si="80"/>
        <v>15.225718832204638</v>
      </c>
      <c r="R132" s="1">
        <f t="shared" ca="1" si="83"/>
        <v>0.2205038445415386</v>
      </c>
      <c r="S132" s="1">
        <f ca="1">ROUND(RAND()*MIN(12, $T$130-SUM($S$130:S131)), 1)</f>
        <v>0</v>
      </c>
      <c r="U132" s="10">
        <f t="shared" ca="1" si="118"/>
        <v>0</v>
      </c>
      <c r="V132" s="10">
        <f t="shared" ca="1" si="84"/>
        <v>0</v>
      </c>
      <c r="W132" s="10">
        <f t="shared" ca="1" si="89"/>
        <v>6.1999999999999984</v>
      </c>
      <c r="X132" s="1" t="str">
        <f t="shared" ca="1" si="119"/>
        <v>Sunny</v>
      </c>
      <c r="Y132" s="1">
        <f t="shared" ca="1" si="90"/>
        <v>0</v>
      </c>
      <c r="Z132" s="1">
        <f t="shared" ca="1" si="91"/>
        <v>61.208715398191949</v>
      </c>
      <c r="AA132" s="1">
        <f t="shared" ca="1" si="92"/>
        <v>0</v>
      </c>
      <c r="AB132" s="2">
        <f t="shared" ca="1" si="93"/>
        <v>0</v>
      </c>
      <c r="AC132" s="1">
        <f ca="1">IF(OR($AE$16="None", $AE$16="Source"), 0, UpStream(J132, $AE$16))</f>
        <v>0</v>
      </c>
      <c r="AD132" s="1">
        <f t="shared" ca="1" si="94"/>
        <v>0</v>
      </c>
      <c r="AE132" s="1">
        <f t="shared" ca="1" si="95"/>
        <v>0</v>
      </c>
      <c r="AF132" s="31">
        <f t="shared" ca="1" si="96"/>
        <v>301.40160781524207</v>
      </c>
      <c r="AG132" s="1">
        <f t="shared" ca="1" si="85"/>
        <v>1.855663181796014E-3</v>
      </c>
      <c r="AH132" s="1">
        <f t="shared" ca="1" si="97"/>
        <v>28.331751134632761</v>
      </c>
      <c r="AI132" s="1">
        <f t="shared" ca="1" si="86"/>
        <v>1.7396211420720906E-4</v>
      </c>
      <c r="AJ132" s="1">
        <f t="shared" ca="1" si="98"/>
        <v>1.6411843541434202E-5</v>
      </c>
      <c r="AK132" s="1">
        <f t="shared" ca="1" si="99"/>
        <v>2.3810074727573405E-2</v>
      </c>
      <c r="AL132" s="1">
        <f t="shared" ca="1" si="87"/>
        <v>0.17381845179585378</v>
      </c>
      <c r="AM132" s="1">
        <f t="shared" ca="1" si="100"/>
        <v>0.49177473107389652</v>
      </c>
      <c r="AN132" s="1">
        <f t="shared" ca="1" si="101"/>
        <v>6.8264315890252956</v>
      </c>
      <c r="AO132" s="1">
        <f t="shared" ca="1" si="102"/>
        <v>0.3019853960937447</v>
      </c>
      <c r="AP132" s="1">
        <f t="shared" ca="1" si="103"/>
        <v>2.8386627232812007E-2</v>
      </c>
      <c r="AQ132" s="1">
        <f t="shared" si="104"/>
        <v>1.0308081540744076</v>
      </c>
      <c r="AR132" s="1">
        <f t="shared" si="105"/>
        <v>-0.4019664410481128</v>
      </c>
      <c r="AS132" s="1">
        <f t="shared" si="88"/>
        <v>1.2685479842183889</v>
      </c>
      <c r="AT132" s="1">
        <f t="shared" si="106"/>
        <v>12.640981297955538</v>
      </c>
      <c r="AU132" s="1">
        <f t="shared" ca="1" si="107"/>
        <v>1.4399999999999997</v>
      </c>
      <c r="AV132" s="1">
        <f t="shared" ca="1" si="108"/>
        <v>8.9299222581059787</v>
      </c>
      <c r="AW132" s="1">
        <f t="shared" ca="1" si="109"/>
        <v>0.38731950757784717</v>
      </c>
    </row>
    <row r="133" spans="10:49">
      <c r="J133" s="1">
        <v>114</v>
      </c>
      <c r="K133" s="1">
        <f t="shared" si="81"/>
        <v>0.95</v>
      </c>
      <c r="L133" s="1">
        <f t="shared" ca="1" si="82"/>
        <v>114.36550306241129</v>
      </c>
      <c r="M133" s="1">
        <f t="shared" ca="1" si="76"/>
        <v>0.89849895201551311</v>
      </c>
      <c r="N133">
        <f t="shared" ca="1" si="77"/>
        <v>-0.95679587090866325</v>
      </c>
      <c r="O133" s="1">
        <f t="shared" ca="1" si="78"/>
        <v>-33.487855481803216</v>
      </c>
      <c r="P133" s="1">
        <f t="shared" ca="1" si="79"/>
        <v>17.512144518196784</v>
      </c>
      <c r="Q133" s="1">
        <f t="shared" ca="1" si="80"/>
        <v>18.312144518196785</v>
      </c>
      <c r="R133" s="1">
        <f t="shared" ca="1" si="83"/>
        <v>0.44080132422422869</v>
      </c>
      <c r="S133" s="1">
        <f ca="1">ROUND(RAND()*MIN(12, $T$130-SUM($S$130:S132)), 1)</f>
        <v>0</v>
      </c>
      <c r="U133" s="10">
        <f t="shared" ca="1" si="118"/>
        <v>0</v>
      </c>
      <c r="V133" s="10">
        <f t="shared" ca="1" si="84"/>
        <v>0</v>
      </c>
      <c r="W133" s="10">
        <f t="shared" ca="1" si="89"/>
        <v>6.1999999999999984</v>
      </c>
      <c r="X133" s="1" t="str">
        <f t="shared" ca="1" si="119"/>
        <v>Sunny</v>
      </c>
      <c r="Y133" s="1">
        <f t="shared" ca="1" si="90"/>
        <v>0</v>
      </c>
      <c r="Z133" s="1">
        <f t="shared" ca="1" si="91"/>
        <v>61.028798871112414</v>
      </c>
      <c r="AA133" s="1">
        <f t="shared" ca="1" si="92"/>
        <v>0</v>
      </c>
      <c r="AB133" s="2">
        <f t="shared" ca="1" si="93"/>
        <v>0</v>
      </c>
      <c r="AC133" s="1">
        <f ca="1">IF(OR($AE$16="None", $AE$16="Source"), 0, UpStream(J133, $AE$16))</f>
        <v>0</v>
      </c>
      <c r="AD133" s="1">
        <f t="shared" ca="1" si="94"/>
        <v>0</v>
      </c>
      <c r="AE133" s="1">
        <f t="shared" ca="1" si="95"/>
        <v>0</v>
      </c>
      <c r="AF133" s="31">
        <f t="shared" ca="1" si="96"/>
        <v>344.52665284772314</v>
      </c>
      <c r="AG133" s="1">
        <f t="shared" ca="1" si="85"/>
        <v>2.1220804422409645E-3</v>
      </c>
      <c r="AH133" s="1">
        <f t="shared" ca="1" si="97"/>
        <v>32.38550536768598</v>
      </c>
      <c r="AI133" s="1">
        <f t="shared" ca="1" si="86"/>
        <v>1.988608619600864E-4</v>
      </c>
      <c r="AJ133" s="1">
        <f t="shared" ca="1" si="98"/>
        <v>1.7555288382381608E-5</v>
      </c>
      <c r="AK133" s="1">
        <f t="shared" ca="1" si="99"/>
        <v>2.681631271717215E-2</v>
      </c>
      <c r="AL133" s="1">
        <f t="shared" ca="1" si="87"/>
        <v>0.19156058984394275</v>
      </c>
      <c r="AM133" s="1">
        <f t="shared" ca="1" si="100"/>
        <v>0.48121393461670076</v>
      </c>
      <c r="AN133" s="1">
        <f t="shared" ca="1" si="101"/>
        <v>6.7823270502527135</v>
      </c>
      <c r="AO133" s="1">
        <f t="shared" ca="1" si="102"/>
        <v>0.34524913170099047</v>
      </c>
      <c r="AP133" s="1">
        <f t="shared" ca="1" si="103"/>
        <v>3.2453418379893108E-2</v>
      </c>
      <c r="AQ133" s="1">
        <f t="shared" si="104"/>
        <v>1.03138486503774</v>
      </c>
      <c r="AR133" s="1">
        <f t="shared" si="105"/>
        <v>-0.40536821739178569</v>
      </c>
      <c r="AS133" s="1">
        <f t="shared" si="88"/>
        <v>1.2655963845934981</v>
      </c>
      <c r="AT133" s="1">
        <f t="shared" si="106"/>
        <v>12.551584477298203</v>
      </c>
      <c r="AU133" s="1">
        <f t="shared" ca="1" si="107"/>
        <v>1.4399999999999997</v>
      </c>
      <c r="AV133" s="1">
        <f t="shared" ca="1" si="108"/>
        <v>9.2011021522188283</v>
      </c>
      <c r="AW133" s="1">
        <f t="shared" ca="1" si="109"/>
        <v>0.41430480582420592</v>
      </c>
    </row>
    <row r="134" spans="10:49">
      <c r="J134" s="1">
        <v>115</v>
      </c>
      <c r="K134" s="1">
        <f t="shared" si="81"/>
        <v>0.95833333333333337</v>
      </c>
      <c r="L134" s="1">
        <f t="shared" ca="1" si="82"/>
        <v>115.26822540088934</v>
      </c>
      <c r="M134" s="1">
        <f t="shared" ca="1" si="76"/>
        <v>0.90739951940613572</v>
      </c>
      <c r="N134">
        <f t="shared" ca="1" si="77"/>
        <v>-0.96946536746130041</v>
      </c>
      <c r="O134" s="1">
        <f t="shared" ca="1" si="78"/>
        <v>-33.931287861145513</v>
      </c>
      <c r="P134" s="1">
        <f t="shared" ca="1" si="79"/>
        <v>17.068712138854487</v>
      </c>
      <c r="Q134" s="1">
        <f t="shared" ca="1" si="80"/>
        <v>21.068712138854487</v>
      </c>
      <c r="R134" s="1">
        <f t="shared" ca="1" si="83"/>
        <v>0.67761445034180201</v>
      </c>
      <c r="S134" s="1">
        <f ca="1">ROUND(RAND()*MIN(12, $T$130-SUM($S$130:S133)), 1)</f>
        <v>0</v>
      </c>
      <c r="U134" s="10">
        <f t="shared" ca="1" si="118"/>
        <v>0</v>
      </c>
      <c r="V134" s="10">
        <f t="shared" ca="1" si="84"/>
        <v>0</v>
      </c>
      <c r="W134" s="10">
        <f t="shared" ca="1" si="89"/>
        <v>6.1999999999999984</v>
      </c>
      <c r="X134" s="1" t="str">
        <f t="shared" ca="1" si="119"/>
        <v>Sunny</v>
      </c>
      <c r="Y134" s="1">
        <f t="shared" ca="1" si="90"/>
        <v>0</v>
      </c>
      <c r="Z134" s="1">
        <f t="shared" ca="1" si="91"/>
        <v>60.849411189582177</v>
      </c>
      <c r="AA134" s="1">
        <f t="shared" ca="1" si="92"/>
        <v>0</v>
      </c>
      <c r="AB134" s="2">
        <f t="shared" ca="1" si="93"/>
        <v>0</v>
      </c>
      <c r="AC134" s="1">
        <f ca="1">IF(OR($AE$16="None", $AE$16="Source"), 0, UpStream(J134, $AE$16))</f>
        <v>0</v>
      </c>
      <c r="AD134" s="1">
        <f t="shared" ca="1" si="94"/>
        <v>0</v>
      </c>
      <c r="AE134" s="1">
        <f t="shared" ca="1" si="95"/>
        <v>0</v>
      </c>
      <c r="AF134" s="31">
        <f t="shared" ca="1" si="96"/>
        <v>387.60015463282548</v>
      </c>
      <c r="AG134" s="1">
        <f t="shared" ca="1" si="85"/>
        <v>2.3884065227343957E-3</v>
      </c>
      <c r="AH134" s="1">
        <f t="shared" ca="1" si="97"/>
        <v>36.434414535485601</v>
      </c>
      <c r="AI134" s="1">
        <f t="shared" ca="1" si="86"/>
        <v>2.2373184003341622E-4</v>
      </c>
      <c r="AJ134" s="1">
        <f t="shared" ca="1" si="98"/>
        <v>1.8632057527805226E-5</v>
      </c>
      <c r="AK134" s="1">
        <f t="shared" ca="1" si="99"/>
        <v>2.9773647415527401E-2</v>
      </c>
      <c r="AL134" s="1">
        <f t="shared" ca="1" si="87"/>
        <v>0.20828596722522563</v>
      </c>
      <c r="AM134" s="1">
        <f t="shared" ca="1" si="100"/>
        <v>0.47125835284212753</v>
      </c>
      <c r="AN134" s="1">
        <f t="shared" ca="1" si="101"/>
        <v>6.7434151655303758</v>
      </c>
      <c r="AO134" s="1">
        <f t="shared" ca="1" si="102"/>
        <v>0.38845204325079363</v>
      </c>
      <c r="AP134" s="1">
        <f t="shared" ca="1" si="103"/>
        <v>3.6514492065574604E-2</v>
      </c>
      <c r="AQ134" s="1">
        <f t="shared" si="104"/>
        <v>1.0318755522675394</v>
      </c>
      <c r="AR134" s="1">
        <f t="shared" si="105"/>
        <v>-0.40765890762838708</v>
      </c>
      <c r="AS134" s="1">
        <f t="shared" si="88"/>
        <v>1.2636024277129565</v>
      </c>
      <c r="AT134" s="1">
        <f t="shared" si="106"/>
        <v>12.49258552238074</v>
      </c>
      <c r="AU134" s="1">
        <f t="shared" ca="1" si="107"/>
        <v>1.4399999999999997</v>
      </c>
      <c r="AV134" s="1">
        <f t="shared" ca="1" si="108"/>
        <v>9.4265513477836489</v>
      </c>
      <c r="AW134" s="1">
        <f t="shared" ca="1" si="109"/>
        <v>0.43971655765620332</v>
      </c>
    </row>
    <row r="135" spans="10:49">
      <c r="J135" s="1">
        <v>116</v>
      </c>
      <c r="K135" s="1">
        <f t="shared" si="81"/>
        <v>0.96666666666666667</v>
      </c>
      <c r="L135" s="1">
        <f t="shared" ca="1" si="82"/>
        <v>116.18125164952741</v>
      </c>
      <c r="M135" s="1">
        <f t="shared" ca="1" si="76"/>
        <v>0.91914910212392975</v>
      </c>
      <c r="N135">
        <f t="shared" ca="1" si="77"/>
        <v>-0.98007666976069729</v>
      </c>
      <c r="O135" s="1">
        <f t="shared" ca="1" si="78"/>
        <v>-34.302683441624403</v>
      </c>
      <c r="P135" s="1">
        <f t="shared" ca="1" si="79"/>
        <v>16.697316558375597</v>
      </c>
      <c r="Q135" s="1">
        <f t="shared" ca="1" si="80"/>
        <v>16.797316558375599</v>
      </c>
      <c r="R135" s="1">
        <f t="shared" ca="1" si="83"/>
        <v>0.64262428811229266</v>
      </c>
      <c r="S135" s="1">
        <f ca="1">ROUND(RAND()*MIN(12, $T$130-SUM($S$130:S134)), 1)</f>
        <v>0</v>
      </c>
      <c r="U135" s="10">
        <f t="shared" ca="1" si="118"/>
        <v>0</v>
      </c>
      <c r="V135" s="10">
        <f t="shared" ca="1" si="84"/>
        <v>0</v>
      </c>
      <c r="W135" s="10">
        <f t="shared" ca="1" si="89"/>
        <v>6.1999999999999984</v>
      </c>
      <c r="X135" s="1" t="str">
        <f t="shared" ca="1" si="119"/>
        <v>Sunny</v>
      </c>
      <c r="Y135" s="1">
        <f t="shared" ca="1" si="90"/>
        <v>0</v>
      </c>
      <c r="Z135" s="1">
        <f t="shared" ca="1" si="91"/>
        <v>60.67055079911583</v>
      </c>
      <c r="AA135" s="1">
        <f t="shared" ca="1" si="92"/>
        <v>0</v>
      </c>
      <c r="AB135" s="2">
        <f t="shared" ca="1" si="93"/>
        <v>0</v>
      </c>
      <c r="AC135" s="1">
        <f ca="1">IF(OR($AE$16="None", $AE$16="Source"), 0, UpStream(J135, $AE$16))</f>
        <v>0</v>
      </c>
      <c r="AD135" s="1">
        <f t="shared" ca="1" si="94"/>
        <v>0</v>
      </c>
      <c r="AE135" s="1">
        <f t="shared" ca="1" si="95"/>
        <v>0</v>
      </c>
      <c r="AF135" s="31">
        <f t="shared" ca="1" si="96"/>
        <v>322.71870284649611</v>
      </c>
      <c r="AG135" s="1">
        <f t="shared" ca="1" si="85"/>
        <v>1.987327179332934E-3</v>
      </c>
      <c r="AH135" s="1">
        <f t="shared" ca="1" si="97"/>
        <v>30.335558067570638</v>
      </c>
      <c r="AI135" s="1">
        <f t="shared" ca="1" si="86"/>
        <v>1.8626953858644552E-4</v>
      </c>
      <c r="AJ135" s="1">
        <f t="shared" ca="1" si="98"/>
        <v>1.6605646517430057E-5</v>
      </c>
      <c r="AK135" s="1">
        <f t="shared" ca="1" si="99"/>
        <v>2.5302146083124588E-2</v>
      </c>
      <c r="AL135" s="1">
        <f t="shared" ca="1" si="87"/>
        <v>0.18272060900463521</v>
      </c>
      <c r="AM135" s="1">
        <f t="shared" ca="1" si="100"/>
        <v>0.48647582797343136</v>
      </c>
      <c r="AN135" s="1">
        <f t="shared" ca="1" si="101"/>
        <v>6.8039022634912696</v>
      </c>
      <c r="AO135" s="1">
        <f t="shared" ca="1" si="102"/>
        <v>0.32337218841015014</v>
      </c>
      <c r="AP135" s="1">
        <f t="shared" ca="1" si="103"/>
        <v>3.0396985710554117E-2</v>
      </c>
      <c r="AQ135" s="1">
        <f t="shared" si="104"/>
        <v>1.0322788708242157</v>
      </c>
      <c r="AR135" s="1">
        <f t="shared" si="105"/>
        <v>-0.40883223313520223</v>
      </c>
      <c r="AS135" s="1">
        <f t="shared" si="88"/>
        <v>1.262579077000703</v>
      </c>
      <c r="AT135" s="1">
        <f t="shared" si="106"/>
        <v>12.46418330384143</v>
      </c>
      <c r="AU135" s="1">
        <f t="shared" ca="1" si="107"/>
        <v>1.4399999999999997</v>
      </c>
      <c r="AV135" s="1">
        <f t="shared" ca="1" si="108"/>
        <v>9.1909759529901969</v>
      </c>
      <c r="AW135" s="1">
        <f t="shared" ca="1" si="109"/>
        <v>0.39189325781134932</v>
      </c>
    </row>
    <row r="136" spans="10:49">
      <c r="J136" s="1">
        <v>117</v>
      </c>
      <c r="K136" s="1">
        <f t="shared" si="81"/>
        <v>0.97499999999999998</v>
      </c>
      <c r="L136" s="1">
        <f t="shared" ca="1" si="82"/>
        <v>117.10755967528023</v>
      </c>
      <c r="M136" s="1">
        <f t="shared" ca="1" si="76"/>
        <v>0.93400727248230631</v>
      </c>
      <c r="N136">
        <f t="shared" ca="1" si="77"/>
        <v>-0.98855368198360938</v>
      </c>
      <c r="O136" s="1">
        <f t="shared" ca="1" si="78"/>
        <v>-34.599378869426332</v>
      </c>
      <c r="P136" s="1">
        <f t="shared" ca="1" si="79"/>
        <v>16.400621130573668</v>
      </c>
      <c r="Q136" s="1">
        <f t="shared" ca="1" si="80"/>
        <v>18.300621130573667</v>
      </c>
      <c r="R136" s="1">
        <f t="shared" ca="1" si="83"/>
        <v>0.72788792967534055</v>
      </c>
      <c r="S136" s="1">
        <f ca="1">ROUND(RAND()*MIN(12, $T$130-SUM($S$130:S135)), 1)</f>
        <v>0</v>
      </c>
      <c r="U136" s="10">
        <f t="shared" ca="1" si="118"/>
        <v>0</v>
      </c>
      <c r="V136" s="10">
        <f t="shared" ca="1" si="84"/>
        <v>0</v>
      </c>
      <c r="W136" s="10">
        <f t="shared" ca="1" si="89"/>
        <v>6.1999999999999984</v>
      </c>
      <c r="X136" s="1" t="str">
        <f t="shared" ca="1" si="119"/>
        <v>Sunny</v>
      </c>
      <c r="Y136" s="1">
        <f t="shared" ca="1" si="90"/>
        <v>0</v>
      </c>
      <c r="Z136" s="1">
        <f t="shared" ca="1" si="91"/>
        <v>60.492216149797216</v>
      </c>
      <c r="AA136" s="1">
        <f t="shared" ca="1" si="92"/>
        <v>0</v>
      </c>
      <c r="AB136" s="2">
        <f t="shared" ca="1" si="93"/>
        <v>0</v>
      </c>
      <c r="AC136" s="1">
        <f ca="1">IF(OR($AE$16="None", $AE$16="Source"), 0, UpStream(J136, $AE$16))</f>
        <v>0</v>
      </c>
      <c r="AD136" s="1">
        <f t="shared" ca="1" si="94"/>
        <v>0</v>
      </c>
      <c r="AE136" s="1">
        <f t="shared" ca="1" si="95"/>
        <v>0</v>
      </c>
      <c r="AF136" s="31">
        <f t="shared" ca="1" si="96"/>
        <v>344.35592440849399</v>
      </c>
      <c r="AG136" s="1">
        <f t="shared" ca="1" si="85"/>
        <v>2.1210252699840532E-3</v>
      </c>
      <c r="AH136" s="1">
        <f t="shared" ca="1" si="97"/>
        <v>32.369456894398439</v>
      </c>
      <c r="AI136" s="1">
        <f t="shared" ca="1" si="86"/>
        <v>1.9876228597509051E-4</v>
      </c>
      <c r="AJ136" s="1">
        <f t="shared" ca="1" si="98"/>
        <v>1.7281394201225718E-5</v>
      </c>
      <c r="AK136" s="1">
        <f t="shared" ca="1" si="99"/>
        <v>2.680450471437713E-2</v>
      </c>
      <c r="AL136" s="1">
        <f t="shared" ca="1" si="87"/>
        <v>0.19149239246836783</v>
      </c>
      <c r="AM136" s="1">
        <f t="shared" ca="1" si="100"/>
        <v>0.48125452829263821</v>
      </c>
      <c r="AN136" s="1">
        <f t="shared" ca="1" si="101"/>
        <v>6.7824906577092046</v>
      </c>
      <c r="AO136" s="1">
        <f t="shared" ca="1" si="102"/>
        <v>0.34507787222222908</v>
      </c>
      <c r="AP136" s="1">
        <f t="shared" ca="1" si="103"/>
        <v>3.2437319988889539E-2</v>
      </c>
      <c r="AQ136" s="1">
        <f t="shared" si="104"/>
        <v>1.0325937152396396</v>
      </c>
      <c r="AR136" s="1">
        <f t="shared" si="105"/>
        <v>-0.40888497790857387</v>
      </c>
      <c r="AS136" s="1">
        <f t="shared" si="88"/>
        <v>1.2625330418362675</v>
      </c>
      <c r="AT136" s="1">
        <f t="shared" si="106"/>
        <v>12.466488254035283</v>
      </c>
      <c r="AU136" s="1">
        <f t="shared" ca="1" si="107"/>
        <v>1.4399999999999997</v>
      </c>
      <c r="AV136" s="1">
        <f t="shared" ca="1" si="108"/>
        <v>9.2815350950777962</v>
      </c>
      <c r="AW136" s="1">
        <f t="shared" ca="1" si="109"/>
        <v>0.40784090314892696</v>
      </c>
    </row>
    <row r="137" spans="10:49">
      <c r="J137" s="1">
        <v>118</v>
      </c>
      <c r="K137" s="1">
        <f t="shared" si="81"/>
        <v>0.98333333333333328</v>
      </c>
      <c r="L137" s="1">
        <f t="shared" ca="1" si="82"/>
        <v>118.05039255857429</v>
      </c>
      <c r="M137" s="1">
        <f t="shared" ca="1" si="76"/>
        <v>0.9522449190918163</v>
      </c>
      <c r="N137">
        <f t="shared" ca="1" si="77"/>
        <v>-0.99479423653935295</v>
      </c>
      <c r="O137" s="1">
        <f t="shared" ca="1" si="78"/>
        <v>-34.817798278877355</v>
      </c>
      <c r="P137" s="1">
        <f t="shared" ca="1" si="79"/>
        <v>16.182201721122645</v>
      </c>
      <c r="Q137" s="1">
        <f t="shared" ca="1" si="80"/>
        <v>17.482201721122646</v>
      </c>
      <c r="R137" s="1">
        <f t="shared" ca="1" si="83"/>
        <v>0.66190440532402373</v>
      </c>
      <c r="S137" s="1">
        <f ca="1">ROUND(RAND()*MIN(12, $T$130-SUM($S$130:S136)), 1)</f>
        <v>0</v>
      </c>
      <c r="U137" s="10">
        <f t="shared" ca="1" si="118"/>
        <v>0</v>
      </c>
      <c r="V137" s="10">
        <f t="shared" ca="1" si="84"/>
        <v>0</v>
      </c>
      <c r="W137" s="10">
        <f t="shared" ca="1" si="89"/>
        <v>6.1999999999999984</v>
      </c>
      <c r="X137" s="1" t="str">
        <f t="shared" ca="1" si="119"/>
        <v>Sunny</v>
      </c>
      <c r="Y137" s="1">
        <f t="shared" ca="1" si="90"/>
        <v>0</v>
      </c>
      <c r="Z137" s="1">
        <f t="shared" ca="1" si="91"/>
        <v>60.314405696265993</v>
      </c>
      <c r="AA137" s="1">
        <f t="shared" ca="1" si="92"/>
        <v>0</v>
      </c>
      <c r="AB137" s="2">
        <f t="shared" ca="1" si="93"/>
        <v>0</v>
      </c>
      <c r="AC137" s="1">
        <f ca="1">IF(OR($AE$16="None", $AE$16="Source"), 0, UpStream(J137, $AE$16))</f>
        <v>0</v>
      </c>
      <c r="AD137" s="1">
        <f t="shared" ca="1" si="94"/>
        <v>0</v>
      </c>
      <c r="AE137" s="1">
        <f t="shared" ca="1" si="95"/>
        <v>0</v>
      </c>
      <c r="AF137" s="31">
        <f t="shared" ca="1" si="96"/>
        <v>332.42135228444135</v>
      </c>
      <c r="AG137" s="1">
        <f t="shared" ca="1" si="85"/>
        <v>2.0472735270489471E-3</v>
      </c>
      <c r="AH137" s="1">
        <f t="shared" ca="1" si="97"/>
        <v>31.247607114737491</v>
      </c>
      <c r="AI137" s="1">
        <f t="shared" ca="1" si="86"/>
        <v>1.9187152429540701E-4</v>
      </c>
      <c r="AJ137" s="1">
        <f t="shared" ca="1" si="98"/>
        <v>1.7017428143434876E-5</v>
      </c>
      <c r="AK137" s="1">
        <f t="shared" ca="1" si="99"/>
        <v>2.5977299682240478E-2</v>
      </c>
      <c r="AL137" s="1">
        <f t="shared" ca="1" si="87"/>
        <v>0.18668604538136671</v>
      </c>
      <c r="AM137" s="1">
        <f t="shared" ca="1" si="100"/>
        <v>0.48411544917775789</v>
      </c>
      <c r="AN137" s="1">
        <f t="shared" ca="1" si="101"/>
        <v>6.7941306853274623</v>
      </c>
      <c r="AO137" s="1">
        <f t="shared" ca="1" si="102"/>
        <v>0.33310582287470342</v>
      </c>
      <c r="AP137" s="1">
        <f t="shared" ca="1" si="103"/>
        <v>3.1311947350222129E-2</v>
      </c>
      <c r="AQ137" s="1">
        <f t="shared" si="104"/>
        <v>1.0328192225471531</v>
      </c>
      <c r="AR137" s="1">
        <f t="shared" si="105"/>
        <v>-0.40781699737874449</v>
      </c>
      <c r="AS137" s="1">
        <f t="shared" si="88"/>
        <v>1.2634646249400019</v>
      </c>
      <c r="AT137" s="1">
        <f t="shared" si="106"/>
        <v>12.499522903953125</v>
      </c>
      <c r="AU137" s="1">
        <f t="shared" ca="1" si="107"/>
        <v>1.4399999999999997</v>
      </c>
      <c r="AV137" s="1">
        <f t="shared" ca="1" si="108"/>
        <v>9.1995948957253102</v>
      </c>
      <c r="AW137" s="1">
        <f t="shared" ca="1" si="109"/>
        <v>0.40161130418506308</v>
      </c>
    </row>
    <row r="138" spans="10:49">
      <c r="J138" s="1">
        <v>119</v>
      </c>
      <c r="K138" s="1">
        <f t="shared" si="81"/>
        <v>0.9916666666666667</v>
      </c>
      <c r="L138" s="1">
        <f t="shared" ca="1" si="82"/>
        <v>119.0132700115288</v>
      </c>
      <c r="M138" s="1">
        <f t="shared" ca="1" si="76"/>
        <v>0.97414445069475741</v>
      </c>
      <c r="N138">
        <f t="shared" ca="1" si="77"/>
        <v>-0.99866565756683989</v>
      </c>
      <c r="O138" s="1">
        <f t="shared" ca="1" si="78"/>
        <v>-34.953298014839397</v>
      </c>
      <c r="P138" s="1">
        <f t="shared" ca="1" si="79"/>
        <v>16.046701985160603</v>
      </c>
      <c r="Q138" s="1">
        <f t="shared" ca="1" si="80"/>
        <v>18.946701985160601</v>
      </c>
      <c r="R138" s="1">
        <f t="shared" ca="1" si="83"/>
        <v>0.32225486782554202</v>
      </c>
      <c r="S138" s="1">
        <f ca="1">ROUND(RAND()*MIN(12, $T$130-SUM($S$130:S137)), 1)</f>
        <v>0</v>
      </c>
      <c r="U138" s="10">
        <f t="shared" ca="1" si="118"/>
        <v>0</v>
      </c>
      <c r="V138" s="10">
        <f t="shared" ca="1" si="84"/>
        <v>0</v>
      </c>
      <c r="W138" s="10">
        <f t="shared" ca="1" si="89"/>
        <v>6.1999999999999984</v>
      </c>
      <c r="X138" s="1" t="str">
        <f t="shared" ca="1" si="119"/>
        <v>Sunny</v>
      </c>
      <c r="Y138" s="1">
        <f t="shared" ca="1" si="90"/>
        <v>0</v>
      </c>
      <c r="Z138" s="1">
        <f t="shared" ca="1" si="91"/>
        <v>60.137117897704243</v>
      </c>
      <c r="AA138" s="1">
        <f t="shared" ca="1" si="92"/>
        <v>0</v>
      </c>
      <c r="AB138" s="2">
        <f t="shared" ca="1" si="93"/>
        <v>0</v>
      </c>
      <c r="AC138" s="1">
        <f ca="1">IF(OR($AE$16="None", $AE$16="Source"), 0, UpStream(J138, $AE$16))</f>
        <v>0</v>
      </c>
      <c r="AD138" s="1">
        <f t="shared" ca="1" si="94"/>
        <v>0</v>
      </c>
      <c r="AE138" s="1">
        <f t="shared" ca="1" si="95"/>
        <v>0</v>
      </c>
      <c r="AF138" s="31">
        <f t="shared" ca="1" si="96"/>
        <v>354.04530116308575</v>
      </c>
      <c r="AG138" s="1">
        <f t="shared" ca="1" si="85"/>
        <v>2.1809152649316555E-3</v>
      </c>
      <c r="AH138" s="1">
        <f t="shared" ca="1" si="97"/>
        <v>33.280258309330065</v>
      </c>
      <c r="AI138" s="1">
        <f t="shared" ca="1" si="86"/>
        <v>2.0435683307603415E-4</v>
      </c>
      <c r="AJ138" s="1">
        <f t="shared" ca="1" si="98"/>
        <v>1.7884690710074998E-5</v>
      </c>
      <c r="AK138" s="1">
        <f t="shared" ca="1" si="99"/>
        <v>2.7473534279842463E-2</v>
      </c>
      <c r="AL138" s="1">
        <f t="shared" ca="1" si="87"/>
        <v>0.19533833120772442</v>
      </c>
      <c r="AM138" s="1">
        <f t="shared" ca="1" si="100"/>
        <v>0.47896527904302105</v>
      </c>
      <c r="AN138" s="1">
        <f t="shared" ca="1" si="101"/>
        <v>6.7733298600238125</v>
      </c>
      <c r="AO138" s="1">
        <f t="shared" ca="1" si="102"/>
        <v>0.35479716032820469</v>
      </c>
      <c r="AP138" s="1">
        <f t="shared" ca="1" si="103"/>
        <v>3.3350933070851248E-2</v>
      </c>
      <c r="AQ138" s="1">
        <f t="shared" si="104"/>
        <v>1.032954774646901</v>
      </c>
      <c r="AR138" s="1">
        <f t="shared" si="105"/>
        <v>-0.40563121880611192</v>
      </c>
      <c r="AS138" s="1">
        <f t="shared" si="88"/>
        <v>1.2653677154571299</v>
      </c>
      <c r="AT138" s="1">
        <f t="shared" si="106"/>
        <v>12.563221577596975</v>
      </c>
      <c r="AU138" s="1">
        <f t="shared" ca="1" si="107"/>
        <v>1.4399999999999997</v>
      </c>
      <c r="AV138" s="1">
        <f t="shared" ca="1" si="108"/>
        <v>9.2288224882102341</v>
      </c>
      <c r="AW138" s="1">
        <f t="shared" ca="1" si="109"/>
        <v>0.42207870075776999</v>
      </c>
    </row>
    <row r="139" spans="10:49">
      <c r="J139" s="1">
        <v>120</v>
      </c>
      <c r="K139" s="1">
        <f t="shared" si="81"/>
        <v>1</v>
      </c>
      <c r="L139" s="1">
        <f t="shared" ca="1" si="82"/>
        <v>120.00000000000034</v>
      </c>
      <c r="M139" s="1">
        <f t="shared" ca="1" si="76"/>
        <v>1.0000000000000129</v>
      </c>
      <c r="N139">
        <f t="shared" ca="1" si="77"/>
        <v>-1</v>
      </c>
      <c r="O139" s="1">
        <f t="shared" ca="1" si="78"/>
        <v>-35</v>
      </c>
      <c r="P139" s="1">
        <f t="shared" ca="1" si="79"/>
        <v>16</v>
      </c>
      <c r="Q139" s="1">
        <f t="shared" ca="1" si="80"/>
        <v>13.6</v>
      </c>
      <c r="R139" s="1">
        <f t="shared" ca="1" si="83"/>
        <v>0.96605673231398559</v>
      </c>
      <c r="S139" s="1">
        <f ca="1">ROUND($T$130-SUM($S$130:S138), 1)</f>
        <v>0</v>
      </c>
      <c r="U139" s="10">
        <f t="shared" ca="1" si="118"/>
        <v>0</v>
      </c>
      <c r="V139" s="10">
        <f t="shared" ca="1" si="84"/>
        <v>0</v>
      </c>
      <c r="W139" s="10">
        <f t="shared" ca="1" si="89"/>
        <v>6.1999999999999984</v>
      </c>
      <c r="X139" s="1" t="str">
        <f t="shared" ca="1" si="119"/>
        <v>Sunny</v>
      </c>
      <c r="Y139" s="1">
        <f t="shared" ca="1" si="90"/>
        <v>0</v>
      </c>
      <c r="Z139" s="1">
        <f t="shared" ca="1" si="91"/>
        <v>59.960351217823117</v>
      </c>
      <c r="AA139" s="1">
        <f t="shared" ca="1" si="92"/>
        <v>0</v>
      </c>
      <c r="AB139" s="2">
        <f ca="1">ROUND(MAX(AB138+AA139+AC139-AE139-AD139-Y139, 0), 4)</f>
        <v>0</v>
      </c>
      <c r="AC139" s="1">
        <f ca="1">IF(OR($AE$16="None", $AE$16="Source"), 0, UpStream(J139, $AE$16))</f>
        <v>0</v>
      </c>
      <c r="AD139" s="1">
        <f t="shared" ca="1" si="94"/>
        <v>0</v>
      </c>
      <c r="AE139" s="1">
        <f t="shared" ca="1" si="95"/>
        <v>0</v>
      </c>
      <c r="AF139" s="31">
        <f t="shared" ca="1" si="96"/>
        <v>280.68000048676487</v>
      </c>
      <c r="AG139" s="1">
        <f t="shared" ca="1" si="85"/>
        <v>1.7277304325824451E-3</v>
      </c>
      <c r="AH139" s="1">
        <f t="shared" ca="1" si="97"/>
        <v>26.3839200457559</v>
      </c>
      <c r="AI139" s="1">
        <f t="shared" ca="1" si="86"/>
        <v>1.6199896133928178E-4</v>
      </c>
      <c r="AJ139" s="1">
        <f t="shared" ca="1" si="98"/>
        <v>1.5727450195682715E-5</v>
      </c>
      <c r="AK139" s="1">
        <f t="shared" ca="1" si="99"/>
        <v>2.2347482858447502E-2</v>
      </c>
      <c r="AL139" s="1">
        <f t="shared" ca="1" si="87"/>
        <v>0.16490192422809832</v>
      </c>
      <c r="AM139" s="1">
        <f t="shared" ca="1" si="100"/>
        <v>0.49708218795946524</v>
      </c>
      <c r="AN139" s="1">
        <f t="shared" ca="1" si="101"/>
        <v>6.8498942917547572</v>
      </c>
      <c r="AO139" s="1">
        <f t="shared" ca="1" si="102"/>
        <v>0.28119392236497964</v>
      </c>
      <c r="AP139" s="1">
        <f t="shared" ca="1" si="103"/>
        <v>2.6432228702308089E-2</v>
      </c>
      <c r="AQ139" s="1">
        <f t="shared" si="104"/>
        <v>1.0329999999999999</v>
      </c>
      <c r="AR139" s="1">
        <f t="shared" si="105"/>
        <v>-0.40233363325781213</v>
      </c>
      <c r="AS139" s="1">
        <f t="shared" si="88"/>
        <v>1.268229928062649</v>
      </c>
      <c r="AT139" s="1">
        <f t="shared" si="106"/>
        <v>12.657429242246641</v>
      </c>
      <c r="AU139" s="1">
        <f t="shared" ca="1" si="107"/>
        <v>1.4399999999999997</v>
      </c>
      <c r="AV139" s="1">
        <f t="shared" ca="1" si="108"/>
        <v>8.8164235198786933</v>
      </c>
      <c r="AW139" s="1">
        <f t="shared" ca="1" si="109"/>
        <v>0.37116782461811204</v>
      </c>
    </row>
    <row r="141" spans="10:49">
      <c r="Y141" s="1" t="s">
        <v>149</v>
      </c>
      <c r="Z141" s="1" t="str">
        <f ca="1">IF(AB16="Yes", "No", IF(O10=1, "No", IF(SUM(AA20:AA139)&gt;(60*Z13), "Yes", "No")))</f>
        <v>No</v>
      </c>
      <c r="AA141" s="1">
        <f ca="1">SUM(AA20:AA139)</f>
        <v>21.999999999999996</v>
      </c>
      <c r="AB141" s="1">
        <f ca="1">60*Z13</f>
        <v>44.16</v>
      </c>
    </row>
  </sheetData>
  <conditionalFormatting sqref="O13">
    <cfRule type="colorScale" priority="2">
      <colorScale>
        <cfvo type="num" val="32"/>
        <cfvo type="num" val="80"/>
        <color theme="3" tint="0.39997558519241921"/>
        <color rgb="FFFF9900"/>
      </colorScale>
    </cfRule>
  </conditionalFormatting>
  <conditionalFormatting sqref="R18">
    <cfRule type="colorScale" priority="1">
      <colorScale>
        <cfvo type="num" val="32"/>
        <cfvo type="num" val="80"/>
        <color theme="3" tint="0.39997558519241921"/>
        <color rgb="FFFF990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T143"/>
  <sheetViews>
    <sheetView zoomScaleNormal="100" workbookViewId="0">
      <selection activeCell="BB122" sqref="BB122"/>
    </sheetView>
  </sheetViews>
  <sheetFormatPr defaultColWidth="3.85546875" defaultRowHeight="15"/>
  <cols>
    <col min="1" max="20" width="3.85546875" customWidth="1"/>
    <col min="21" max="21" width="4.5703125" customWidth="1"/>
    <col min="22" max="22" width="8.42578125" bestFit="1" customWidth="1"/>
    <col min="27" max="27" width="4.28515625" customWidth="1"/>
    <col min="53" max="72" width="4.5703125" style="10" customWidth="1"/>
  </cols>
  <sheetData>
    <row r="1" spans="1:72">
      <c r="A1">
        <f ca="1">ROUND(RAND()*12-6, 0)</f>
        <v>-5</v>
      </c>
      <c r="B1">
        <f ca="1">ROUND(IF(RANDBETWEEN(0, 1) = 0, -1, 1)*(RAND()*SQRT(2))^2+A1, 0)</f>
        <v>-6</v>
      </c>
      <c r="C1">
        <f t="shared" ref="C1:T1" ca="1" si="0">ROUND(IF(RANDBETWEEN(0, 1) = 0, -1, 1)*(RAND()*SQRT(2))^2+B1, 0)</f>
        <v>-7</v>
      </c>
      <c r="D1">
        <f t="shared" ca="1" si="0"/>
        <v>-6</v>
      </c>
      <c r="E1">
        <f t="shared" ca="1" si="0"/>
        <v>-6</v>
      </c>
      <c r="F1">
        <f t="shared" ca="1" si="0"/>
        <v>-8</v>
      </c>
      <c r="G1">
        <f t="shared" ca="1" si="0"/>
        <v>-9</v>
      </c>
      <c r="H1">
        <f t="shared" ca="1" si="0"/>
        <v>-9</v>
      </c>
      <c r="I1">
        <f t="shared" ca="1" si="0"/>
        <v>-8</v>
      </c>
      <c r="J1">
        <f t="shared" ca="1" si="0"/>
        <v>-9</v>
      </c>
      <c r="K1">
        <f t="shared" ca="1" si="0"/>
        <v>-9</v>
      </c>
      <c r="L1">
        <f t="shared" ca="1" si="0"/>
        <v>-9</v>
      </c>
      <c r="M1">
        <f t="shared" ca="1" si="0"/>
        <v>-7</v>
      </c>
      <c r="N1">
        <f t="shared" ca="1" si="0"/>
        <v>-6</v>
      </c>
      <c r="O1">
        <f t="shared" ca="1" si="0"/>
        <v>-7</v>
      </c>
      <c r="P1">
        <f t="shared" ca="1" si="0"/>
        <v>-7</v>
      </c>
      <c r="Q1">
        <f t="shared" ca="1" si="0"/>
        <v>-7</v>
      </c>
      <c r="R1">
        <f t="shared" ca="1" si="0"/>
        <v>-6</v>
      </c>
      <c r="S1">
        <f t="shared" ca="1" si="0"/>
        <v>-5</v>
      </c>
      <c r="T1">
        <f t="shared" ca="1" si="0"/>
        <v>-4</v>
      </c>
      <c r="AA1" s="11">
        <f ca="1">RANDBETWEEN(30, 110)</f>
        <v>86</v>
      </c>
      <c r="AB1">
        <f ca="1">ROUND(IF(RANDBETWEEN(0, 1) = 0, -1, 1)*RANDBETWEEN(0, 4)+AA1, 0)</f>
        <v>86</v>
      </c>
      <c r="AC1">
        <f t="shared" ref="AC1:AT1" ca="1" si="1">ROUND(IF(RANDBETWEEN(0, 1) = 0, -1, 1)*RANDBETWEEN(0, 4)+AB1, 0)</f>
        <v>86</v>
      </c>
      <c r="AD1">
        <f t="shared" ca="1" si="1"/>
        <v>88</v>
      </c>
      <c r="AE1">
        <f t="shared" ca="1" si="1"/>
        <v>85</v>
      </c>
      <c r="AF1">
        <f t="shared" ca="1" si="1"/>
        <v>81</v>
      </c>
      <c r="AG1">
        <f t="shared" ca="1" si="1"/>
        <v>77</v>
      </c>
      <c r="AH1">
        <f t="shared" ca="1" si="1"/>
        <v>79</v>
      </c>
      <c r="AI1">
        <f t="shared" ca="1" si="1"/>
        <v>76</v>
      </c>
      <c r="AJ1">
        <f t="shared" ca="1" si="1"/>
        <v>76</v>
      </c>
      <c r="AK1">
        <f t="shared" ca="1" si="1"/>
        <v>73</v>
      </c>
      <c r="AL1">
        <f t="shared" ca="1" si="1"/>
        <v>77</v>
      </c>
      <c r="AM1">
        <f t="shared" ca="1" si="1"/>
        <v>77</v>
      </c>
      <c r="AN1">
        <f t="shared" ca="1" si="1"/>
        <v>79</v>
      </c>
      <c r="AO1">
        <f t="shared" ca="1" si="1"/>
        <v>82</v>
      </c>
      <c r="AP1">
        <f t="shared" ca="1" si="1"/>
        <v>78</v>
      </c>
      <c r="AQ1">
        <f t="shared" ca="1" si="1"/>
        <v>78</v>
      </c>
      <c r="AR1">
        <f t="shared" ca="1" si="1"/>
        <v>78</v>
      </c>
      <c r="AS1">
        <f t="shared" ca="1" si="1"/>
        <v>78</v>
      </c>
      <c r="AT1">
        <f t="shared" ca="1" si="1"/>
        <v>82</v>
      </c>
      <c r="BA1" s="10" t="e">
        <f ca="1">NetDifference(A1, CELLSAROUND(A1,$A$1,$T$20))</f>
        <v>#VALUE!</v>
      </c>
      <c r="BB1" s="10">
        <f ca="1">NetDifference(B1, CELLSAROUND(B1,$A$1,$T$20))</f>
        <v>32</v>
      </c>
      <c r="BC1" s="10" t="e">
        <f ca="1">NetDifference(C1, CELLSAROUND(C1,$A$1,$T$20))</f>
        <v>#VALUE!</v>
      </c>
      <c r="BD1" s="10">
        <f ca="1">NetDifference(D1, CELLSAROUND(D1,$A$1,$T$20))</f>
        <v>33</v>
      </c>
      <c r="BE1" s="10">
        <f ca="1">NetDifference(E1, CELLSAROUND(E1,$A$1,$T$20))</f>
        <v>33</v>
      </c>
      <c r="BF1" s="10">
        <f ca="1">NetDifference(F1, CELLSAROUND(F1,$A$1,$T$20))</f>
        <v>42</v>
      </c>
      <c r="BG1" s="10" t="e">
        <f ca="1">NetDifference(G1, CELLSAROUND(G1,$A$1,$T$20))</f>
        <v>#VALUE!</v>
      </c>
      <c r="BH1" s="10">
        <f ca="1">NetDifference(H1, CELLSAROUND(H1,$A$1,$T$20))</f>
        <v>45</v>
      </c>
      <c r="BI1" s="10" t="e">
        <f ca="1">NetDifference(I1, CELLSAROUND(I1,$A$1,$T$20))</f>
        <v>#VALUE!</v>
      </c>
      <c r="BJ1" s="10" t="e">
        <f ca="1">NetDifference(J1, CELLSAROUND(J1,$A$1,$T$20))</f>
        <v>#VALUE!</v>
      </c>
      <c r="BK1" s="10" t="e">
        <f ca="1">NetDifference(K1, CELLSAROUND(K1,$A$1,$T$20))</f>
        <v>#VALUE!</v>
      </c>
      <c r="BL1" s="10" t="e">
        <f ca="1">NetDifference(L1, CELLSAROUND(L1,$A$1,$T$20))</f>
        <v>#VALUE!</v>
      </c>
      <c r="BM1" s="10" t="e">
        <f ca="1">NetDifference(M1, CELLSAROUND(M1,$A$1,$T$20))</f>
        <v>#VALUE!</v>
      </c>
      <c r="BN1" s="10" t="e">
        <f ca="1">NetDifference(N1, CELLSAROUND(N1,$A$1,$T$20))</f>
        <v>#VALUE!</v>
      </c>
      <c r="BO1" s="10" t="e">
        <f ca="1">NetDifference(O1, CELLSAROUND(O1,$A$1,$T$20))</f>
        <v>#VALUE!</v>
      </c>
      <c r="BP1" s="10" t="e">
        <f ca="1">NetDifference(P1, CELLSAROUND(P1,$A$1,$T$20))</f>
        <v>#VALUE!</v>
      </c>
      <c r="BQ1" s="10">
        <f ca="1">NetDifference(Q1, CELLSAROUND(Q1,$A$1,$T$20))</f>
        <v>35</v>
      </c>
      <c r="BR1" s="10">
        <f ca="1">NetDifference(R1, CELLSAROUND(R1,$A$1,$T$20))</f>
        <v>30</v>
      </c>
      <c r="BS1" s="10">
        <f ca="1">NetDifference(S1, CELLSAROUND(S1,$A$1,$T$20))</f>
        <v>25</v>
      </c>
      <c r="BT1" s="10">
        <f ca="1">NetDifference(T1, CELLSAROUND(T1,$A$1,$T$20))</f>
        <v>12</v>
      </c>
    </row>
    <row r="2" spans="1:72">
      <c r="A2">
        <f ca="1">ROUND(IF(RANDBETWEEN(0, 1) = 0, -1, 1)*(RAND()*SQRT(2))^2+A1, 0)</f>
        <v>-5</v>
      </c>
      <c r="B2">
        <f ca="1">ROUND(IF(RANDBETWEEN(0, 1) = 0, -1, 1)*(RAND()*SQRT(2))^2+CHOOSERANDSQUARE(A1:C1,A2:A3), 0)</f>
        <v>-6</v>
      </c>
      <c r="C2">
        <f t="shared" ref="C2:S2" ca="1" si="2">ROUND(IF(RANDBETWEEN(0, 1) = 0, -1, 1)*(RAND()*SQRT(2))^2+CHOOSERANDSQUARE(B1:D1,B2:B3), 0)</f>
        <v>-4</v>
      </c>
      <c r="D2">
        <f t="shared" ca="1" si="2"/>
        <v>-6</v>
      </c>
      <c r="E2">
        <f t="shared" ca="1" si="2"/>
        <v>-6</v>
      </c>
      <c r="F2">
        <f t="shared" ca="1" si="2"/>
        <v>-7</v>
      </c>
      <c r="G2">
        <f t="shared" ca="1" si="2"/>
        <v>-8</v>
      </c>
      <c r="H2">
        <f t="shared" ca="1" si="2"/>
        <v>-9</v>
      </c>
      <c r="I2">
        <f t="shared" ca="1" si="2"/>
        <v>-10</v>
      </c>
      <c r="J2">
        <f t="shared" ca="1" si="2"/>
        <v>-8</v>
      </c>
      <c r="K2">
        <f t="shared" ca="1" si="2"/>
        <v>-10</v>
      </c>
      <c r="L2">
        <f t="shared" ca="1" si="2"/>
        <v>-8</v>
      </c>
      <c r="M2">
        <f t="shared" ca="1" si="2"/>
        <v>-7</v>
      </c>
      <c r="N2">
        <f t="shared" ca="1" si="2"/>
        <v>-6</v>
      </c>
      <c r="O2">
        <f t="shared" ca="1" si="2"/>
        <v>-5</v>
      </c>
      <c r="P2">
        <f t="shared" ca="1" si="2"/>
        <v>-9</v>
      </c>
      <c r="Q2">
        <f t="shared" ca="1" si="2"/>
        <v>-10</v>
      </c>
      <c r="R2">
        <f t="shared" ca="1" si="2"/>
        <v>-5</v>
      </c>
      <c r="S2">
        <f t="shared" ca="1" si="2"/>
        <v>-5</v>
      </c>
      <c r="T2">
        <f ca="1">ROUND(IF(RANDBETWEEN(0, 1) = 0, -1, 1)*(RAND()*SQRT(2))^2+CHOOSERANDSQUARE(S1:U1,S2:S3), 0)</f>
        <v>-4</v>
      </c>
      <c r="AA2">
        <f ca="1">ROUND(IF(RANDBETWEEN(0, 1) = 0, -1, 1)*RANDBETWEEN(0, 4)+AA1, 0)</f>
        <v>86</v>
      </c>
      <c r="AB2">
        <f ca="1">ROUND(IF(RANDBETWEEN(0, 1) = 0, -1, 1)*RANDBETWEEN(0, 4)+AVERAGE(AA2,AA1, AB1), 0)</f>
        <v>87</v>
      </c>
      <c r="AC2">
        <f t="shared" ref="AC2:AT16" ca="1" si="3">ROUND(IF(RANDBETWEEN(0, 1) = 0, -1, 1)*RANDBETWEEN(0, 4)+AVERAGE(AB2,AB1, AC1), 0)</f>
        <v>83</v>
      </c>
      <c r="AD2">
        <f t="shared" ca="1" si="3"/>
        <v>85</v>
      </c>
      <c r="AE2">
        <f t="shared" ca="1" si="3"/>
        <v>90</v>
      </c>
      <c r="AF2">
        <f t="shared" ca="1" si="3"/>
        <v>85</v>
      </c>
      <c r="AG2">
        <f t="shared" ca="1" si="3"/>
        <v>79</v>
      </c>
      <c r="AH2">
        <f t="shared" ca="1" si="3"/>
        <v>79</v>
      </c>
      <c r="AI2">
        <f t="shared" ca="1" si="3"/>
        <v>82</v>
      </c>
      <c r="AJ2">
        <f t="shared" ca="1" si="3"/>
        <v>76</v>
      </c>
      <c r="AK2">
        <f t="shared" ca="1" si="3"/>
        <v>76</v>
      </c>
      <c r="AL2">
        <f t="shared" ca="1" si="3"/>
        <v>75</v>
      </c>
      <c r="AM2">
        <f t="shared" ca="1" si="3"/>
        <v>76</v>
      </c>
      <c r="AN2">
        <f t="shared" ca="1" si="3"/>
        <v>73</v>
      </c>
      <c r="AO2">
        <f t="shared" ca="1" si="3"/>
        <v>77</v>
      </c>
      <c r="AP2">
        <f t="shared" ca="1" si="3"/>
        <v>78</v>
      </c>
      <c r="AQ2">
        <f t="shared" ca="1" si="3"/>
        <v>81</v>
      </c>
      <c r="AR2">
        <f t="shared" ca="1" si="3"/>
        <v>78</v>
      </c>
      <c r="AS2">
        <f t="shared" ca="1" si="3"/>
        <v>78</v>
      </c>
      <c r="AT2">
        <f t="shared" ca="1" si="3"/>
        <v>82</v>
      </c>
      <c r="BA2" s="10" t="e">
        <f ca="1">NetDifference(A2, CELLSAROUND(A2,$A$1,$T$20))</f>
        <v>#VALUE!</v>
      </c>
      <c r="BB2" s="10" t="e">
        <f ca="1">NetDifference(B2, CELLSAROUND(B2,$A$1,$T$20))</f>
        <v>#VALUE!</v>
      </c>
      <c r="BC2" s="10" t="e">
        <f ca="1">NetDifference(C2, CELLSAROUND(C2,$A$1,$T$20))</f>
        <v>#VALUE!</v>
      </c>
      <c r="BD2" s="10">
        <f ca="1">NetDifference(D2, CELLSAROUND(D2,$A$1,$T$20))</f>
        <v>50</v>
      </c>
      <c r="BE2" s="10">
        <f ca="1">NetDifference(E2, CELLSAROUND(E2,$A$1,$T$20))</f>
        <v>50</v>
      </c>
      <c r="BF2" s="10">
        <f ca="1">NetDifference(F2, CELLSAROUND(F2,$A$1,$T$20))</f>
        <v>57</v>
      </c>
      <c r="BG2" s="10" t="e">
        <f ca="1">NetDifference(G2, CELLSAROUND(G2,$A$1,$T$20))</f>
        <v>#VALUE!</v>
      </c>
      <c r="BH2" s="10" t="e">
        <f ca="1">NetDifference(H2, CELLSAROUND(H2,$A$1,$T$20))</f>
        <v>#VALUE!</v>
      </c>
      <c r="BI2" s="10" t="e">
        <f ca="1">NetDifference(I2, CELLSAROUND(I2,$A$1,$T$20))</f>
        <v>#VALUE!</v>
      </c>
      <c r="BJ2" s="10" t="e">
        <f ca="1">NetDifference(J2, CELLSAROUND(J2,$A$1,$T$20))</f>
        <v>#VALUE!</v>
      </c>
      <c r="BK2" s="10" t="e">
        <f ca="1">NetDifference(K2, CELLSAROUND(K2,$A$1,$T$20))</f>
        <v>#VALUE!</v>
      </c>
      <c r="BL2" s="10" t="e">
        <f ca="1">NetDifference(L2, CELLSAROUND(L2,$A$1,$T$20))</f>
        <v>#VALUE!</v>
      </c>
      <c r="BM2" s="10" t="e">
        <f ca="1">NetDifference(M2, CELLSAROUND(M2,$A$1,$T$20))</f>
        <v>#VALUE!</v>
      </c>
      <c r="BN2" s="10" t="e">
        <f ca="1">NetDifference(N2, CELLSAROUND(N2,$A$1,$T$20))</f>
        <v>#VALUE!</v>
      </c>
      <c r="BO2" s="10" t="e">
        <f ca="1">NetDifference(O2, CELLSAROUND(O2,$A$1,$T$20))</f>
        <v>#VALUE!</v>
      </c>
      <c r="BP2" s="10" t="e">
        <f ca="1">NetDifference(P2, CELLSAROUND(P2,$A$1,$T$20))</f>
        <v>#VALUE!</v>
      </c>
      <c r="BQ2" s="10">
        <f ca="1">NetDifference(Q2, CELLSAROUND(Q2,$A$1,$T$20))</f>
        <v>80</v>
      </c>
      <c r="BR2" s="10">
        <f ca="1">NetDifference(R2, CELLSAROUND(R2,$A$1,$T$20))</f>
        <v>40</v>
      </c>
      <c r="BS2" s="10">
        <f ca="1">NetDifference(S2, CELLSAROUND(S2,$A$1,$T$20))</f>
        <v>40</v>
      </c>
      <c r="BT2" s="10">
        <f ca="1">NetDifference(T2, CELLSAROUND(T2,$A$1,$T$20))</f>
        <v>20</v>
      </c>
    </row>
    <row r="3" spans="1:72">
      <c r="A3">
        <f t="shared" ref="A3:A20" ca="1" si="4">ROUND(IF(RANDBETWEEN(0, 1) = 0, -1, 1)*(RAND()*SQRT(2))^2+A2, 0)</f>
        <v>-3</v>
      </c>
      <c r="B3">
        <f t="shared" ref="B3:T3" ca="1" si="5">ROUND(IF(RANDBETWEEN(0, 1) = 0, -1, 1)*(RAND()*SQRT(2))^2+CHOOSERANDSQUARE(A2:C2,A3:A4), 0)</f>
        <v>-5</v>
      </c>
      <c r="C3">
        <f t="shared" ca="1" si="5"/>
        <v>-6</v>
      </c>
      <c r="D3">
        <f t="shared" ca="1" si="5"/>
        <v>-6</v>
      </c>
      <c r="E3">
        <f t="shared" ca="1" si="5"/>
        <v>-7</v>
      </c>
      <c r="F3">
        <f t="shared" ca="1" si="5"/>
        <v>-6</v>
      </c>
      <c r="G3">
        <f t="shared" ca="1" si="5"/>
        <v>-9</v>
      </c>
      <c r="H3">
        <f t="shared" ca="1" si="5"/>
        <v>-11</v>
      </c>
      <c r="I3">
        <f t="shared" ca="1" si="5"/>
        <v>-12</v>
      </c>
      <c r="J3">
        <f t="shared" ca="1" si="5"/>
        <v>-10</v>
      </c>
      <c r="K3">
        <f t="shared" ca="1" si="5"/>
        <v>-11</v>
      </c>
      <c r="L3">
        <f t="shared" ca="1" si="5"/>
        <v>-9</v>
      </c>
      <c r="M3">
        <f t="shared" ca="1" si="5"/>
        <v>-10</v>
      </c>
      <c r="N3">
        <f t="shared" ca="1" si="5"/>
        <v>-10</v>
      </c>
      <c r="O3">
        <f t="shared" ca="1" si="5"/>
        <v>-5</v>
      </c>
      <c r="P3">
        <f t="shared" ca="1" si="5"/>
        <v>-9</v>
      </c>
      <c r="Q3">
        <f t="shared" ca="1" si="5"/>
        <v>-3</v>
      </c>
      <c r="R3">
        <f t="shared" ca="1" si="5"/>
        <v>-5</v>
      </c>
      <c r="S3">
        <f t="shared" ca="1" si="5"/>
        <v>-4</v>
      </c>
      <c r="T3">
        <f t="shared" ca="1" si="5"/>
        <v>-4</v>
      </c>
      <c r="AA3">
        <f t="shared" ref="AA3:AA20" ca="1" si="6">ROUND(IF(RANDBETWEEN(0, 1) = 0, -1, 1)*RANDBETWEEN(0, 4)+AA2, 0)</f>
        <v>83</v>
      </c>
      <c r="AB3">
        <f t="shared" ref="AB3:AE18" ca="1" si="7">ROUND(IF(RANDBETWEEN(0, 1) = 0, -1, 1)*RANDBETWEEN(0, 4)+AVERAGE(AA3,AA2, AB2), 0)</f>
        <v>83</v>
      </c>
      <c r="AC3">
        <f t="shared" ca="1" si="3"/>
        <v>88</v>
      </c>
      <c r="AD3">
        <f t="shared" ca="1" si="3"/>
        <v>86</v>
      </c>
      <c r="AE3">
        <f t="shared" ca="1" si="3"/>
        <v>87</v>
      </c>
      <c r="AF3">
        <f t="shared" ca="1" si="3"/>
        <v>90</v>
      </c>
      <c r="AG3">
        <f t="shared" ca="1" si="3"/>
        <v>86</v>
      </c>
      <c r="AH3">
        <f t="shared" ca="1" si="3"/>
        <v>83</v>
      </c>
      <c r="AI3">
        <f t="shared" ca="1" si="3"/>
        <v>77</v>
      </c>
      <c r="AJ3">
        <f t="shared" ca="1" si="3"/>
        <v>81</v>
      </c>
      <c r="AK3">
        <f t="shared" ca="1" si="3"/>
        <v>78</v>
      </c>
      <c r="AL3">
        <f t="shared" ca="1" si="3"/>
        <v>73</v>
      </c>
      <c r="AM3">
        <f t="shared" ca="1" si="3"/>
        <v>76</v>
      </c>
      <c r="AN3">
        <f t="shared" ca="1" si="3"/>
        <v>77</v>
      </c>
      <c r="AO3">
        <f t="shared" ca="1" si="3"/>
        <v>76</v>
      </c>
      <c r="AP3">
        <f t="shared" ca="1" si="3"/>
        <v>78</v>
      </c>
      <c r="AQ3">
        <f t="shared" ca="1" si="3"/>
        <v>80</v>
      </c>
      <c r="AR3">
        <f t="shared" ca="1" si="3"/>
        <v>78</v>
      </c>
      <c r="AS3">
        <f t="shared" ca="1" si="3"/>
        <v>78</v>
      </c>
      <c r="AT3">
        <f t="shared" ca="1" si="3"/>
        <v>80</v>
      </c>
      <c r="BA3" s="10">
        <f ca="1">NetDifference(A3, CELLSAROUND(A3,$A$1,$T$20))</f>
        <v>16</v>
      </c>
      <c r="BB3" s="10">
        <f ca="1">NetDifference(B3, CELLSAROUND(B3,$A$1,$T$20))</f>
        <v>42</v>
      </c>
      <c r="BC3" s="10">
        <f ca="1">NetDifference(C3, CELLSAROUND(C3,$A$1,$T$20))</f>
        <v>51</v>
      </c>
      <c r="BD3" s="10">
        <f ca="1">NetDifference(D3, CELLSAROUND(D3,$A$1,$T$20))</f>
        <v>51</v>
      </c>
      <c r="BE3" s="10">
        <f ca="1">NetDifference(E3, CELLSAROUND(E3,$A$1,$T$20))</f>
        <v>59</v>
      </c>
      <c r="BF3" s="10">
        <f ca="1">NetDifference(F3, CELLSAROUND(F3,$A$1,$T$20))</f>
        <v>50</v>
      </c>
      <c r="BG3" s="10">
        <f ca="1">NetDifference(G3, CELLSAROUND(G3,$A$1,$T$20))</f>
        <v>74</v>
      </c>
      <c r="BH3" s="10">
        <f ca="1">NetDifference(H3, CELLSAROUND(H3,$A$1,$T$20))</f>
        <v>88</v>
      </c>
      <c r="BI3" s="10">
        <f ca="1">NetDifference(I3, CELLSAROUND(I3,$A$1,$T$20))</f>
        <v>139</v>
      </c>
      <c r="BJ3" s="10">
        <f ca="1">NetDifference(J3, CELLSAROUND(J3,$A$1,$T$20))</f>
        <v>253</v>
      </c>
      <c r="BK3" s="10">
        <f ca="1">NetDifference(K3, CELLSAROUND(K3,$A$1,$T$20))</f>
        <v>425</v>
      </c>
      <c r="BL3" s="10">
        <f ca="1">NetDifference(L3, CELLSAROUND(L3,$A$1,$T$20))</f>
        <v>487</v>
      </c>
      <c r="BM3" s="10">
        <f ca="1">NetDifference(M3, CELLSAROUND(M3,$A$1,$T$20))</f>
        <v>369</v>
      </c>
      <c r="BN3" s="10" t="e">
        <f ca="1">NetDifference(N3, CELLSAROUND(N3,$A$1,$T$20))</f>
        <v>#VALUE!</v>
      </c>
      <c r="BO3" s="10" t="e">
        <f ca="1">NetDifference(O3, CELLSAROUND(O3,$A$1,$T$20))</f>
        <v>#VALUE!</v>
      </c>
      <c r="BP3" s="10" t="e">
        <f ca="1">NetDifference(P3, CELLSAROUND(P3,$A$1,$T$20))</f>
        <v>#VALUE!</v>
      </c>
      <c r="BQ3" s="10">
        <f ca="1">NetDifference(Q3, CELLSAROUND(Q3,$A$1,$T$20))</f>
        <v>24</v>
      </c>
      <c r="BR3" s="10">
        <f ca="1">NetDifference(R3, CELLSAROUND(R3,$A$1,$T$20))</f>
        <v>40</v>
      </c>
      <c r="BS3" s="10">
        <f ca="1">NetDifference(S3, CELLSAROUND(S3,$A$1,$T$20))</f>
        <v>32</v>
      </c>
      <c r="BT3" s="10">
        <f ca="1">NetDifference(T3, CELLSAROUND(T3,$A$1,$T$20))</f>
        <v>20</v>
      </c>
    </row>
    <row r="4" spans="1:72">
      <c r="A4">
        <f t="shared" ca="1" si="4"/>
        <v>-4</v>
      </c>
      <c r="B4">
        <f t="shared" ref="B4:T4" ca="1" si="8">ROUND(IF(RANDBETWEEN(0, 1) = 0, -1, 1)*(RAND()*SQRT(2))^2+CHOOSERANDSQUARE(A3:C3,A4:A5), 0)</f>
        <v>-2</v>
      </c>
      <c r="C4">
        <f t="shared" ca="1" si="8"/>
        <v>-5</v>
      </c>
      <c r="D4">
        <f t="shared" ca="1" si="8"/>
        <v>-4</v>
      </c>
      <c r="E4">
        <f t="shared" ca="1" si="8"/>
        <v>-3</v>
      </c>
      <c r="F4">
        <f t="shared" ca="1" si="8"/>
        <v>-4</v>
      </c>
      <c r="G4">
        <f t="shared" ca="1" si="8"/>
        <v>-9</v>
      </c>
      <c r="H4">
        <f t="shared" ca="1" si="8"/>
        <v>-12</v>
      </c>
      <c r="I4">
        <f t="shared" ca="1" si="8"/>
        <v>-10</v>
      </c>
      <c r="J4">
        <f t="shared" ca="1" si="8"/>
        <v>-10</v>
      </c>
      <c r="K4">
        <f t="shared" ca="1" si="8"/>
        <v>-11</v>
      </c>
      <c r="L4">
        <f t="shared" ca="1" si="8"/>
        <v>-11</v>
      </c>
      <c r="M4">
        <f t="shared" ca="1" si="8"/>
        <v>-9</v>
      </c>
      <c r="N4">
        <f t="shared" ca="1" si="8"/>
        <v>-9</v>
      </c>
      <c r="O4">
        <f t="shared" ca="1" si="8"/>
        <v>-10</v>
      </c>
      <c r="P4">
        <f t="shared" ca="1" si="8"/>
        <v>-6</v>
      </c>
      <c r="Q4">
        <f t="shared" ca="1" si="8"/>
        <v>-5</v>
      </c>
      <c r="R4">
        <f t="shared" ca="1" si="8"/>
        <v>-5</v>
      </c>
      <c r="S4">
        <f t="shared" ca="1" si="8"/>
        <v>-3</v>
      </c>
      <c r="T4">
        <f t="shared" ca="1" si="8"/>
        <v>-3</v>
      </c>
      <c r="V4">
        <f ca="1">IF(RANDBETWEEN(0,1) =1, INDIRECT(ADDRESS(ROW(B2)-1, RANDBETWEEN(COLUMN(B2)-1, COLUMN(B2)+1))), IF(RANDBETWEEN(0,1) =1, A2, A3))</f>
        <v>-5</v>
      </c>
      <c r="AA4">
        <f t="shared" ca="1" si="6"/>
        <v>79</v>
      </c>
      <c r="AB4">
        <f t="shared" ca="1" si="7"/>
        <v>79</v>
      </c>
      <c r="AC4">
        <f t="shared" ca="1" si="3"/>
        <v>81</v>
      </c>
      <c r="AD4">
        <f t="shared" ca="1" si="3"/>
        <v>84</v>
      </c>
      <c r="AE4">
        <f t="shared" ca="1" si="3"/>
        <v>86</v>
      </c>
      <c r="AF4">
        <f t="shared" ca="1" si="3"/>
        <v>86</v>
      </c>
      <c r="AG4">
        <f t="shared" ca="1" si="3"/>
        <v>86</v>
      </c>
      <c r="AH4">
        <f t="shared" ca="1" si="3"/>
        <v>88</v>
      </c>
      <c r="AI4">
        <f t="shared" ca="1" si="3"/>
        <v>83</v>
      </c>
      <c r="AJ4">
        <f t="shared" ca="1" si="3"/>
        <v>80</v>
      </c>
      <c r="AK4">
        <f t="shared" ca="1" si="3"/>
        <v>81</v>
      </c>
      <c r="AL4">
        <f t="shared" ca="1" si="3"/>
        <v>81</v>
      </c>
      <c r="AM4">
        <f t="shared" ca="1" si="3"/>
        <v>74</v>
      </c>
      <c r="AN4">
        <f t="shared" ca="1" si="3"/>
        <v>72</v>
      </c>
      <c r="AO4">
        <f t="shared" ca="1" si="3"/>
        <v>72</v>
      </c>
      <c r="AP4">
        <f t="shared" ca="1" si="3"/>
        <v>71</v>
      </c>
      <c r="AQ4">
        <f t="shared" ca="1" si="3"/>
        <v>75</v>
      </c>
      <c r="AR4">
        <f t="shared" ca="1" si="3"/>
        <v>78</v>
      </c>
      <c r="AS4">
        <f t="shared" ca="1" si="3"/>
        <v>80</v>
      </c>
      <c r="AT4">
        <f t="shared" ca="1" si="3"/>
        <v>76</v>
      </c>
      <c r="BA4" s="10">
        <f ca="1">NetDifference(A4, CELLSAROUND(A4,$A$1,$T$20))</f>
        <v>20</v>
      </c>
      <c r="BB4" s="10">
        <f ca="1">NetDifference(B4, CELLSAROUND(B4,$A$1,$T$20))</f>
        <v>16</v>
      </c>
      <c r="BC4" s="10">
        <f ca="1">NetDifference(C4, CELLSAROUND(C4,$A$1,$T$20))</f>
        <v>40</v>
      </c>
      <c r="BD4" s="10">
        <f ca="1">NetDifference(D4, CELLSAROUND(D4,$A$1,$T$20))</f>
        <v>32</v>
      </c>
      <c r="BE4" s="10">
        <f ca="1">NetDifference(E4, CELLSAROUND(E4,$A$1,$T$20))</f>
        <v>25</v>
      </c>
      <c r="BF4" s="10">
        <f ca="1">NetDifference(F4, CELLSAROUND(F4,$A$1,$T$20))</f>
        <v>32</v>
      </c>
      <c r="BG4" s="10">
        <f ca="1">NetDifference(G4, CELLSAROUND(G4,$A$1,$T$20))</f>
        <v>73</v>
      </c>
      <c r="BH4" s="10">
        <f ca="1">NetDifference(H4, CELLSAROUND(H4,$A$1,$T$20))</f>
        <v>96</v>
      </c>
      <c r="BI4" s="10">
        <f ca="1">NetDifference(I4, CELLSAROUND(I4,$A$1,$T$20))</f>
        <v>115</v>
      </c>
      <c r="BJ4" s="10">
        <f ca="1">NetDifference(J4, CELLSAROUND(J4,$A$1,$T$20))</f>
        <v>183</v>
      </c>
      <c r="BK4" s="10">
        <f ca="1">NetDifference(K4, CELLSAROUND(K4,$A$1,$T$20))</f>
        <v>321</v>
      </c>
      <c r="BL4" s="10">
        <f ca="1">NetDifference(L4, CELLSAROUND(L4,$A$1,$T$20))</f>
        <v>456</v>
      </c>
      <c r="BM4" s="10">
        <f ca="1">NetDifference(M4, CELLSAROUND(M4,$A$1,$T$20))</f>
        <v>330</v>
      </c>
      <c r="BN4" s="10" t="e">
        <f ca="1">NetDifference(N4, CELLSAROUND(N4,$A$1,$T$20))</f>
        <v>#VALUE!</v>
      </c>
      <c r="BO4" s="10">
        <f ca="1">NetDifference(O4, CELLSAROUND(O4,$A$1,$T$20))</f>
        <v>108</v>
      </c>
      <c r="BP4" s="10" t="e">
        <f ca="1">NetDifference(P4, CELLSAROUND(P4,$A$1,$T$20))</f>
        <v>#VALUE!</v>
      </c>
      <c r="BQ4" s="10">
        <f ca="1">NetDifference(Q4, CELLSAROUND(Q4,$A$1,$T$20))</f>
        <v>40</v>
      </c>
      <c r="BR4" s="10">
        <f ca="1">NetDifference(R4, CELLSAROUND(R4,$A$1,$T$20))</f>
        <v>40</v>
      </c>
      <c r="BS4" s="10">
        <f ca="1">NetDifference(S4, CELLSAROUND(S4,$A$1,$T$20))</f>
        <v>24</v>
      </c>
      <c r="BT4" s="10">
        <f ca="1">NetDifference(T4, CELLSAROUND(T4,$A$1,$T$20))</f>
        <v>15</v>
      </c>
    </row>
    <row r="5" spans="1:72">
      <c r="A5">
        <f t="shared" ca="1" si="4"/>
        <v>-4</v>
      </c>
      <c r="B5">
        <f t="shared" ref="B5:T5" ca="1" si="9">ROUND(IF(RANDBETWEEN(0, 1) = 0, -1, 1)*(RAND()*SQRT(2))^2+CHOOSERANDSQUARE(A4:C4,A5:A6), 0)</f>
        <v>-5</v>
      </c>
      <c r="C5">
        <f t="shared" ca="1" si="9"/>
        <v>-3</v>
      </c>
      <c r="D5">
        <f t="shared" ca="1" si="9"/>
        <v>-3</v>
      </c>
      <c r="E5">
        <f t="shared" ca="1" si="9"/>
        <v>-5</v>
      </c>
      <c r="F5">
        <f t="shared" ca="1" si="9"/>
        <v>-4</v>
      </c>
      <c r="G5">
        <f t="shared" ca="1" si="9"/>
        <v>-8</v>
      </c>
      <c r="H5">
        <f t="shared" ca="1" si="9"/>
        <v>-8</v>
      </c>
      <c r="I5">
        <f t="shared" ca="1" si="9"/>
        <v>-12</v>
      </c>
      <c r="J5">
        <f t="shared" ca="1" si="9"/>
        <v>-12</v>
      </c>
      <c r="K5">
        <f t="shared" ca="1" si="9"/>
        <v>-11</v>
      </c>
      <c r="L5">
        <f t="shared" ca="1" si="9"/>
        <v>-9</v>
      </c>
      <c r="M5">
        <f t="shared" ca="1" si="9"/>
        <v>-9</v>
      </c>
      <c r="N5">
        <f t="shared" ca="1" si="9"/>
        <v>-11</v>
      </c>
      <c r="O5">
        <f t="shared" ca="1" si="9"/>
        <v>-11</v>
      </c>
      <c r="P5">
        <f t="shared" ca="1" si="9"/>
        <v>-6</v>
      </c>
      <c r="Q5">
        <f t="shared" ca="1" si="9"/>
        <v>-5</v>
      </c>
      <c r="R5">
        <f t="shared" ca="1" si="9"/>
        <v>-5</v>
      </c>
      <c r="S5">
        <f t="shared" ca="1" si="9"/>
        <v>-6</v>
      </c>
      <c r="T5">
        <f t="shared" ca="1" si="9"/>
        <v>0</v>
      </c>
      <c r="AA5">
        <f t="shared" ca="1" si="6"/>
        <v>75</v>
      </c>
      <c r="AB5">
        <f t="shared" ca="1" si="7"/>
        <v>79</v>
      </c>
      <c r="AC5">
        <f t="shared" ca="1" si="3"/>
        <v>80</v>
      </c>
      <c r="AD5">
        <f t="shared" ca="1" si="3"/>
        <v>78</v>
      </c>
      <c r="AE5">
        <f t="shared" ca="1" si="3"/>
        <v>83</v>
      </c>
      <c r="AF5">
        <f t="shared" ca="1" si="3"/>
        <v>87</v>
      </c>
      <c r="AG5">
        <f t="shared" ca="1" si="3"/>
        <v>88</v>
      </c>
      <c r="AH5">
        <f t="shared" ca="1" si="3"/>
        <v>91</v>
      </c>
      <c r="AI5">
        <f t="shared" ca="1" si="3"/>
        <v>86</v>
      </c>
      <c r="AJ5">
        <f t="shared" ca="1" si="3"/>
        <v>83</v>
      </c>
      <c r="AK5">
        <f t="shared" ca="1" si="3"/>
        <v>77</v>
      </c>
      <c r="AL5">
        <f t="shared" ca="1" si="3"/>
        <v>82</v>
      </c>
      <c r="AM5">
        <f t="shared" ca="1" si="3"/>
        <v>77</v>
      </c>
      <c r="AN5">
        <f t="shared" ca="1" si="3"/>
        <v>75</v>
      </c>
      <c r="AO5">
        <f t="shared" ca="1" si="3"/>
        <v>77</v>
      </c>
      <c r="AP5">
        <f t="shared" ca="1" si="3"/>
        <v>69</v>
      </c>
      <c r="AQ5">
        <f t="shared" ca="1" si="3"/>
        <v>68</v>
      </c>
      <c r="AR5">
        <f t="shared" ca="1" si="3"/>
        <v>77</v>
      </c>
      <c r="AS5">
        <f t="shared" ca="1" si="3"/>
        <v>76</v>
      </c>
      <c r="AT5">
        <f t="shared" ca="1" si="3"/>
        <v>77</v>
      </c>
      <c r="BA5" s="10">
        <f ca="1">NetDifference(A5, CELLSAROUND(A5,$A$1,$T$20))</f>
        <v>20</v>
      </c>
      <c r="BB5" s="10">
        <f ca="1">NetDifference(B5, CELLSAROUND(B5,$A$1,$T$20))</f>
        <v>40</v>
      </c>
      <c r="BC5" s="10">
        <f ca="1">NetDifference(C5, CELLSAROUND(C5,$A$1,$T$20))</f>
        <v>24</v>
      </c>
      <c r="BD5" s="10">
        <f ca="1">NetDifference(D5, CELLSAROUND(D5,$A$1,$T$20))</f>
        <v>24</v>
      </c>
      <c r="BE5" s="10">
        <f ca="1">NetDifference(E5, CELLSAROUND(E5,$A$1,$T$20))</f>
        <v>40</v>
      </c>
      <c r="BF5" s="10">
        <f ca="1">NetDifference(F5, CELLSAROUND(F5,$A$1,$T$20))</f>
        <v>32</v>
      </c>
      <c r="BG5" s="10">
        <f ca="1">NetDifference(G5, CELLSAROUND(G5,$A$1,$T$20))</f>
        <v>64</v>
      </c>
      <c r="BH5" s="10">
        <f ca="1">NetDifference(H5, CELLSAROUND(H5,$A$1,$T$20))</f>
        <v>64</v>
      </c>
      <c r="BI5" s="10">
        <f ca="1">NetDifference(I5, CELLSAROUND(I5,$A$1,$T$20))</f>
        <v>131</v>
      </c>
      <c r="BJ5" s="10">
        <f ca="1">NetDifference(J5, CELLSAROUND(J5,$A$1,$T$20))</f>
        <v>194</v>
      </c>
      <c r="BK5" s="10">
        <f ca="1">NetDifference(K5, CELLSAROUND(K5,$A$1,$T$20))</f>
        <v>322</v>
      </c>
      <c r="BL5" s="10">
        <f ca="1">NetDifference(L5, CELLSAROUND(L5,$A$1,$T$20))</f>
        <v>439</v>
      </c>
      <c r="BM5" s="10">
        <f ca="1">NetDifference(M5, CELLSAROUND(M5,$A$1,$T$20))</f>
        <v>334</v>
      </c>
      <c r="BN5" s="10" t="e">
        <f ca="1">NetDifference(N5, CELLSAROUND(N5,$A$1,$T$20))</f>
        <v>#VALUE!</v>
      </c>
      <c r="BO5" s="10" t="e">
        <f ca="1">NetDifference(O5, CELLSAROUND(O5,$A$1,$T$20))</f>
        <v>#VALUE!</v>
      </c>
      <c r="BP5" s="10" t="e">
        <f ca="1">NetDifference(P5, CELLSAROUND(P5,$A$1,$T$20))</f>
        <v>#VALUE!</v>
      </c>
      <c r="BQ5" s="10">
        <f ca="1">NetDifference(Q5, CELLSAROUND(Q5,$A$1,$T$20))</f>
        <v>40</v>
      </c>
      <c r="BR5" s="10">
        <f ca="1">NetDifference(R5, CELLSAROUND(R5,$A$1,$T$20))</f>
        <v>40</v>
      </c>
      <c r="BS5" s="10">
        <f ca="1">NetDifference(S5, CELLSAROUND(S5,$A$1,$T$20))</f>
        <v>48</v>
      </c>
      <c r="BT5" s="10">
        <f ca="1">NetDifference(T5, CELLSAROUND(T5,$A$1,$T$20))</f>
        <v>0</v>
      </c>
    </row>
    <row r="6" spans="1:72">
      <c r="A6">
        <f t="shared" ca="1" si="4"/>
        <v>-5</v>
      </c>
      <c r="B6">
        <f t="shared" ref="B6:T6" ca="1" si="10">ROUND(IF(RANDBETWEEN(0, 1) = 0, -1, 1)*(RAND()*SQRT(2))^2+CHOOSERANDSQUARE(A5:C5,A6:A7), 0)</f>
        <v>-6</v>
      </c>
      <c r="C6">
        <f t="shared" ca="1" si="10"/>
        <v>-5</v>
      </c>
      <c r="D6">
        <f t="shared" ca="1" si="10"/>
        <v>-5</v>
      </c>
      <c r="E6">
        <f t="shared" ca="1" si="10"/>
        <v>-4</v>
      </c>
      <c r="F6">
        <f t="shared" ca="1" si="10"/>
        <v>-4</v>
      </c>
      <c r="G6">
        <f t="shared" ca="1" si="10"/>
        <v>-6</v>
      </c>
      <c r="H6">
        <f t="shared" ca="1" si="10"/>
        <v>-12</v>
      </c>
      <c r="I6">
        <f t="shared" ca="1" si="10"/>
        <v>-13</v>
      </c>
      <c r="J6">
        <f t="shared" ca="1" si="10"/>
        <v>-12</v>
      </c>
      <c r="K6">
        <f t="shared" ca="1" si="10"/>
        <v>-9</v>
      </c>
      <c r="L6">
        <f t="shared" ca="1" si="10"/>
        <v>-10</v>
      </c>
      <c r="M6">
        <f t="shared" ca="1" si="10"/>
        <v>-9</v>
      </c>
      <c r="N6">
        <f t="shared" ca="1" si="10"/>
        <v>-11</v>
      </c>
      <c r="O6">
        <f t="shared" ca="1" si="10"/>
        <v>-4</v>
      </c>
      <c r="P6">
        <f t="shared" ca="1" si="10"/>
        <v>-5</v>
      </c>
      <c r="Q6">
        <f t="shared" ca="1" si="10"/>
        <v>-6</v>
      </c>
      <c r="R6">
        <f t="shared" ca="1" si="10"/>
        <v>-6</v>
      </c>
      <c r="S6">
        <f t="shared" ca="1" si="10"/>
        <v>2</v>
      </c>
      <c r="T6">
        <f t="shared" ca="1" si="10"/>
        <v>-1</v>
      </c>
      <c r="AA6">
        <f t="shared" ca="1" si="6"/>
        <v>73</v>
      </c>
      <c r="AB6">
        <f t="shared" ca="1" si="7"/>
        <v>73</v>
      </c>
      <c r="AC6">
        <f t="shared" ca="1" si="3"/>
        <v>81</v>
      </c>
      <c r="AD6">
        <f t="shared" ca="1" si="3"/>
        <v>83</v>
      </c>
      <c r="AE6">
        <f t="shared" ca="1" si="3"/>
        <v>79</v>
      </c>
      <c r="AF6">
        <f t="shared" ca="1" si="3"/>
        <v>86</v>
      </c>
      <c r="AG6">
        <f t="shared" ca="1" si="3"/>
        <v>87</v>
      </c>
      <c r="AH6">
        <f t="shared" ca="1" si="3"/>
        <v>93</v>
      </c>
      <c r="AI6">
        <f t="shared" ca="1" si="3"/>
        <v>93</v>
      </c>
      <c r="AJ6">
        <f t="shared" ca="1" si="3"/>
        <v>83</v>
      </c>
      <c r="AK6">
        <f t="shared" ca="1" si="3"/>
        <v>82</v>
      </c>
      <c r="AL6">
        <f t="shared" ca="1" si="3"/>
        <v>83</v>
      </c>
      <c r="AM6">
        <f t="shared" ca="1" si="3"/>
        <v>81</v>
      </c>
      <c r="AN6">
        <f t="shared" ca="1" si="3"/>
        <v>77</v>
      </c>
      <c r="AO6">
        <f t="shared" ca="1" si="3"/>
        <v>73</v>
      </c>
      <c r="AP6">
        <f t="shared" ca="1" si="3"/>
        <v>73</v>
      </c>
      <c r="AQ6">
        <f t="shared" ca="1" si="3"/>
        <v>73</v>
      </c>
      <c r="AR6">
        <f t="shared" ca="1" si="3"/>
        <v>70</v>
      </c>
      <c r="AS6">
        <f t="shared" ca="1" si="3"/>
        <v>74</v>
      </c>
      <c r="AT6">
        <f t="shared" ca="1" si="3"/>
        <v>78</v>
      </c>
      <c r="BA6" s="10">
        <f ca="1">NetDifference(A6, CELLSAROUND(A6,$A$1,$T$20))</f>
        <v>25</v>
      </c>
      <c r="BB6" s="10">
        <f ca="1">NetDifference(B6, CELLSAROUND(B6,$A$1,$T$20))</f>
        <v>48</v>
      </c>
      <c r="BC6" s="10">
        <f ca="1">NetDifference(C6, CELLSAROUND(C6,$A$1,$T$20))</f>
        <v>40</v>
      </c>
      <c r="BD6" s="10">
        <f ca="1">NetDifference(D6, CELLSAROUND(D6,$A$1,$T$20))</f>
        <v>40</v>
      </c>
      <c r="BE6" s="10">
        <f ca="1">NetDifference(E6, CELLSAROUND(E6,$A$1,$T$20))</f>
        <v>32</v>
      </c>
      <c r="BF6" s="10">
        <f ca="1">NetDifference(F6, CELLSAROUND(F6,$A$1,$T$20))</f>
        <v>32</v>
      </c>
      <c r="BG6" s="10">
        <f ca="1">NetDifference(G6, CELLSAROUND(G6,$A$1,$T$20))</f>
        <v>48</v>
      </c>
      <c r="BH6" s="10">
        <f ca="1">NetDifference(H6, CELLSAROUND(H6,$A$1,$T$20))</f>
        <v>96</v>
      </c>
      <c r="BI6" s="10" t="e">
        <f ca="1">NetDifference(I6, CELLSAROUND(I6,$A$1,$T$20))</f>
        <v>#VALUE!</v>
      </c>
      <c r="BJ6" s="10" t="e">
        <f ca="1">NetDifference(J6, CELLSAROUND(J6,$A$1,$T$20))</f>
        <v>#VALUE!</v>
      </c>
      <c r="BK6" s="10" t="e">
        <f ca="1">NetDifference(K6, CELLSAROUND(K6,$A$1,$T$20))</f>
        <v>#VALUE!</v>
      </c>
      <c r="BL6" s="10">
        <f ca="1">NetDifference(L6, CELLSAROUND(L6,$A$1,$T$20))</f>
        <v>301</v>
      </c>
      <c r="BM6" s="10">
        <f ca="1">NetDifference(M6, CELLSAROUND(M6,$A$1,$T$20))</f>
        <v>252</v>
      </c>
      <c r="BN6" s="10" t="e">
        <f ca="1">NetDifference(N6, CELLSAROUND(N6,$A$1,$T$20))</f>
        <v>#VALUE!</v>
      </c>
      <c r="BO6" s="10" t="e">
        <f ca="1">NetDifference(O6, CELLSAROUND(O6,$A$1,$T$20))</f>
        <v>#VALUE!</v>
      </c>
      <c r="BP6" s="10" t="e">
        <f ca="1">NetDifference(P6, CELLSAROUND(P6,$A$1,$T$20))</f>
        <v>#VALUE!</v>
      </c>
      <c r="BQ6" s="10">
        <f ca="1">NetDifference(Q6, CELLSAROUND(Q6,$A$1,$T$20))</f>
        <v>48</v>
      </c>
      <c r="BR6" s="10">
        <f ca="1">NetDifference(R6, CELLSAROUND(R6,$A$1,$T$20))</f>
        <v>48</v>
      </c>
      <c r="BS6" s="10">
        <f ca="1">NetDifference(S6, CELLSAROUND(S6,$A$1,$T$20))</f>
        <v>16</v>
      </c>
      <c r="BT6" s="10">
        <f ca="1">NetDifference(T6, CELLSAROUND(T6,$A$1,$T$20))</f>
        <v>5</v>
      </c>
    </row>
    <row r="7" spans="1:72">
      <c r="A7">
        <f t="shared" ca="1" si="4"/>
        <v>-5</v>
      </c>
      <c r="B7">
        <f t="shared" ref="B7:T7" ca="1" si="11">ROUND(IF(RANDBETWEEN(0, 1) = 0, -1, 1)*(RAND()*SQRT(2))^2+CHOOSERANDSQUARE(A6:C6,A7:A8), 0)</f>
        <v>-7</v>
      </c>
      <c r="C7">
        <f t="shared" ca="1" si="11"/>
        <v>-7</v>
      </c>
      <c r="D7">
        <f t="shared" ca="1" si="11"/>
        <v>-9</v>
      </c>
      <c r="E7">
        <f t="shared" ca="1" si="11"/>
        <v>-9</v>
      </c>
      <c r="F7">
        <f t="shared" ca="1" si="11"/>
        <v>-7</v>
      </c>
      <c r="G7">
        <f t="shared" ca="1" si="11"/>
        <v>-7</v>
      </c>
      <c r="H7">
        <f t="shared" ca="1" si="11"/>
        <v>-6</v>
      </c>
      <c r="I7">
        <f t="shared" ca="1" si="11"/>
        <v>-14</v>
      </c>
      <c r="J7">
        <f t="shared" ca="1" si="11"/>
        <v>-12</v>
      </c>
      <c r="K7">
        <f t="shared" ca="1" si="11"/>
        <v>-11</v>
      </c>
      <c r="L7">
        <f t="shared" ca="1" si="11"/>
        <v>-9</v>
      </c>
      <c r="M7">
        <f t="shared" ca="1" si="11"/>
        <v>-7</v>
      </c>
      <c r="N7">
        <f t="shared" ca="1" si="11"/>
        <v>-4</v>
      </c>
      <c r="O7">
        <f t="shared" ca="1" si="11"/>
        <v>-11</v>
      </c>
      <c r="P7">
        <f t="shared" ca="1" si="11"/>
        <v>-3</v>
      </c>
      <c r="Q7">
        <f t="shared" ca="1" si="11"/>
        <v>-3</v>
      </c>
      <c r="R7">
        <f t="shared" ca="1" si="11"/>
        <v>-5</v>
      </c>
      <c r="S7">
        <f t="shared" ca="1" si="11"/>
        <v>-1</v>
      </c>
      <c r="T7">
        <f t="shared" ca="1" si="11"/>
        <v>2</v>
      </c>
      <c r="AA7">
        <f t="shared" ca="1" si="6"/>
        <v>74</v>
      </c>
      <c r="AB7">
        <f t="shared" ca="1" si="7"/>
        <v>73</v>
      </c>
      <c r="AC7">
        <f t="shared" ca="1" si="3"/>
        <v>79</v>
      </c>
      <c r="AD7">
        <f t="shared" ca="1" si="3"/>
        <v>80</v>
      </c>
      <c r="AE7">
        <f t="shared" ca="1" si="3"/>
        <v>83</v>
      </c>
      <c r="AF7">
        <f t="shared" ca="1" si="3"/>
        <v>81</v>
      </c>
      <c r="AG7">
        <f t="shared" ca="1" si="3"/>
        <v>82</v>
      </c>
      <c r="AH7">
        <f t="shared" ca="1" si="3"/>
        <v>91</v>
      </c>
      <c r="AI7">
        <f t="shared" ca="1" si="3"/>
        <v>91</v>
      </c>
      <c r="AJ7">
        <f t="shared" ca="1" si="3"/>
        <v>86</v>
      </c>
      <c r="AK7">
        <f t="shared" ca="1" si="3"/>
        <v>84</v>
      </c>
      <c r="AL7">
        <f t="shared" ca="1" si="3"/>
        <v>87</v>
      </c>
      <c r="AM7">
        <f t="shared" ca="1" si="3"/>
        <v>84</v>
      </c>
      <c r="AN7">
        <f t="shared" ca="1" si="3"/>
        <v>78</v>
      </c>
      <c r="AO7">
        <f t="shared" ca="1" si="3"/>
        <v>76</v>
      </c>
      <c r="AP7">
        <f t="shared" ca="1" si="3"/>
        <v>76</v>
      </c>
      <c r="AQ7">
        <f t="shared" ca="1" si="3"/>
        <v>77</v>
      </c>
      <c r="AR7">
        <f t="shared" ca="1" si="3"/>
        <v>76</v>
      </c>
      <c r="AS7">
        <f t="shared" ca="1" si="3"/>
        <v>73</v>
      </c>
      <c r="AT7">
        <f t="shared" ca="1" si="3"/>
        <v>72</v>
      </c>
      <c r="BA7" s="10">
        <f ca="1">NetDifference(A7, CELLSAROUND(A7,$A$1,$T$20))</f>
        <v>25</v>
      </c>
      <c r="BB7" s="10">
        <f ca="1">NetDifference(B7, CELLSAROUND(B7,$A$1,$T$20))</f>
        <v>56</v>
      </c>
      <c r="BC7" s="10">
        <f ca="1">NetDifference(C7, CELLSAROUND(C7,$A$1,$T$20))</f>
        <v>56</v>
      </c>
      <c r="BD7" s="10">
        <f ca="1">NetDifference(D7, CELLSAROUND(D7,$A$1,$T$20))</f>
        <v>72</v>
      </c>
      <c r="BE7" s="10">
        <f ca="1">NetDifference(E7, CELLSAROUND(E7,$A$1,$T$20))</f>
        <v>72</v>
      </c>
      <c r="BF7" s="10">
        <f ca="1">NetDifference(F7, CELLSAROUND(F7,$A$1,$T$20))</f>
        <v>56</v>
      </c>
      <c r="BG7" s="10">
        <f ca="1">NetDifference(G7, CELLSAROUND(G7,$A$1,$T$20))</f>
        <v>56</v>
      </c>
      <c r="BH7" s="10">
        <f ca="1">NetDifference(H7, CELLSAROUND(H7,$A$1,$T$20))</f>
        <v>48</v>
      </c>
      <c r="BI7" s="10" t="e">
        <f ca="1">NetDifference(I7, CELLSAROUND(I7,$A$1,$T$20))</f>
        <v>#VALUE!</v>
      </c>
      <c r="BJ7" s="10">
        <f ca="1">NetDifference(J7, CELLSAROUND(J7,$A$1,$T$20))</f>
        <v>96</v>
      </c>
      <c r="BK7" s="10" t="e">
        <f ca="1">NetDifference(K7, CELLSAROUND(K7,$A$1,$T$20))</f>
        <v>#VALUE!</v>
      </c>
      <c r="BL7" s="10">
        <f ca="1">NetDifference(L7, CELLSAROUND(L7,$A$1,$T$20))</f>
        <v>72</v>
      </c>
      <c r="BM7" s="10">
        <f ca="1">NetDifference(M7, CELLSAROUND(M7,$A$1,$T$20))</f>
        <v>56</v>
      </c>
      <c r="BN7" s="10" t="e">
        <f ca="1">NetDifference(N7, CELLSAROUND(N7,$A$1,$T$20))</f>
        <v>#VALUE!</v>
      </c>
      <c r="BO7" s="10">
        <f ca="1">NetDifference(O7, CELLSAROUND(O7,$A$1,$T$20))</f>
        <v>88</v>
      </c>
      <c r="BP7" s="10" t="e">
        <f ca="1">NetDifference(P7, CELLSAROUND(P7,$A$1,$T$20))</f>
        <v>#VALUE!</v>
      </c>
      <c r="BQ7" s="10">
        <f ca="1">NetDifference(Q7, CELLSAROUND(Q7,$A$1,$T$20))</f>
        <v>24</v>
      </c>
      <c r="BR7" s="10">
        <f ca="1">NetDifference(R7, CELLSAROUND(R7,$A$1,$T$20))</f>
        <v>40</v>
      </c>
      <c r="BS7" s="10">
        <f ca="1">NetDifference(S7, CELLSAROUND(S7,$A$1,$T$20))</f>
        <v>8</v>
      </c>
      <c r="BT7" s="10">
        <f ca="1">NetDifference(T7, CELLSAROUND(T7,$A$1,$T$20))</f>
        <v>10</v>
      </c>
    </row>
    <row r="8" spans="1:72">
      <c r="A8">
        <f t="shared" ca="1" si="4"/>
        <v>-5</v>
      </c>
      <c r="B8">
        <f t="shared" ref="B8:T8" ca="1" si="12">ROUND(IF(RANDBETWEEN(0, 1) = 0, -1, 1)*(RAND()*SQRT(2))^2+CHOOSERANDSQUARE(A7:C7,A8:A9), 0)</f>
        <v>-7</v>
      </c>
      <c r="C8">
        <f t="shared" ca="1" si="12"/>
        <v>-8</v>
      </c>
      <c r="D8">
        <f t="shared" ca="1" si="12"/>
        <v>-8</v>
      </c>
      <c r="E8">
        <f t="shared" ca="1" si="12"/>
        <v>-7</v>
      </c>
      <c r="F8">
        <f t="shared" ca="1" si="12"/>
        <v>-6</v>
      </c>
      <c r="G8">
        <f t="shared" ca="1" si="12"/>
        <v>-7</v>
      </c>
      <c r="H8">
        <f t="shared" ca="1" si="12"/>
        <v>-7</v>
      </c>
      <c r="I8">
        <f t="shared" ca="1" si="12"/>
        <v>-14</v>
      </c>
      <c r="J8">
        <f t="shared" ca="1" si="12"/>
        <v>-13</v>
      </c>
      <c r="K8">
        <f t="shared" ca="1" si="12"/>
        <v>-8</v>
      </c>
      <c r="L8">
        <f t="shared" ca="1" si="12"/>
        <v>-6</v>
      </c>
      <c r="M8">
        <f t="shared" ca="1" si="12"/>
        <v>-4</v>
      </c>
      <c r="N8">
        <f t="shared" ca="1" si="12"/>
        <v>-8</v>
      </c>
      <c r="O8">
        <f t="shared" ca="1" si="12"/>
        <v>-10</v>
      </c>
      <c r="P8">
        <f t="shared" ca="1" si="12"/>
        <v>-10</v>
      </c>
      <c r="Q8">
        <f t="shared" ca="1" si="12"/>
        <v>-5</v>
      </c>
      <c r="R8">
        <f t="shared" ca="1" si="12"/>
        <v>-5</v>
      </c>
      <c r="S8">
        <f t="shared" ca="1" si="12"/>
        <v>2</v>
      </c>
      <c r="T8">
        <f t="shared" ca="1" si="12"/>
        <v>2</v>
      </c>
      <c r="AA8">
        <f t="shared" ca="1" si="6"/>
        <v>78</v>
      </c>
      <c r="AB8">
        <f t="shared" ca="1" si="7"/>
        <v>77</v>
      </c>
      <c r="AC8">
        <f t="shared" ca="1" si="3"/>
        <v>76</v>
      </c>
      <c r="AD8">
        <f t="shared" ca="1" si="3"/>
        <v>79</v>
      </c>
      <c r="AE8">
        <f t="shared" ca="1" si="3"/>
        <v>85</v>
      </c>
      <c r="AF8">
        <f t="shared" ca="1" si="3"/>
        <v>87</v>
      </c>
      <c r="AG8">
        <f t="shared" ca="1" si="3"/>
        <v>84</v>
      </c>
      <c r="AH8">
        <f t="shared" ca="1" si="3"/>
        <v>85</v>
      </c>
      <c r="AI8">
        <f t="shared" ca="1" si="3"/>
        <v>85</v>
      </c>
      <c r="AJ8">
        <f t="shared" ca="1" si="3"/>
        <v>84</v>
      </c>
      <c r="AK8">
        <f t="shared" ca="1" si="3"/>
        <v>82</v>
      </c>
      <c r="AL8">
        <f t="shared" ca="1" si="3"/>
        <v>86</v>
      </c>
      <c r="AM8">
        <f t="shared" ca="1" si="3"/>
        <v>89</v>
      </c>
      <c r="AN8">
        <f t="shared" ca="1" si="3"/>
        <v>85</v>
      </c>
      <c r="AO8">
        <f t="shared" ca="1" si="3"/>
        <v>79</v>
      </c>
      <c r="AP8">
        <f t="shared" ca="1" si="3"/>
        <v>79</v>
      </c>
      <c r="AQ8">
        <f t="shared" ca="1" si="3"/>
        <v>77</v>
      </c>
      <c r="AR8">
        <f t="shared" ca="1" si="3"/>
        <v>80</v>
      </c>
      <c r="AS8">
        <f t="shared" ca="1" si="3"/>
        <v>79</v>
      </c>
      <c r="AT8">
        <f t="shared" ca="1" si="3"/>
        <v>78</v>
      </c>
      <c r="BA8" s="10">
        <f ca="1">NetDifference(A8, CELLSAROUND(A8,$A$1,$T$20))</f>
        <v>25</v>
      </c>
      <c r="BB8" s="10">
        <f ca="1">NetDifference(B8, CELLSAROUND(B8,$A$1,$T$20))</f>
        <v>56</v>
      </c>
      <c r="BC8" s="10">
        <f ca="1">NetDifference(C8, CELLSAROUND(C8,$A$1,$T$20))</f>
        <v>64</v>
      </c>
      <c r="BD8" s="10">
        <f ca="1">NetDifference(D8, CELLSAROUND(D8,$A$1,$T$20))</f>
        <v>64</v>
      </c>
      <c r="BE8" s="10">
        <f ca="1">NetDifference(E8, CELLSAROUND(E8,$A$1,$T$20))</f>
        <v>56</v>
      </c>
      <c r="BF8" s="10">
        <f ca="1">NetDifference(F8, CELLSAROUND(F8,$A$1,$T$20))</f>
        <v>48</v>
      </c>
      <c r="BG8" s="10">
        <f ca="1">NetDifference(G8, CELLSAROUND(G8,$A$1,$T$20))</f>
        <v>56</v>
      </c>
      <c r="BH8" s="10">
        <f ca="1">NetDifference(H8, CELLSAROUND(H8,$A$1,$T$20))</f>
        <v>56</v>
      </c>
      <c r="BI8" s="10" t="e">
        <f ca="1">NetDifference(I8, CELLSAROUND(I8,$A$1,$T$20))</f>
        <v>#VALUE!</v>
      </c>
      <c r="BJ8" s="10" t="e">
        <f ca="1">NetDifference(J8, CELLSAROUND(J8,$A$1,$T$20))</f>
        <v>#VALUE!</v>
      </c>
      <c r="BK8" s="10" t="e">
        <f ca="1">NetDifference(K8, CELLSAROUND(K8,$A$1,$T$20))</f>
        <v>#VALUE!</v>
      </c>
      <c r="BL8" s="10">
        <f ca="1">NetDifference(L8, CELLSAROUND(L8,$A$1,$T$20))</f>
        <v>48</v>
      </c>
      <c r="BM8" s="10">
        <f ca="1">NetDifference(M8, CELLSAROUND(M8,$A$1,$T$20))</f>
        <v>32</v>
      </c>
      <c r="BN8" s="10" t="e">
        <f ca="1">NetDifference(N8, CELLSAROUND(N8,$A$1,$T$20))</f>
        <v>#VALUE!</v>
      </c>
      <c r="BO8" s="10" t="e">
        <f ca="1">NetDifference(O8, CELLSAROUND(O8,$A$1,$T$20))</f>
        <v>#VALUE!</v>
      </c>
      <c r="BP8" s="10" t="e">
        <f ca="1">NetDifference(P8, CELLSAROUND(P8,$A$1,$T$20))</f>
        <v>#VALUE!</v>
      </c>
      <c r="BQ8" s="10">
        <f ca="1">NetDifference(Q8, CELLSAROUND(Q8,$A$1,$T$20))</f>
        <v>40</v>
      </c>
      <c r="BR8" s="10">
        <f ca="1">NetDifference(R8, CELLSAROUND(R8,$A$1,$T$20))</f>
        <v>40</v>
      </c>
      <c r="BS8" s="10">
        <f ca="1">NetDifference(S8, CELLSAROUND(S8,$A$1,$T$20))</f>
        <v>16</v>
      </c>
      <c r="BT8" s="10">
        <f ca="1">NetDifference(T8, CELLSAROUND(T8,$A$1,$T$20))</f>
        <v>10</v>
      </c>
    </row>
    <row r="9" spans="1:72">
      <c r="A9">
        <f t="shared" ca="1" si="4"/>
        <v>-4</v>
      </c>
      <c r="B9">
        <f t="shared" ref="B9:T9" ca="1" si="13">ROUND(IF(RANDBETWEEN(0, 1) = 0, -1, 1)*(RAND()*SQRT(2))^2+CHOOSERANDSQUARE(A8:C8,A9:A10), 0)</f>
        <v>-8</v>
      </c>
      <c r="C9">
        <f t="shared" ca="1" si="13"/>
        <v>-2</v>
      </c>
      <c r="D9">
        <f t="shared" ca="1" si="13"/>
        <v>-8</v>
      </c>
      <c r="E9">
        <f t="shared" ca="1" si="13"/>
        <v>-8</v>
      </c>
      <c r="F9">
        <f t="shared" ca="1" si="13"/>
        <v>-5</v>
      </c>
      <c r="G9">
        <f t="shared" ca="1" si="13"/>
        <v>-7</v>
      </c>
      <c r="H9">
        <f t="shared" ca="1" si="13"/>
        <v>-6</v>
      </c>
      <c r="I9">
        <f t="shared" ca="1" si="13"/>
        <v>-5</v>
      </c>
      <c r="J9">
        <f t="shared" ca="1" si="13"/>
        <v>-6</v>
      </c>
      <c r="K9">
        <f t="shared" ca="1" si="13"/>
        <v>-6</v>
      </c>
      <c r="L9">
        <f t="shared" ca="1" si="13"/>
        <v>-6</v>
      </c>
      <c r="M9">
        <f t="shared" ca="1" si="13"/>
        <v>-7</v>
      </c>
      <c r="N9">
        <f t="shared" ca="1" si="13"/>
        <v>-9</v>
      </c>
      <c r="O9">
        <f t="shared" ca="1" si="13"/>
        <v>-10</v>
      </c>
      <c r="P9">
        <f t="shared" ca="1" si="13"/>
        <v>-5</v>
      </c>
      <c r="Q9">
        <f t="shared" ca="1" si="13"/>
        <v>-6</v>
      </c>
      <c r="R9">
        <f t="shared" ca="1" si="13"/>
        <v>-5</v>
      </c>
      <c r="S9">
        <f t="shared" ca="1" si="13"/>
        <v>4</v>
      </c>
      <c r="T9">
        <f t="shared" ca="1" si="13"/>
        <v>0</v>
      </c>
      <c r="AA9">
        <f t="shared" ca="1" si="6"/>
        <v>82</v>
      </c>
      <c r="AB9">
        <f t="shared" ca="1" si="7"/>
        <v>76</v>
      </c>
      <c r="AC9">
        <f t="shared" ca="1" si="3"/>
        <v>79</v>
      </c>
      <c r="AD9">
        <f t="shared" ca="1" si="3"/>
        <v>81</v>
      </c>
      <c r="AE9">
        <f t="shared" ca="1" si="3"/>
        <v>84</v>
      </c>
      <c r="AF9">
        <f t="shared" ca="1" si="3"/>
        <v>87</v>
      </c>
      <c r="AG9">
        <f t="shared" ca="1" si="3"/>
        <v>87</v>
      </c>
      <c r="AH9">
        <f t="shared" ca="1" si="3"/>
        <v>89</v>
      </c>
      <c r="AI9">
        <f t="shared" ca="1" si="3"/>
        <v>87</v>
      </c>
      <c r="AJ9">
        <f t="shared" ca="1" si="3"/>
        <v>88</v>
      </c>
      <c r="AK9">
        <f t="shared" ca="1" si="3"/>
        <v>88</v>
      </c>
      <c r="AL9">
        <f t="shared" ca="1" si="3"/>
        <v>85</v>
      </c>
      <c r="AM9">
        <f t="shared" ca="1" si="3"/>
        <v>89</v>
      </c>
      <c r="AN9">
        <f t="shared" ca="1" si="3"/>
        <v>88</v>
      </c>
      <c r="AO9">
        <f t="shared" ca="1" si="3"/>
        <v>81</v>
      </c>
      <c r="AP9">
        <f t="shared" ca="1" si="3"/>
        <v>83</v>
      </c>
      <c r="AQ9">
        <f t="shared" ca="1" si="3"/>
        <v>79</v>
      </c>
      <c r="AR9">
        <f t="shared" ca="1" si="3"/>
        <v>83</v>
      </c>
      <c r="AS9">
        <f t="shared" ca="1" si="3"/>
        <v>84</v>
      </c>
      <c r="AT9">
        <f t="shared" ca="1" si="3"/>
        <v>80</v>
      </c>
      <c r="BA9" s="10" t="e">
        <f ca="1">NetDifference(A9, CELLSAROUND(A9,$A$1,$T$20))</f>
        <v>#VALUE!</v>
      </c>
      <c r="BB9" s="10" t="e">
        <f ca="1">NetDifference(B9, CELLSAROUND(B9,$A$1,$T$20))</f>
        <v>#VALUE!</v>
      </c>
      <c r="BC9" s="10" t="e">
        <f ca="1">NetDifference(C9, CELLSAROUND(C9,$A$1,$T$20))</f>
        <v>#VALUE!</v>
      </c>
      <c r="BD9" s="10">
        <f ca="1">NetDifference(D9, CELLSAROUND(D9,$A$1,$T$20))</f>
        <v>64</v>
      </c>
      <c r="BE9" s="10">
        <f ca="1">NetDifference(E9, CELLSAROUND(E9,$A$1,$T$20))</f>
        <v>64</v>
      </c>
      <c r="BF9" s="10">
        <f ca="1">NetDifference(F9, CELLSAROUND(F9,$A$1,$T$20))</f>
        <v>40</v>
      </c>
      <c r="BG9" s="10" t="e">
        <f ca="1">NetDifference(G9, CELLSAROUND(G9,$A$1,$T$20))</f>
        <v>#VALUE!</v>
      </c>
      <c r="BH9" s="10" t="e">
        <f ca="1">NetDifference(H9, CELLSAROUND(H9,$A$1,$T$20))</f>
        <v>#VALUE!</v>
      </c>
      <c r="BI9" s="10" t="e">
        <f ca="1">NetDifference(I9, CELLSAROUND(I9,$A$1,$T$20))</f>
        <v>#VALUE!</v>
      </c>
      <c r="BJ9" s="10" t="e">
        <f ca="1">NetDifference(J9, CELLSAROUND(J9,$A$1,$T$20))</f>
        <v>#VALUE!</v>
      </c>
      <c r="BK9" s="10" t="e">
        <f ca="1">NetDifference(K9, CELLSAROUND(K9,$A$1,$T$20))</f>
        <v>#VALUE!</v>
      </c>
      <c r="BL9" s="10" t="e">
        <f ca="1">NetDifference(L9, CELLSAROUND(L9,$A$1,$T$20))</f>
        <v>#VALUE!</v>
      </c>
      <c r="BM9" s="10" t="e">
        <f ca="1">NetDifference(M9, CELLSAROUND(M9,$A$1,$T$20))</f>
        <v>#VALUE!</v>
      </c>
      <c r="BN9" s="10" t="e">
        <f ca="1">NetDifference(N9, CELLSAROUND(N9,$A$1,$T$20))</f>
        <v>#VALUE!</v>
      </c>
      <c r="BO9" s="10">
        <f ca="1">NetDifference(O9, CELLSAROUND(O9,$A$1,$T$20))</f>
        <v>80</v>
      </c>
      <c r="BP9" s="10" t="e">
        <f ca="1">NetDifference(P9, CELLSAROUND(P9,$A$1,$T$20))</f>
        <v>#VALUE!</v>
      </c>
      <c r="BQ9" s="10">
        <f ca="1">NetDifference(Q9, CELLSAROUND(Q9,$A$1,$T$20))</f>
        <v>48</v>
      </c>
      <c r="BR9" s="10">
        <f ca="1">NetDifference(R9, CELLSAROUND(R9,$A$1,$T$20))</f>
        <v>40</v>
      </c>
      <c r="BS9" s="10">
        <f ca="1">NetDifference(S9, CELLSAROUND(S9,$A$1,$T$20))</f>
        <v>32</v>
      </c>
      <c r="BT9" s="10">
        <f ca="1">NetDifference(T9, CELLSAROUND(T9,$A$1,$T$20))</f>
        <v>0</v>
      </c>
    </row>
    <row r="10" spans="1:72">
      <c r="A10">
        <f t="shared" ca="1" si="4"/>
        <v>-4</v>
      </c>
      <c r="B10">
        <f t="shared" ref="B10:T10" ca="1" si="14">ROUND(IF(RANDBETWEEN(0, 1) = 0, -1, 1)*(RAND()*SQRT(2))^2+CHOOSERANDSQUARE(A9:C9,A10:A11), 0)</f>
        <v>-2</v>
      </c>
      <c r="C10">
        <f t="shared" ca="1" si="14"/>
        <v>-1</v>
      </c>
      <c r="D10">
        <f t="shared" ca="1" si="14"/>
        <v>-1</v>
      </c>
      <c r="E10">
        <f t="shared" ca="1" si="14"/>
        <v>-10</v>
      </c>
      <c r="F10">
        <f t="shared" ca="1" si="14"/>
        <v>-8</v>
      </c>
      <c r="G10">
        <f t="shared" ca="1" si="14"/>
        <v>-9</v>
      </c>
      <c r="H10">
        <f t="shared" ca="1" si="14"/>
        <v>-7</v>
      </c>
      <c r="I10">
        <f t="shared" ca="1" si="14"/>
        <v>-6</v>
      </c>
      <c r="J10">
        <f t="shared" ca="1" si="14"/>
        <v>-8</v>
      </c>
      <c r="K10">
        <f t="shared" ca="1" si="14"/>
        <v>-4</v>
      </c>
      <c r="L10">
        <f t="shared" ca="1" si="14"/>
        <v>-8</v>
      </c>
      <c r="M10">
        <f t="shared" ca="1" si="14"/>
        <v>-6</v>
      </c>
      <c r="N10">
        <f t="shared" ca="1" si="14"/>
        <v>-6</v>
      </c>
      <c r="O10">
        <f t="shared" ca="1" si="14"/>
        <v>-6</v>
      </c>
      <c r="P10">
        <f t="shared" ca="1" si="14"/>
        <v>-6</v>
      </c>
      <c r="Q10">
        <f t="shared" ca="1" si="14"/>
        <v>-5</v>
      </c>
      <c r="R10">
        <f t="shared" ca="1" si="14"/>
        <v>-5</v>
      </c>
      <c r="S10">
        <f t="shared" ca="1" si="14"/>
        <v>-5</v>
      </c>
      <c r="T10">
        <f t="shared" ca="1" si="14"/>
        <v>0</v>
      </c>
      <c r="AA10">
        <f t="shared" ca="1" si="6"/>
        <v>79</v>
      </c>
      <c r="AB10">
        <f t="shared" ca="1" si="7"/>
        <v>77</v>
      </c>
      <c r="AC10">
        <f t="shared" ca="1" si="3"/>
        <v>74</v>
      </c>
      <c r="AD10">
        <f t="shared" ca="1" si="3"/>
        <v>75</v>
      </c>
      <c r="AE10">
        <f t="shared" ca="1" si="3"/>
        <v>77</v>
      </c>
      <c r="AF10">
        <f t="shared" ca="1" si="3"/>
        <v>87</v>
      </c>
      <c r="AG10">
        <f t="shared" ca="1" si="3"/>
        <v>90</v>
      </c>
      <c r="AH10">
        <f t="shared" ca="1" si="3"/>
        <v>93</v>
      </c>
      <c r="AI10">
        <f t="shared" ca="1" si="3"/>
        <v>94</v>
      </c>
      <c r="AJ10">
        <f t="shared" ca="1" si="3"/>
        <v>86</v>
      </c>
      <c r="AK10">
        <f t="shared" ca="1" si="3"/>
        <v>85</v>
      </c>
      <c r="AL10">
        <f t="shared" ca="1" si="3"/>
        <v>89</v>
      </c>
      <c r="AM10">
        <f t="shared" ca="1" si="3"/>
        <v>91</v>
      </c>
      <c r="AN10">
        <f t="shared" ca="1" si="3"/>
        <v>85</v>
      </c>
      <c r="AO10">
        <f t="shared" ca="1" si="3"/>
        <v>84</v>
      </c>
      <c r="AP10">
        <f t="shared" ca="1" si="3"/>
        <v>81</v>
      </c>
      <c r="AQ10">
        <f t="shared" ca="1" si="3"/>
        <v>81</v>
      </c>
      <c r="AR10">
        <f t="shared" ca="1" si="3"/>
        <v>77</v>
      </c>
      <c r="AS10">
        <f t="shared" ca="1" si="3"/>
        <v>81</v>
      </c>
      <c r="AT10">
        <f t="shared" ca="1" si="3"/>
        <v>85</v>
      </c>
      <c r="BA10" s="10" t="e">
        <f ca="1">NetDifference(A10, CELLSAROUND(A10,$A$1,$T$20))</f>
        <v>#VALUE!</v>
      </c>
      <c r="BB10" s="10">
        <f ca="1">NetDifference(B10, CELLSAROUND(B10,$A$1,$T$20))</f>
        <v>611</v>
      </c>
      <c r="BC10" s="10" t="e">
        <f ca="1">NetDifference(C10, CELLSAROUND(C10,$A$1,$T$20))</f>
        <v>#VALUE!</v>
      </c>
      <c r="BD10" s="10">
        <f ca="1">NetDifference(D10, CELLSAROUND(D10,$A$1,$T$20))</f>
        <v>3457</v>
      </c>
      <c r="BE10" s="10">
        <f ca="1">NetDifference(E10, CELLSAROUND(E10,$A$1,$T$20))</f>
        <v>4309</v>
      </c>
      <c r="BF10" s="10">
        <f ca="1">NetDifference(F10, CELLSAROUND(F10,$A$1,$T$20))</f>
        <v>2797</v>
      </c>
      <c r="BG10" s="10" t="e">
        <f ca="1">NetDifference(G10, CELLSAROUND(G10,$A$1,$T$20))</f>
        <v>#VALUE!</v>
      </c>
      <c r="BH10" s="10" t="e">
        <f ca="1">NetDifference(H10, CELLSAROUND(H10,$A$1,$T$20))</f>
        <v>#VALUE!</v>
      </c>
      <c r="BI10" s="10" t="e">
        <f ca="1">NetDifference(I10, CELLSAROUND(I10,$A$1,$T$20))</f>
        <v>#VALUE!</v>
      </c>
      <c r="BJ10" s="10" t="e">
        <f ca="1">NetDifference(J10, CELLSAROUND(J10,$A$1,$T$20))</f>
        <v>#VALUE!</v>
      </c>
      <c r="BK10" s="10">
        <f ca="1">NetDifference(K10, CELLSAROUND(K10,$A$1,$T$20))</f>
        <v>69</v>
      </c>
      <c r="BL10" s="10" t="e">
        <f ca="1">NetDifference(L10, CELLSAROUND(L10,$A$1,$T$20))</f>
        <v>#VALUE!</v>
      </c>
      <c r="BM10" s="10">
        <f ca="1">NetDifference(M10, CELLSAROUND(M10,$A$1,$T$20))</f>
        <v>86</v>
      </c>
      <c r="BN10" s="10" t="e">
        <f ca="1">NetDifference(N10, CELLSAROUND(N10,$A$1,$T$20))</f>
        <v>#VALUE!</v>
      </c>
      <c r="BO10" s="10" t="e">
        <f ca="1">NetDifference(O10, CELLSAROUND(O10,$A$1,$T$20))</f>
        <v>#VALUE!</v>
      </c>
      <c r="BP10" s="10" t="e">
        <f ca="1">NetDifference(P10, CELLSAROUND(P10,$A$1,$T$20))</f>
        <v>#VALUE!</v>
      </c>
      <c r="BQ10" s="10">
        <f ca="1">NetDifference(Q10, CELLSAROUND(Q10,$A$1,$T$20))</f>
        <v>40</v>
      </c>
      <c r="BR10" s="10">
        <f ca="1">NetDifference(R10, CELLSAROUND(R10,$A$1,$T$20))</f>
        <v>40</v>
      </c>
      <c r="BS10" s="10">
        <f ca="1">NetDifference(S10, CELLSAROUND(S10,$A$1,$T$20))</f>
        <v>40</v>
      </c>
      <c r="BT10" s="10">
        <f ca="1">NetDifference(T10, CELLSAROUND(T10,$A$1,$T$20))</f>
        <v>0</v>
      </c>
    </row>
    <row r="11" spans="1:72">
      <c r="A11">
        <f t="shared" ca="1" si="4"/>
        <v>-2</v>
      </c>
      <c r="B11">
        <f t="shared" ref="B11:T11" ca="1" si="15">ROUND(IF(RANDBETWEEN(0, 1) = 0, -1, 1)*(RAND()*SQRT(2))^2+CHOOSERANDSQUARE(A10:C10,A11:A12), 0)</f>
        <v>0</v>
      </c>
      <c r="C11">
        <f t="shared" ca="1" si="15"/>
        <v>-2</v>
      </c>
      <c r="D11">
        <f t="shared" ca="1" si="15"/>
        <v>-2</v>
      </c>
      <c r="E11">
        <f t="shared" ca="1" si="15"/>
        <v>-2</v>
      </c>
      <c r="F11">
        <f t="shared" ca="1" si="15"/>
        <v>-8</v>
      </c>
      <c r="G11">
        <f t="shared" ca="1" si="15"/>
        <v>-6</v>
      </c>
      <c r="H11">
        <f t="shared" ca="1" si="15"/>
        <v>-6</v>
      </c>
      <c r="I11">
        <f t="shared" ca="1" si="15"/>
        <v>-6</v>
      </c>
      <c r="J11">
        <f t="shared" ca="1" si="15"/>
        <v>-6</v>
      </c>
      <c r="K11">
        <f t="shared" ca="1" si="15"/>
        <v>-9</v>
      </c>
      <c r="L11">
        <f t="shared" ca="1" si="15"/>
        <v>-5</v>
      </c>
      <c r="M11">
        <f t="shared" ca="1" si="15"/>
        <v>-6</v>
      </c>
      <c r="N11">
        <f t="shared" ca="1" si="15"/>
        <v>-7</v>
      </c>
      <c r="O11">
        <f t="shared" ca="1" si="15"/>
        <v>-5</v>
      </c>
      <c r="P11">
        <f t="shared" ca="1" si="15"/>
        <v>-5</v>
      </c>
      <c r="Q11">
        <f t="shared" ca="1" si="15"/>
        <v>-7</v>
      </c>
      <c r="R11">
        <f t="shared" ca="1" si="15"/>
        <v>-6</v>
      </c>
      <c r="S11">
        <f t="shared" ca="1" si="15"/>
        <v>-5</v>
      </c>
      <c r="T11">
        <f t="shared" ca="1" si="15"/>
        <v>0</v>
      </c>
      <c r="AA11">
        <f t="shared" ca="1" si="6"/>
        <v>75</v>
      </c>
      <c r="AB11">
        <f t="shared" ca="1" si="7"/>
        <v>80</v>
      </c>
      <c r="AC11">
        <f t="shared" ca="1" si="3"/>
        <v>80</v>
      </c>
      <c r="AD11">
        <f t="shared" ca="1" si="3"/>
        <v>78</v>
      </c>
      <c r="AE11">
        <f t="shared" ca="1" si="3"/>
        <v>79</v>
      </c>
      <c r="AF11">
        <f t="shared" ca="1" si="3"/>
        <v>81</v>
      </c>
      <c r="AG11">
        <f t="shared" ca="1" si="3"/>
        <v>89</v>
      </c>
      <c r="AH11">
        <f t="shared" ca="1" si="3"/>
        <v>92</v>
      </c>
      <c r="AI11">
        <f t="shared" ca="1" si="3"/>
        <v>91</v>
      </c>
      <c r="AJ11">
        <f t="shared" ca="1" si="3"/>
        <v>92</v>
      </c>
      <c r="AK11">
        <f t="shared" ca="1" si="3"/>
        <v>85</v>
      </c>
      <c r="AL11">
        <f t="shared" ca="1" si="3"/>
        <v>89</v>
      </c>
      <c r="AM11">
        <f t="shared" ca="1" si="3"/>
        <v>89</v>
      </c>
      <c r="AN11">
        <f t="shared" ca="1" si="3"/>
        <v>92</v>
      </c>
      <c r="AO11">
        <f t="shared" ca="1" si="3"/>
        <v>91</v>
      </c>
      <c r="AP11">
        <f t="shared" ca="1" si="3"/>
        <v>85</v>
      </c>
      <c r="AQ11">
        <f t="shared" ca="1" si="3"/>
        <v>84</v>
      </c>
      <c r="AR11">
        <f t="shared" ca="1" si="3"/>
        <v>82</v>
      </c>
      <c r="AS11">
        <f t="shared" ca="1" si="3"/>
        <v>82</v>
      </c>
      <c r="AT11">
        <f t="shared" ca="1" si="3"/>
        <v>80</v>
      </c>
      <c r="BA11" s="10" t="e">
        <f ca="1">NetDifference(A11, CELLSAROUND(A11,$A$1,$T$20))</f>
        <v>#VALUE!</v>
      </c>
      <c r="BB11" s="10" t="e">
        <f ca="1">NetDifference(B11, CELLSAROUND(B11,$A$1,$T$20))</f>
        <v>#VALUE!</v>
      </c>
      <c r="BC11" s="10" t="e">
        <f ca="1">NetDifference(C11, CELLSAROUND(C11,$A$1,$T$20))</f>
        <v>#VALUE!</v>
      </c>
      <c r="BD11" s="10">
        <f ca="1">NetDifference(D11, CELLSAROUND(D11,$A$1,$T$20))</f>
        <v>10626</v>
      </c>
      <c r="BE11" s="10">
        <f ca="1">NetDifference(E11, CELLSAROUND(E11,$A$1,$T$20))</f>
        <v>13419</v>
      </c>
      <c r="BF11" s="10">
        <f ca="1">NetDifference(F11, CELLSAROUND(F11,$A$1,$T$20))</f>
        <v>8240</v>
      </c>
      <c r="BG11" s="10" t="e">
        <f ca="1">NetDifference(G11, CELLSAROUND(G11,$A$1,$T$20))</f>
        <v>#VALUE!</v>
      </c>
      <c r="BH11" s="10" t="e">
        <f ca="1">NetDifference(H11, CELLSAROUND(H11,$A$1,$T$20))</f>
        <v>#VALUE!</v>
      </c>
      <c r="BI11" s="10" t="e">
        <f ca="1">NetDifference(I11, CELLSAROUND(I11,$A$1,$T$20))</f>
        <v>#VALUE!</v>
      </c>
      <c r="BJ11" s="10" t="e">
        <f ca="1">NetDifference(J11, CELLSAROUND(J11,$A$1,$T$20))</f>
        <v>#VALUE!</v>
      </c>
      <c r="BK11" s="10" t="e">
        <f ca="1">NetDifference(K11, CELLSAROUND(K11,$A$1,$T$20))</f>
        <v>#VALUE!</v>
      </c>
      <c r="BL11" s="10" t="e">
        <f ca="1">NetDifference(L11, CELLSAROUND(L11,$A$1,$T$20))</f>
        <v>#VALUE!</v>
      </c>
      <c r="BM11" s="10" t="e">
        <f ca="1">NetDifference(M11, CELLSAROUND(M11,$A$1,$T$20))</f>
        <v>#VALUE!</v>
      </c>
      <c r="BN11" s="10" t="e">
        <f ca="1">NetDifference(N11, CELLSAROUND(N11,$A$1,$T$20))</f>
        <v>#VALUE!</v>
      </c>
      <c r="BO11" s="10" t="e">
        <f ca="1">NetDifference(O11, CELLSAROUND(O11,$A$1,$T$20))</f>
        <v>#VALUE!</v>
      </c>
      <c r="BP11" s="10" t="e">
        <f ca="1">NetDifference(P11, CELLSAROUND(P11,$A$1,$T$20))</f>
        <v>#VALUE!</v>
      </c>
      <c r="BQ11" s="10">
        <f ca="1">NetDifference(Q11, CELLSAROUND(Q11,$A$1,$T$20))</f>
        <v>56</v>
      </c>
      <c r="BR11" s="10">
        <f ca="1">NetDifference(R11, CELLSAROUND(R11,$A$1,$T$20))</f>
        <v>48</v>
      </c>
      <c r="BS11" s="10">
        <f ca="1">NetDifference(S11, CELLSAROUND(S11,$A$1,$T$20))</f>
        <v>40</v>
      </c>
      <c r="BT11" s="10">
        <f ca="1">NetDifference(T11, CELLSAROUND(T11,$A$1,$T$20))</f>
        <v>0</v>
      </c>
    </row>
    <row r="12" spans="1:72">
      <c r="A12">
        <f t="shared" ca="1" si="4"/>
        <v>0</v>
      </c>
      <c r="B12">
        <f t="shared" ref="B12:T12" ca="1" si="16">ROUND(IF(RANDBETWEEN(0, 1) = 0, -1, 1)*(RAND()*SQRT(2))^2+CHOOSERANDSQUARE(A11:C11,A12:A13), 0)</f>
        <v>0</v>
      </c>
      <c r="C12">
        <f t="shared" ca="1" si="16"/>
        <v>-1</v>
      </c>
      <c r="D12">
        <f t="shared" ca="1" si="16"/>
        <v>-2</v>
      </c>
      <c r="E12">
        <f t="shared" ca="1" si="16"/>
        <v>-8</v>
      </c>
      <c r="F12">
        <f t="shared" ca="1" si="16"/>
        <v>-9</v>
      </c>
      <c r="G12">
        <f t="shared" ca="1" si="16"/>
        <v>-7</v>
      </c>
      <c r="H12">
        <f t="shared" ca="1" si="16"/>
        <v>-6</v>
      </c>
      <c r="I12">
        <f t="shared" ca="1" si="16"/>
        <v>-7</v>
      </c>
      <c r="J12">
        <f t="shared" ca="1" si="16"/>
        <v>-6</v>
      </c>
      <c r="K12">
        <f t="shared" ca="1" si="16"/>
        <v>-8</v>
      </c>
      <c r="L12">
        <f t="shared" ca="1" si="16"/>
        <v>-9</v>
      </c>
      <c r="M12">
        <f t="shared" ca="1" si="16"/>
        <v>-8</v>
      </c>
      <c r="N12">
        <f t="shared" ca="1" si="16"/>
        <v>-2</v>
      </c>
      <c r="O12">
        <f t="shared" ca="1" si="16"/>
        <v>-5</v>
      </c>
      <c r="P12">
        <f t="shared" ca="1" si="16"/>
        <v>-5</v>
      </c>
      <c r="Q12">
        <f t="shared" ca="1" si="16"/>
        <v>-5</v>
      </c>
      <c r="R12">
        <f t="shared" ca="1" si="16"/>
        <v>-6</v>
      </c>
      <c r="S12">
        <f t="shared" ca="1" si="16"/>
        <v>0</v>
      </c>
      <c r="T12">
        <f t="shared" ca="1" si="16"/>
        <v>0</v>
      </c>
      <c r="AA12">
        <f t="shared" ca="1" si="6"/>
        <v>73</v>
      </c>
      <c r="AB12">
        <f t="shared" ca="1" si="7"/>
        <v>77</v>
      </c>
      <c r="AC12">
        <f t="shared" ca="1" si="3"/>
        <v>76</v>
      </c>
      <c r="AD12">
        <f t="shared" ca="1" si="3"/>
        <v>74</v>
      </c>
      <c r="AE12">
        <f t="shared" ca="1" si="3"/>
        <v>75</v>
      </c>
      <c r="AF12">
        <f t="shared" ca="1" si="3"/>
        <v>77</v>
      </c>
      <c r="AG12">
        <f t="shared" ca="1" si="3"/>
        <v>82</v>
      </c>
      <c r="AH12">
        <f t="shared" ca="1" si="3"/>
        <v>85</v>
      </c>
      <c r="AI12">
        <f t="shared" ca="1" si="3"/>
        <v>90</v>
      </c>
      <c r="AJ12">
        <f t="shared" ca="1" si="3"/>
        <v>88</v>
      </c>
      <c r="AK12">
        <f t="shared" ca="1" si="3"/>
        <v>86</v>
      </c>
      <c r="AL12">
        <f t="shared" ca="1" si="3"/>
        <v>87</v>
      </c>
      <c r="AM12">
        <f t="shared" ca="1" si="3"/>
        <v>91</v>
      </c>
      <c r="AN12">
        <f t="shared" ca="1" si="3"/>
        <v>93</v>
      </c>
      <c r="AO12">
        <f t="shared" ca="1" si="3"/>
        <v>95</v>
      </c>
      <c r="AP12">
        <f t="shared" ca="1" si="3"/>
        <v>90</v>
      </c>
      <c r="AQ12">
        <f t="shared" ca="1" si="3"/>
        <v>88</v>
      </c>
      <c r="AR12">
        <f t="shared" ca="1" si="3"/>
        <v>83</v>
      </c>
      <c r="AS12">
        <f t="shared" ca="1" si="3"/>
        <v>82</v>
      </c>
      <c r="AT12">
        <f t="shared" ca="1" si="3"/>
        <v>83</v>
      </c>
      <c r="BA12" s="10">
        <f ca="1">NetDifference(A12, CELLSAROUND(A12,$A$1,$T$20))</f>
        <v>265</v>
      </c>
      <c r="BB12" s="10">
        <f ca="1">NetDifference(B12, CELLSAROUND(B12,$A$1,$T$20))</f>
        <v>2668</v>
      </c>
      <c r="BC12" s="10">
        <f ca="1">NetDifference(C12, CELLSAROUND(C12,$A$1,$T$20))</f>
        <v>10039</v>
      </c>
      <c r="BD12" s="10">
        <f ca="1">NetDifference(D12, CELLSAROUND(D12,$A$1,$T$20))</f>
        <v>15924</v>
      </c>
      <c r="BE12" s="10">
        <f ca="1">NetDifference(E12, CELLSAROUND(E12,$A$1,$T$20))</f>
        <v>20081</v>
      </c>
      <c r="BF12" s="10">
        <f ca="1">NetDifference(F12, CELLSAROUND(F12,$A$1,$T$20))</f>
        <v>12432</v>
      </c>
      <c r="BG12" s="10">
        <f ca="1">NetDifference(G12, CELLSAROUND(G12,$A$1,$T$20))</f>
        <v>6948</v>
      </c>
      <c r="BH12" s="10" t="e">
        <f ca="1">NetDifference(H12, CELLSAROUND(H12,$A$1,$T$20))</f>
        <v>#VALUE!</v>
      </c>
      <c r="BI12" s="10" t="e">
        <f ca="1">NetDifference(I12, CELLSAROUND(I12,$A$1,$T$20))</f>
        <v>#VALUE!</v>
      </c>
      <c r="BJ12" s="10" t="e">
        <f ca="1">NetDifference(J12, CELLSAROUND(J12,$A$1,$T$20))</f>
        <v>#VALUE!</v>
      </c>
      <c r="BK12" s="10" t="e">
        <f ca="1">NetDifference(K12, CELLSAROUND(K12,$A$1,$T$20))</f>
        <v>#VALUE!</v>
      </c>
      <c r="BL12" s="10">
        <f ca="1">NetDifference(L12, CELLSAROUND(L12,$A$1,$T$20))</f>
        <v>547</v>
      </c>
      <c r="BM12" s="10">
        <f ca="1">NetDifference(M12, CELLSAROUND(M12,$A$1,$T$20))</f>
        <v>322</v>
      </c>
      <c r="BN12" s="10" t="e">
        <f ca="1">NetDifference(N12, CELLSAROUND(N12,$A$1,$T$20))</f>
        <v>#VALUE!</v>
      </c>
      <c r="BO12" s="10">
        <f ca="1">NetDifference(O12, CELLSAROUND(O12,$A$1,$T$20))</f>
        <v>92</v>
      </c>
      <c r="BP12" s="10" t="e">
        <f ca="1">NetDifference(P12, CELLSAROUND(P12,$A$1,$T$20))</f>
        <v>#VALUE!</v>
      </c>
      <c r="BQ12" s="10">
        <f ca="1">NetDifference(Q12, CELLSAROUND(Q12,$A$1,$T$20))</f>
        <v>40</v>
      </c>
      <c r="BR12" s="10">
        <f ca="1">NetDifference(R12, CELLSAROUND(R12,$A$1,$T$20))</f>
        <v>48</v>
      </c>
      <c r="BS12" s="10">
        <f ca="1">NetDifference(S12, CELLSAROUND(S12,$A$1,$T$20))</f>
        <v>0</v>
      </c>
      <c r="BT12" s="10">
        <f ca="1">NetDifference(T12, CELLSAROUND(T12,$A$1,$T$20))</f>
        <v>0</v>
      </c>
    </row>
    <row r="13" spans="1:72">
      <c r="A13">
        <f t="shared" ca="1" si="4"/>
        <v>1</v>
      </c>
      <c r="B13">
        <f t="shared" ref="B13:T13" ca="1" si="17">ROUND(IF(RANDBETWEEN(0, 1) = 0, -1, 1)*(RAND()*SQRT(2))^2+CHOOSERANDSQUARE(A12:C12,A13:A14), 0)</f>
        <v>-1</v>
      </c>
      <c r="C13">
        <f t="shared" ca="1" si="17"/>
        <v>0</v>
      </c>
      <c r="D13">
        <f t="shared" ca="1" si="17"/>
        <v>0</v>
      </c>
      <c r="E13">
        <f t="shared" ca="1" si="17"/>
        <v>-3</v>
      </c>
      <c r="F13">
        <f t="shared" ca="1" si="17"/>
        <v>-7</v>
      </c>
      <c r="G13">
        <f t="shared" ca="1" si="17"/>
        <v>0</v>
      </c>
      <c r="H13">
        <f t="shared" ca="1" si="17"/>
        <v>-5</v>
      </c>
      <c r="I13">
        <f t="shared" ca="1" si="17"/>
        <v>-6</v>
      </c>
      <c r="J13">
        <f t="shared" ca="1" si="17"/>
        <v>2</v>
      </c>
      <c r="K13">
        <f t="shared" ca="1" si="17"/>
        <v>2</v>
      </c>
      <c r="L13">
        <f t="shared" ca="1" si="17"/>
        <v>-8</v>
      </c>
      <c r="M13">
        <f t="shared" ca="1" si="17"/>
        <v>-1</v>
      </c>
      <c r="N13">
        <f t="shared" ca="1" si="17"/>
        <v>-1</v>
      </c>
      <c r="O13">
        <f t="shared" ca="1" si="17"/>
        <v>1</v>
      </c>
      <c r="P13">
        <f t="shared" ca="1" si="17"/>
        <v>-5</v>
      </c>
      <c r="Q13">
        <f t="shared" ca="1" si="17"/>
        <v>-6</v>
      </c>
      <c r="R13">
        <f t="shared" ca="1" si="17"/>
        <v>-5</v>
      </c>
      <c r="S13">
        <f t="shared" ca="1" si="17"/>
        <v>0</v>
      </c>
      <c r="T13">
        <f t="shared" ca="1" si="17"/>
        <v>-2</v>
      </c>
      <c r="AA13">
        <f t="shared" ca="1" si="6"/>
        <v>70</v>
      </c>
      <c r="AB13">
        <f t="shared" ca="1" si="7"/>
        <v>71</v>
      </c>
      <c r="AC13">
        <f t="shared" ca="1" si="3"/>
        <v>75</v>
      </c>
      <c r="AD13">
        <f t="shared" ca="1" si="3"/>
        <v>75</v>
      </c>
      <c r="AE13">
        <f t="shared" ca="1" si="3"/>
        <v>76</v>
      </c>
      <c r="AF13">
        <f t="shared" ca="1" si="3"/>
        <v>73</v>
      </c>
      <c r="AG13">
        <f t="shared" ca="1" si="3"/>
        <v>74</v>
      </c>
      <c r="AH13">
        <f t="shared" ca="1" si="3"/>
        <v>84</v>
      </c>
      <c r="AI13">
        <f t="shared" ca="1" si="3"/>
        <v>90</v>
      </c>
      <c r="AJ13">
        <f t="shared" ca="1" si="3"/>
        <v>89</v>
      </c>
      <c r="AK13">
        <f t="shared" ca="1" si="3"/>
        <v>91</v>
      </c>
      <c r="AL13">
        <f t="shared" ca="1" si="3"/>
        <v>88</v>
      </c>
      <c r="AM13">
        <f t="shared" ca="1" si="3"/>
        <v>89</v>
      </c>
      <c r="AN13">
        <f t="shared" ca="1" si="3"/>
        <v>91</v>
      </c>
      <c r="AO13">
        <f t="shared" ca="1" si="3"/>
        <v>89</v>
      </c>
      <c r="AP13">
        <f t="shared" ca="1" si="3"/>
        <v>90</v>
      </c>
      <c r="AQ13">
        <f t="shared" ca="1" si="3"/>
        <v>92</v>
      </c>
      <c r="AR13">
        <f t="shared" ca="1" si="3"/>
        <v>88</v>
      </c>
      <c r="AS13">
        <f t="shared" ca="1" si="3"/>
        <v>82</v>
      </c>
      <c r="AT13">
        <f t="shared" ca="1" si="3"/>
        <v>83</v>
      </c>
      <c r="BA13" s="10">
        <f ca="1">NetDifference(A13, CELLSAROUND(A13,$A$1,$T$20))</f>
        <v>231</v>
      </c>
      <c r="BB13" s="10">
        <f ca="1">NetDifference(B13, CELLSAROUND(B13,$A$1,$T$20))</f>
        <v>2351</v>
      </c>
      <c r="BC13" s="10">
        <f ca="1">NetDifference(C13, CELLSAROUND(C13,$A$1,$T$20))</f>
        <v>9500</v>
      </c>
      <c r="BD13" s="10">
        <f ca="1">NetDifference(D13, CELLSAROUND(D13,$A$1,$T$20))</f>
        <v>15677</v>
      </c>
      <c r="BE13" s="10">
        <f ca="1">NetDifference(E13, CELLSAROUND(E13,$A$1,$T$20))</f>
        <v>19019</v>
      </c>
      <c r="BF13" s="10">
        <f ca="1">NetDifference(F13, CELLSAROUND(F13,$A$1,$T$20))</f>
        <v>12413</v>
      </c>
      <c r="BG13" s="10">
        <f ca="1">NetDifference(G13, CELLSAROUND(G13,$A$1,$T$20))</f>
        <v>6220</v>
      </c>
      <c r="BH13" s="10" t="e">
        <f ca="1">NetDifference(H13, CELLSAROUND(H13,$A$1,$T$20))</f>
        <v>#VALUE!</v>
      </c>
      <c r="BI13" s="10" t="e">
        <f ca="1">NetDifference(I13, CELLSAROUND(I13,$A$1,$T$20))</f>
        <v>#VALUE!</v>
      </c>
      <c r="BJ13" s="10" t="e">
        <f ca="1">NetDifference(J13, CELLSAROUND(J13,$A$1,$T$20))</f>
        <v>#VALUE!</v>
      </c>
      <c r="BK13" s="10" t="e">
        <f ca="1">NetDifference(K13, CELLSAROUND(K13,$A$1,$T$20))</f>
        <v>#VALUE!</v>
      </c>
      <c r="BL13" s="10" t="e">
        <f ca="1">NetDifference(L13, CELLSAROUND(L13,$A$1,$T$20))</f>
        <v>#VALUE!</v>
      </c>
      <c r="BM13" s="10" t="e">
        <f ca="1">NetDifference(M13, CELLSAROUND(M13,$A$1,$T$20))</f>
        <v>#VALUE!</v>
      </c>
      <c r="BN13" s="10" t="e">
        <f ca="1">NetDifference(N13, CELLSAROUND(N13,$A$1,$T$20))</f>
        <v>#VALUE!</v>
      </c>
      <c r="BO13" s="10" t="e">
        <f ca="1">NetDifference(O13, CELLSAROUND(O13,$A$1,$T$20))</f>
        <v>#VALUE!</v>
      </c>
      <c r="BP13" s="10" t="e">
        <f ca="1">NetDifference(P13, CELLSAROUND(P13,$A$1,$T$20))</f>
        <v>#VALUE!</v>
      </c>
      <c r="BQ13" s="10">
        <f ca="1">NetDifference(Q13, CELLSAROUND(Q13,$A$1,$T$20))</f>
        <v>48</v>
      </c>
      <c r="BR13" s="10">
        <f ca="1">NetDifference(R13, CELLSAROUND(R13,$A$1,$T$20))</f>
        <v>40</v>
      </c>
      <c r="BS13" s="10">
        <f ca="1">NetDifference(S13, CELLSAROUND(S13,$A$1,$T$20))</f>
        <v>0</v>
      </c>
      <c r="BT13" s="10">
        <f ca="1">NetDifference(T13, CELLSAROUND(T13,$A$1,$T$20))</f>
        <v>10</v>
      </c>
    </row>
    <row r="14" spans="1:72">
      <c r="A14">
        <f t="shared" ca="1" si="4"/>
        <v>2</v>
      </c>
      <c r="B14">
        <f t="shared" ref="B14:T14" ca="1" si="18">ROUND(IF(RANDBETWEEN(0, 1) = 0, -1, 1)*(RAND()*SQRT(2))^2+CHOOSERANDSQUARE(A13:C13,A14:A15), 0)</f>
        <v>2</v>
      </c>
      <c r="C14">
        <f t="shared" ca="1" si="18"/>
        <v>0</v>
      </c>
      <c r="D14">
        <f t="shared" ca="1" si="18"/>
        <v>-1</v>
      </c>
      <c r="E14">
        <f t="shared" ca="1" si="18"/>
        <v>0</v>
      </c>
      <c r="F14">
        <f t="shared" ca="1" si="18"/>
        <v>0</v>
      </c>
      <c r="G14">
        <f t="shared" ca="1" si="18"/>
        <v>1</v>
      </c>
      <c r="H14">
        <f t="shared" ca="1" si="18"/>
        <v>-4</v>
      </c>
      <c r="I14">
        <f t="shared" ca="1" si="18"/>
        <v>2</v>
      </c>
      <c r="J14">
        <f t="shared" ca="1" si="18"/>
        <v>0</v>
      </c>
      <c r="K14">
        <f t="shared" ca="1" si="18"/>
        <v>0</v>
      </c>
      <c r="L14">
        <f t="shared" ca="1" si="18"/>
        <v>-2</v>
      </c>
      <c r="M14">
        <f t="shared" ca="1" si="18"/>
        <v>-3</v>
      </c>
      <c r="N14">
        <f t="shared" ca="1" si="18"/>
        <v>-1</v>
      </c>
      <c r="O14">
        <f t="shared" ca="1" si="18"/>
        <v>-5</v>
      </c>
      <c r="P14">
        <f t="shared" ca="1" si="18"/>
        <v>-6</v>
      </c>
      <c r="Q14">
        <f t="shared" ca="1" si="18"/>
        <v>-5</v>
      </c>
      <c r="R14">
        <f t="shared" ca="1" si="18"/>
        <v>-1</v>
      </c>
      <c r="S14">
        <f t="shared" ca="1" si="18"/>
        <v>-4</v>
      </c>
      <c r="T14">
        <f t="shared" ca="1" si="18"/>
        <v>-3</v>
      </c>
      <c r="AA14">
        <f t="shared" ca="1" si="6"/>
        <v>69</v>
      </c>
      <c r="AB14">
        <f t="shared" ca="1" si="7"/>
        <v>71</v>
      </c>
      <c r="AC14">
        <f t="shared" ca="1" si="3"/>
        <v>76</v>
      </c>
      <c r="AD14">
        <f t="shared" ca="1" si="3"/>
        <v>75</v>
      </c>
      <c r="AE14">
        <f t="shared" ca="1" si="3"/>
        <v>72</v>
      </c>
      <c r="AF14">
        <f t="shared" ca="1" si="3"/>
        <v>77</v>
      </c>
      <c r="AG14">
        <f t="shared" ca="1" si="3"/>
        <v>75</v>
      </c>
      <c r="AH14">
        <f t="shared" ca="1" si="3"/>
        <v>78</v>
      </c>
      <c r="AI14">
        <f t="shared" ca="1" si="3"/>
        <v>86</v>
      </c>
      <c r="AJ14">
        <f t="shared" ca="1" si="3"/>
        <v>89</v>
      </c>
      <c r="AK14">
        <f t="shared" ca="1" si="3"/>
        <v>89</v>
      </c>
      <c r="AL14">
        <f t="shared" ca="1" si="3"/>
        <v>93</v>
      </c>
      <c r="AM14">
        <f t="shared" ca="1" si="3"/>
        <v>87</v>
      </c>
      <c r="AN14">
        <f t="shared" ca="1" si="3"/>
        <v>89</v>
      </c>
      <c r="AO14">
        <f t="shared" ca="1" si="3"/>
        <v>86</v>
      </c>
      <c r="AP14">
        <f t="shared" ca="1" si="3"/>
        <v>88</v>
      </c>
      <c r="AQ14">
        <f t="shared" ca="1" si="3"/>
        <v>90</v>
      </c>
      <c r="AR14">
        <f t="shared" ca="1" si="3"/>
        <v>94</v>
      </c>
      <c r="AS14">
        <f t="shared" ca="1" si="3"/>
        <v>86</v>
      </c>
      <c r="AT14">
        <f t="shared" ca="1" si="3"/>
        <v>87</v>
      </c>
      <c r="BA14" s="10">
        <f ca="1">NetDifference(A14, CELLSAROUND(A14,$A$1,$T$20))</f>
        <v>110</v>
      </c>
      <c r="BB14" s="10">
        <f ca="1">NetDifference(B14, CELLSAROUND(B14,$A$1,$T$20))</f>
        <v>1151</v>
      </c>
      <c r="BC14" s="10">
        <f ca="1">NetDifference(C14, CELLSAROUND(C14,$A$1,$T$20))</f>
        <v>5175</v>
      </c>
      <c r="BD14" s="10">
        <f ca="1">NetDifference(D14, CELLSAROUND(D14,$A$1,$T$20))</f>
        <v>9419</v>
      </c>
      <c r="BE14" s="10">
        <f ca="1">NetDifference(E14, CELLSAROUND(E14,$A$1,$T$20))</f>
        <v>10972</v>
      </c>
      <c r="BF14" s="10">
        <f ca="1">NetDifference(F14, CELLSAROUND(F14,$A$1,$T$20))</f>
        <v>7480</v>
      </c>
      <c r="BG14" s="10">
        <f ca="1">NetDifference(G14, CELLSAROUND(G14,$A$1,$T$20))</f>
        <v>3126</v>
      </c>
      <c r="BH14" s="10" t="e">
        <f ca="1">NetDifference(H14, CELLSAROUND(H14,$A$1,$T$20))</f>
        <v>#VALUE!</v>
      </c>
      <c r="BI14" s="10" t="e">
        <f ca="1">NetDifference(I14, CELLSAROUND(I14,$A$1,$T$20))</f>
        <v>#VALUE!</v>
      </c>
      <c r="BJ14" s="10" t="e">
        <f ca="1">NetDifference(J14, CELLSAROUND(J14,$A$1,$T$20))</f>
        <v>#VALUE!</v>
      </c>
      <c r="BK14" s="10" t="e">
        <f ca="1">NetDifference(K14, CELLSAROUND(K14,$A$1,$T$20))</f>
        <v>#VALUE!</v>
      </c>
      <c r="BL14" s="10" t="e">
        <f ca="1">NetDifference(L14, CELLSAROUND(L14,$A$1,$T$20))</f>
        <v>#VALUE!</v>
      </c>
      <c r="BM14" s="10" t="e">
        <f ca="1">NetDifference(M14, CELLSAROUND(M14,$A$1,$T$20))</f>
        <v>#VALUE!</v>
      </c>
      <c r="BN14" s="10" t="e">
        <f ca="1">NetDifference(N14, CELLSAROUND(N14,$A$1,$T$20))</f>
        <v>#VALUE!</v>
      </c>
      <c r="BO14" s="10" t="e">
        <f ca="1">NetDifference(O14, CELLSAROUND(O14,$A$1,$T$20))</f>
        <v>#VALUE!</v>
      </c>
      <c r="BP14" s="10" t="e">
        <f ca="1">NetDifference(P14, CELLSAROUND(P14,$A$1,$T$20))</f>
        <v>#VALUE!</v>
      </c>
      <c r="BQ14" s="10">
        <f ca="1">NetDifference(Q14, CELLSAROUND(Q14,$A$1,$T$20))</f>
        <v>40</v>
      </c>
      <c r="BR14" s="10">
        <f ca="1">NetDifference(R14, CELLSAROUND(R14,$A$1,$T$20))</f>
        <v>8</v>
      </c>
      <c r="BS14" s="10">
        <f ca="1">NetDifference(S14, CELLSAROUND(S14,$A$1,$T$20))</f>
        <v>32</v>
      </c>
      <c r="BT14" s="10">
        <f ca="1">NetDifference(T14, CELLSAROUND(T14,$A$1,$T$20))</f>
        <v>15</v>
      </c>
    </row>
    <row r="15" spans="1:72">
      <c r="A15">
        <f t="shared" ca="1" si="4"/>
        <v>3</v>
      </c>
      <c r="B15">
        <f t="shared" ref="B15:T15" ca="1" si="19">ROUND(IF(RANDBETWEEN(0, 1) = 0, -1, 1)*(RAND()*SQRT(2))^2+CHOOSERANDSQUARE(A14:C14,A15:A16), 0)</f>
        <v>3</v>
      </c>
      <c r="C15">
        <f t="shared" ca="1" si="19"/>
        <v>3</v>
      </c>
      <c r="D15">
        <f t="shared" ca="1" si="19"/>
        <v>0</v>
      </c>
      <c r="E15">
        <f t="shared" ca="1" si="19"/>
        <v>-1</v>
      </c>
      <c r="F15">
        <f t="shared" ca="1" si="19"/>
        <v>0</v>
      </c>
      <c r="G15">
        <f t="shared" ca="1" si="19"/>
        <v>1</v>
      </c>
      <c r="H15">
        <f t="shared" ca="1" si="19"/>
        <v>1</v>
      </c>
      <c r="I15">
        <f t="shared" ca="1" si="19"/>
        <v>1</v>
      </c>
      <c r="J15">
        <f t="shared" ca="1" si="19"/>
        <v>-1</v>
      </c>
      <c r="K15">
        <f t="shared" ca="1" si="19"/>
        <v>-1</v>
      </c>
      <c r="L15">
        <f t="shared" ca="1" si="19"/>
        <v>-1</v>
      </c>
      <c r="M15">
        <f t="shared" ca="1" si="19"/>
        <v>-3</v>
      </c>
      <c r="N15">
        <f t="shared" ca="1" si="19"/>
        <v>-3</v>
      </c>
      <c r="O15">
        <f t="shared" ca="1" si="19"/>
        <v>-7</v>
      </c>
      <c r="P15">
        <f t="shared" ca="1" si="19"/>
        <v>-5</v>
      </c>
      <c r="Q15">
        <f t="shared" ca="1" si="19"/>
        <v>-7</v>
      </c>
      <c r="R15">
        <f t="shared" ca="1" si="19"/>
        <v>-3</v>
      </c>
      <c r="S15">
        <f t="shared" ca="1" si="19"/>
        <v>-3</v>
      </c>
      <c r="T15">
        <f t="shared" ca="1" si="19"/>
        <v>1</v>
      </c>
      <c r="AA15">
        <f t="shared" ca="1" si="6"/>
        <v>72</v>
      </c>
      <c r="AB15">
        <f t="shared" ca="1" si="7"/>
        <v>69</v>
      </c>
      <c r="AC15">
        <f t="shared" ca="1" si="3"/>
        <v>71</v>
      </c>
      <c r="AD15">
        <f t="shared" ca="1" si="3"/>
        <v>71</v>
      </c>
      <c r="AE15">
        <f t="shared" ca="1" si="3"/>
        <v>75</v>
      </c>
      <c r="AF15">
        <f t="shared" ca="1" si="3"/>
        <v>73</v>
      </c>
      <c r="AG15">
        <f t="shared" ca="1" si="3"/>
        <v>77</v>
      </c>
      <c r="AH15">
        <f t="shared" ca="1" si="3"/>
        <v>77</v>
      </c>
      <c r="AI15">
        <f t="shared" ca="1" si="3"/>
        <v>81</v>
      </c>
      <c r="AJ15">
        <f t="shared" ca="1" si="3"/>
        <v>84</v>
      </c>
      <c r="AK15">
        <f t="shared" ca="1" si="3"/>
        <v>87</v>
      </c>
      <c r="AL15">
        <f t="shared" ca="1" si="3"/>
        <v>90</v>
      </c>
      <c r="AM15">
        <f t="shared" ca="1" si="3"/>
        <v>90</v>
      </c>
      <c r="AN15">
        <f t="shared" ca="1" si="3"/>
        <v>93</v>
      </c>
      <c r="AO15">
        <f t="shared" ca="1" si="3"/>
        <v>89</v>
      </c>
      <c r="AP15">
        <f t="shared" ca="1" si="3"/>
        <v>88</v>
      </c>
      <c r="AQ15">
        <f t="shared" ca="1" si="3"/>
        <v>86</v>
      </c>
      <c r="AR15">
        <f t="shared" ca="1" si="3"/>
        <v>86</v>
      </c>
      <c r="AS15">
        <f t="shared" ca="1" si="3"/>
        <v>87</v>
      </c>
      <c r="AT15">
        <f t="shared" ca="1" si="3"/>
        <v>89</v>
      </c>
      <c r="BA15" s="10" t="e">
        <f ca="1">NetDifference(A15, CELLSAROUND(A15,$A$1,$T$20))</f>
        <v>#VALUE!</v>
      </c>
      <c r="BB15" s="10" t="e">
        <f ca="1">NetDifference(B15, CELLSAROUND(B15,$A$1,$T$20))</f>
        <v>#VALUE!</v>
      </c>
      <c r="BC15" s="10" t="e">
        <f ca="1">NetDifference(C15, CELLSAROUND(C15,$A$1,$T$20))</f>
        <v>#VALUE!</v>
      </c>
      <c r="BD15" s="10" t="e">
        <f ca="1">NetDifference(D15, CELLSAROUND(D15,$A$1,$T$20))</f>
        <v>#VALUE!</v>
      </c>
      <c r="BE15" s="10">
        <f ca="1">NetDifference(E15, CELLSAROUND(E15,$A$1,$T$20))</f>
        <v>3160</v>
      </c>
      <c r="BF15" s="10">
        <f ca="1">NetDifference(F15, CELLSAROUND(F15,$A$1,$T$20))</f>
        <v>2196</v>
      </c>
      <c r="BG15" s="10">
        <f ca="1">NetDifference(G15, CELLSAROUND(G15,$A$1,$T$20))</f>
        <v>737</v>
      </c>
      <c r="BH15" s="10" t="e">
        <f ca="1">NetDifference(H15, CELLSAROUND(H15,$A$1,$T$20))</f>
        <v>#VALUE!</v>
      </c>
      <c r="BI15" s="10" t="e">
        <f ca="1">NetDifference(I15, CELLSAROUND(I15,$A$1,$T$20))</f>
        <v>#VALUE!</v>
      </c>
      <c r="BJ15" s="10" t="e">
        <f ca="1">NetDifference(J15, CELLSAROUND(J15,$A$1,$T$20))</f>
        <v>#VALUE!</v>
      </c>
      <c r="BK15" s="10" t="e">
        <f ca="1">NetDifference(K15, CELLSAROUND(K15,$A$1,$T$20))</f>
        <v>#VALUE!</v>
      </c>
      <c r="BL15" s="10" t="e">
        <f ca="1">NetDifference(L15, CELLSAROUND(L15,$A$1,$T$20))</f>
        <v>#VALUE!</v>
      </c>
      <c r="BM15" s="10" t="e">
        <f ca="1">NetDifference(M15, CELLSAROUND(M15,$A$1,$T$20))</f>
        <v>#VALUE!</v>
      </c>
      <c r="BN15" s="10" t="e">
        <f ca="1">NetDifference(N15, CELLSAROUND(N15,$A$1,$T$20))</f>
        <v>#VALUE!</v>
      </c>
      <c r="BO15" s="10" t="e">
        <f ca="1">NetDifference(O15, CELLSAROUND(O15,$A$1,$T$20))</f>
        <v>#VALUE!</v>
      </c>
      <c r="BP15" s="10" t="e">
        <f ca="1">NetDifference(P15, CELLSAROUND(P15,$A$1,$T$20))</f>
        <v>#VALUE!</v>
      </c>
      <c r="BQ15" s="10">
        <f ca="1">NetDifference(Q15, CELLSAROUND(Q15,$A$1,$T$20))</f>
        <v>56</v>
      </c>
      <c r="BR15" s="10">
        <f ca="1">NetDifference(R15, CELLSAROUND(R15,$A$1,$T$20))</f>
        <v>24</v>
      </c>
      <c r="BS15" s="10">
        <f ca="1">NetDifference(S15, CELLSAROUND(S15,$A$1,$T$20))</f>
        <v>24</v>
      </c>
      <c r="BT15" s="10">
        <f ca="1">NetDifference(T15, CELLSAROUND(T15,$A$1,$T$20))</f>
        <v>5</v>
      </c>
    </row>
    <row r="16" spans="1:72">
      <c r="A16">
        <f t="shared" ca="1" si="4"/>
        <v>3</v>
      </c>
      <c r="B16">
        <f t="shared" ref="B16:T16" ca="1" si="20">ROUND(IF(RANDBETWEEN(0, 1) = 0, -1, 1)*(RAND()*SQRT(2))^2+CHOOSERANDSQUARE(A15:C15,A16:A17), 0)</f>
        <v>3</v>
      </c>
      <c r="C16">
        <f t="shared" ca="1" si="20"/>
        <v>2</v>
      </c>
      <c r="D16">
        <f t="shared" ca="1" si="20"/>
        <v>3</v>
      </c>
      <c r="E16">
        <f t="shared" ca="1" si="20"/>
        <v>0</v>
      </c>
      <c r="F16">
        <f t="shared" ca="1" si="20"/>
        <v>0</v>
      </c>
      <c r="G16">
        <f t="shared" ca="1" si="20"/>
        <v>2</v>
      </c>
      <c r="H16">
        <f t="shared" ca="1" si="20"/>
        <v>1</v>
      </c>
      <c r="I16">
        <f t="shared" ca="1" si="20"/>
        <v>1</v>
      </c>
      <c r="J16">
        <f t="shared" ca="1" si="20"/>
        <v>1</v>
      </c>
      <c r="K16">
        <f t="shared" ca="1" si="20"/>
        <v>-1</v>
      </c>
      <c r="L16">
        <f t="shared" ca="1" si="20"/>
        <v>-1</v>
      </c>
      <c r="M16">
        <f t="shared" ca="1" si="20"/>
        <v>-3</v>
      </c>
      <c r="N16">
        <f t="shared" ca="1" si="20"/>
        <v>-3</v>
      </c>
      <c r="O16">
        <f t="shared" ca="1" si="20"/>
        <v>-4</v>
      </c>
      <c r="P16">
        <f t="shared" ca="1" si="20"/>
        <v>-7</v>
      </c>
      <c r="Q16">
        <f t="shared" ca="1" si="20"/>
        <v>-3</v>
      </c>
      <c r="R16">
        <f t="shared" ca="1" si="20"/>
        <v>-1</v>
      </c>
      <c r="S16">
        <f t="shared" ca="1" si="20"/>
        <v>-2</v>
      </c>
      <c r="T16">
        <f t="shared" ca="1" si="20"/>
        <v>0</v>
      </c>
      <c r="AA16">
        <f t="shared" ca="1" si="6"/>
        <v>72</v>
      </c>
      <c r="AB16">
        <f t="shared" ca="1" si="7"/>
        <v>67</v>
      </c>
      <c r="AC16">
        <f t="shared" ca="1" si="3"/>
        <v>65</v>
      </c>
      <c r="AD16">
        <f t="shared" ca="1" si="3"/>
        <v>69</v>
      </c>
      <c r="AE16">
        <f t="shared" ca="1" si="3"/>
        <v>76</v>
      </c>
      <c r="AF16">
        <f t="shared" ref="AF16:AT20" ca="1" si="21">ROUND(IF(RANDBETWEEN(0, 1) = 0, -1, 1)*RANDBETWEEN(0, 4)+AVERAGE(AE16,AE15, AF15), 0)</f>
        <v>71</v>
      </c>
      <c r="AG16">
        <f t="shared" ca="1" si="21"/>
        <v>74</v>
      </c>
      <c r="AH16">
        <f t="shared" ca="1" si="21"/>
        <v>74</v>
      </c>
      <c r="AI16">
        <f t="shared" ca="1" si="21"/>
        <v>79</v>
      </c>
      <c r="AJ16">
        <f t="shared" ca="1" si="21"/>
        <v>79</v>
      </c>
      <c r="AK16">
        <f t="shared" ca="1" si="21"/>
        <v>79</v>
      </c>
      <c r="AL16">
        <f t="shared" ca="1" si="21"/>
        <v>85</v>
      </c>
      <c r="AM16">
        <f t="shared" ca="1" si="21"/>
        <v>90</v>
      </c>
      <c r="AN16">
        <f t="shared" ca="1" si="21"/>
        <v>92</v>
      </c>
      <c r="AO16">
        <f t="shared" ca="1" si="21"/>
        <v>88</v>
      </c>
      <c r="AP16">
        <f t="shared" ca="1" si="21"/>
        <v>92</v>
      </c>
      <c r="AQ16">
        <f t="shared" ca="1" si="21"/>
        <v>90</v>
      </c>
      <c r="AR16">
        <f t="shared" ca="1" si="21"/>
        <v>91</v>
      </c>
      <c r="AS16">
        <f t="shared" ca="1" si="21"/>
        <v>85</v>
      </c>
      <c r="AT16">
        <f t="shared" ca="1" si="21"/>
        <v>90</v>
      </c>
      <c r="BA16" s="10" t="e">
        <f ca="1">NetDifference(A16, CELLSAROUND(A16,$A$1,$T$20))</f>
        <v>#VALUE!</v>
      </c>
      <c r="BB16" s="10" t="e">
        <f ca="1">NetDifference(B16, CELLSAROUND(B16,$A$1,$T$20))</f>
        <v>#VALUE!</v>
      </c>
      <c r="BC16" s="10" t="e">
        <f ca="1">NetDifference(C16, CELLSAROUND(C16,$A$1,$T$20))</f>
        <v>#VALUE!</v>
      </c>
      <c r="BD16" s="10" t="e">
        <f ca="1">NetDifference(D16, CELLSAROUND(D16,$A$1,$T$20))</f>
        <v>#VALUE!</v>
      </c>
      <c r="BE16" s="10">
        <f ca="1">NetDifference(E16, CELLSAROUND(E16,$A$1,$T$20))</f>
        <v>311</v>
      </c>
      <c r="BF16" s="10">
        <f ca="1">NetDifference(F16, CELLSAROUND(F16,$A$1,$T$20))</f>
        <v>224</v>
      </c>
      <c r="BG16" s="10">
        <f ca="1">NetDifference(G16, CELLSAROUND(G16,$A$1,$T$20))</f>
        <v>63</v>
      </c>
      <c r="BH16" s="10" t="e">
        <f ca="1">NetDifference(H16, CELLSAROUND(H16,$A$1,$T$20))</f>
        <v>#VALUE!</v>
      </c>
      <c r="BI16" s="10" t="e">
        <f ca="1">NetDifference(I16, CELLSAROUND(I16,$A$1,$T$20))</f>
        <v>#VALUE!</v>
      </c>
      <c r="BJ16" s="10" t="e">
        <f ca="1">NetDifference(J16, CELLSAROUND(J16,$A$1,$T$20))</f>
        <v>#VALUE!</v>
      </c>
      <c r="BK16" s="10">
        <f ca="1">NetDifference(K16, CELLSAROUND(K16,$A$1,$T$20))</f>
        <v>213</v>
      </c>
      <c r="BL16" s="10">
        <f ca="1">NetDifference(L16, CELLSAROUND(L16,$A$1,$T$20))</f>
        <v>176</v>
      </c>
      <c r="BM16" s="10" t="e">
        <f ca="1">NetDifference(M16, CELLSAROUND(M16,$A$1,$T$20))</f>
        <v>#VALUE!</v>
      </c>
      <c r="BN16" s="10" t="e">
        <f ca="1">NetDifference(N16, CELLSAROUND(N16,$A$1,$T$20))</f>
        <v>#VALUE!</v>
      </c>
      <c r="BO16" s="10" t="e">
        <f ca="1">NetDifference(O16, CELLSAROUND(O16,$A$1,$T$20))</f>
        <v>#VALUE!</v>
      </c>
      <c r="BP16" s="10" t="e">
        <f ca="1">NetDifference(P16, CELLSAROUND(P16,$A$1,$T$20))</f>
        <v>#VALUE!</v>
      </c>
      <c r="BQ16" s="10">
        <f ca="1">NetDifference(Q16, CELLSAROUND(Q16,$A$1,$T$20))</f>
        <v>24</v>
      </c>
      <c r="BR16" s="10">
        <f ca="1">NetDifference(R16, CELLSAROUND(R16,$A$1,$T$20))</f>
        <v>8</v>
      </c>
      <c r="BS16" s="10">
        <f ca="1">NetDifference(S16, CELLSAROUND(S16,$A$1,$T$20))</f>
        <v>16</v>
      </c>
      <c r="BT16" s="10">
        <f ca="1">NetDifference(T16, CELLSAROUND(T16,$A$1,$T$20))</f>
        <v>0</v>
      </c>
    </row>
    <row r="17" spans="1:72">
      <c r="A17">
        <f t="shared" ca="1" si="4"/>
        <v>4</v>
      </c>
      <c r="B17">
        <f t="shared" ref="B17:T17" ca="1" si="22">ROUND(IF(RANDBETWEEN(0, 1) = 0, -1, 1)*(RAND()*SQRT(2))^2+CHOOSERANDSQUARE(A16:C16,A17:A18), 0)</f>
        <v>4</v>
      </c>
      <c r="C17">
        <f t="shared" ca="1" si="22"/>
        <v>5</v>
      </c>
      <c r="D17">
        <f t="shared" ca="1" si="22"/>
        <v>5</v>
      </c>
      <c r="E17">
        <f t="shared" ca="1" si="22"/>
        <v>3</v>
      </c>
      <c r="F17">
        <f t="shared" ca="1" si="22"/>
        <v>1</v>
      </c>
      <c r="G17">
        <f t="shared" ca="1" si="22"/>
        <v>1</v>
      </c>
      <c r="H17">
        <f t="shared" ca="1" si="22"/>
        <v>1</v>
      </c>
      <c r="I17">
        <f t="shared" ca="1" si="22"/>
        <v>1</v>
      </c>
      <c r="J17">
        <f t="shared" ca="1" si="22"/>
        <v>-1</v>
      </c>
      <c r="K17">
        <f t="shared" ca="1" si="22"/>
        <v>-1</v>
      </c>
      <c r="L17">
        <f t="shared" ca="1" si="22"/>
        <v>1</v>
      </c>
      <c r="M17">
        <f t="shared" ca="1" si="22"/>
        <v>-4</v>
      </c>
      <c r="N17">
        <f t="shared" ca="1" si="22"/>
        <v>-1</v>
      </c>
      <c r="O17">
        <f t="shared" ca="1" si="22"/>
        <v>-4</v>
      </c>
      <c r="P17">
        <f t="shared" ca="1" si="22"/>
        <v>-4</v>
      </c>
      <c r="Q17">
        <f t="shared" ca="1" si="22"/>
        <v>-1</v>
      </c>
      <c r="R17">
        <f t="shared" ca="1" si="22"/>
        <v>-3</v>
      </c>
      <c r="S17">
        <f t="shared" ca="1" si="22"/>
        <v>0</v>
      </c>
      <c r="T17">
        <f t="shared" ca="1" si="22"/>
        <v>-1</v>
      </c>
      <c r="AA17">
        <f t="shared" ca="1" si="6"/>
        <v>70</v>
      </c>
      <c r="AB17">
        <f t="shared" ca="1" si="7"/>
        <v>67</v>
      </c>
      <c r="AC17">
        <f t="shared" ca="1" si="7"/>
        <v>65</v>
      </c>
      <c r="AD17">
        <f t="shared" ca="1" si="7"/>
        <v>65</v>
      </c>
      <c r="AE17">
        <f t="shared" ca="1" si="7"/>
        <v>72</v>
      </c>
      <c r="AF17">
        <f t="shared" ca="1" si="21"/>
        <v>70</v>
      </c>
      <c r="AG17">
        <f t="shared" ca="1" si="21"/>
        <v>73</v>
      </c>
      <c r="AH17">
        <f t="shared" ca="1" si="21"/>
        <v>73</v>
      </c>
      <c r="AI17">
        <f t="shared" ca="1" si="21"/>
        <v>71</v>
      </c>
      <c r="AJ17">
        <f t="shared" ca="1" si="21"/>
        <v>78</v>
      </c>
      <c r="AK17">
        <f t="shared" ca="1" si="21"/>
        <v>80</v>
      </c>
      <c r="AL17">
        <f t="shared" ca="1" si="21"/>
        <v>85</v>
      </c>
      <c r="AM17">
        <f t="shared" ca="1" si="21"/>
        <v>84</v>
      </c>
      <c r="AN17">
        <f t="shared" ca="1" si="21"/>
        <v>91</v>
      </c>
      <c r="AO17">
        <f t="shared" ca="1" si="21"/>
        <v>92</v>
      </c>
      <c r="AP17">
        <f t="shared" ca="1" si="21"/>
        <v>95</v>
      </c>
      <c r="AQ17">
        <f t="shared" ca="1" si="21"/>
        <v>96</v>
      </c>
      <c r="AR17">
        <f t="shared" ca="1" si="21"/>
        <v>92</v>
      </c>
      <c r="AS17">
        <f t="shared" ca="1" si="21"/>
        <v>85</v>
      </c>
      <c r="AT17">
        <f t="shared" ca="1" si="21"/>
        <v>87</v>
      </c>
      <c r="BA17" s="10" t="e">
        <f ca="1">NetDifference(A17, CELLSAROUND(A17,$A$1,$T$20))</f>
        <v>#VALUE!</v>
      </c>
      <c r="BB17" s="10" t="e">
        <f ca="1">NetDifference(B17, CELLSAROUND(B17,$A$1,$T$20))</f>
        <v>#VALUE!</v>
      </c>
      <c r="BC17" s="10" t="e">
        <f ca="1">NetDifference(C17, CELLSAROUND(C17,$A$1,$T$20))</f>
        <v>#VALUE!</v>
      </c>
      <c r="BD17" s="10" t="e">
        <f ca="1">NetDifference(D17, CELLSAROUND(D17,$A$1,$T$20))</f>
        <v>#VALUE!</v>
      </c>
      <c r="BE17" s="10">
        <f ca="1">NetDifference(E17, CELLSAROUND(E17,$A$1,$T$20))</f>
        <v>24</v>
      </c>
      <c r="BF17" s="10">
        <f ca="1">NetDifference(F17, CELLSAROUND(F17,$A$1,$T$20))</f>
        <v>8</v>
      </c>
      <c r="BG17" s="10">
        <f ca="1">NetDifference(G17, CELLSAROUND(G17,$A$1,$T$20))</f>
        <v>7</v>
      </c>
      <c r="BH17" s="10" t="e">
        <f ca="1">NetDifference(H17, CELLSAROUND(H17,$A$1,$T$20))</f>
        <v>#VALUE!</v>
      </c>
      <c r="BI17" s="10" t="e">
        <f ca="1">NetDifference(I17, CELLSAROUND(I17,$A$1,$T$20))</f>
        <v>#VALUE!</v>
      </c>
      <c r="BJ17" s="10" t="e">
        <f ca="1">NetDifference(J17, CELLSAROUND(J17,$A$1,$T$20))</f>
        <v>#VALUE!</v>
      </c>
      <c r="BK17" s="10">
        <f ca="1">NetDifference(K17, CELLSAROUND(K17,$A$1,$T$20))</f>
        <v>381</v>
      </c>
      <c r="BL17" s="10">
        <f ca="1">NetDifference(L17, CELLSAROUND(L17,$A$1,$T$20))</f>
        <v>377</v>
      </c>
      <c r="BM17" s="10" t="e">
        <f ca="1">NetDifference(M17, CELLSAROUND(M17,$A$1,$T$20))</f>
        <v>#VALUE!</v>
      </c>
      <c r="BN17" s="10" t="e">
        <f ca="1">NetDifference(N17, CELLSAROUND(N17,$A$1,$T$20))</f>
        <v>#VALUE!</v>
      </c>
      <c r="BO17" s="10" t="e">
        <f ca="1">NetDifference(O17, CELLSAROUND(O17,$A$1,$T$20))</f>
        <v>#VALUE!</v>
      </c>
      <c r="BP17" s="10" t="e">
        <f ca="1">NetDifference(P17, CELLSAROUND(P17,$A$1,$T$20))</f>
        <v>#VALUE!</v>
      </c>
      <c r="BQ17" s="10" t="e">
        <f ca="1">NetDifference(Q17, CELLSAROUND(Q17,$A$1,$T$20))</f>
        <v>#VALUE!</v>
      </c>
      <c r="BR17" s="10" t="e">
        <f ca="1">NetDifference(R17, CELLSAROUND(R17,$A$1,$T$20))</f>
        <v>#VALUE!</v>
      </c>
      <c r="BS17" s="10">
        <f ca="1">NetDifference(S17, CELLSAROUND(S17,$A$1,$T$20))</f>
        <v>51</v>
      </c>
      <c r="BT17" s="10">
        <f ca="1">NetDifference(T17, CELLSAROUND(T17,$A$1,$T$20))</f>
        <v>5</v>
      </c>
    </row>
    <row r="18" spans="1:72">
      <c r="A18">
        <f t="shared" ca="1" si="4"/>
        <v>4</v>
      </c>
      <c r="B18">
        <f t="shared" ref="B18:T18" ca="1" si="23">ROUND(IF(RANDBETWEEN(0, 1) = 0, -1, 1)*(RAND()*SQRT(2))^2+CHOOSERANDSQUARE(A17:C17,A18:A19), 0)</f>
        <v>4</v>
      </c>
      <c r="C18">
        <f t="shared" ca="1" si="23"/>
        <v>4</v>
      </c>
      <c r="D18">
        <f t="shared" ca="1" si="23"/>
        <v>5</v>
      </c>
      <c r="E18">
        <f t="shared" ca="1" si="23"/>
        <v>4</v>
      </c>
      <c r="F18">
        <f t="shared" ca="1" si="23"/>
        <v>5</v>
      </c>
      <c r="G18">
        <f t="shared" ca="1" si="23"/>
        <v>3</v>
      </c>
      <c r="H18">
        <f t="shared" ca="1" si="23"/>
        <v>1</v>
      </c>
      <c r="I18">
        <f t="shared" ca="1" si="23"/>
        <v>2</v>
      </c>
      <c r="J18">
        <f t="shared" ca="1" si="23"/>
        <v>0</v>
      </c>
      <c r="K18">
        <f t="shared" ca="1" si="23"/>
        <v>-1</v>
      </c>
      <c r="L18">
        <f t="shared" ca="1" si="23"/>
        <v>-2</v>
      </c>
      <c r="M18">
        <f t="shared" ca="1" si="23"/>
        <v>-2</v>
      </c>
      <c r="N18">
        <f t="shared" ca="1" si="23"/>
        <v>-3</v>
      </c>
      <c r="O18">
        <f t="shared" ca="1" si="23"/>
        <v>-5</v>
      </c>
      <c r="P18">
        <f t="shared" ca="1" si="23"/>
        <v>-1</v>
      </c>
      <c r="Q18">
        <f t="shared" ca="1" si="23"/>
        <v>1</v>
      </c>
      <c r="R18">
        <f t="shared" ca="1" si="23"/>
        <v>0</v>
      </c>
      <c r="S18">
        <f t="shared" ca="1" si="23"/>
        <v>-2</v>
      </c>
      <c r="T18">
        <f t="shared" ca="1" si="23"/>
        <v>-1</v>
      </c>
      <c r="AA18">
        <f t="shared" ca="1" si="6"/>
        <v>67</v>
      </c>
      <c r="AB18">
        <f t="shared" ca="1" si="7"/>
        <v>68</v>
      </c>
      <c r="AC18">
        <f t="shared" ca="1" si="7"/>
        <v>64</v>
      </c>
      <c r="AD18">
        <f t="shared" ca="1" si="7"/>
        <v>65</v>
      </c>
      <c r="AE18">
        <f t="shared" ca="1" si="7"/>
        <v>70</v>
      </c>
      <c r="AF18">
        <f t="shared" ca="1" si="21"/>
        <v>67</v>
      </c>
      <c r="AG18">
        <f t="shared" ca="1" si="21"/>
        <v>73</v>
      </c>
      <c r="AH18">
        <f t="shared" ca="1" si="21"/>
        <v>74</v>
      </c>
      <c r="AI18">
        <f t="shared" ca="1" si="21"/>
        <v>73</v>
      </c>
      <c r="AJ18">
        <f t="shared" ca="1" si="21"/>
        <v>74</v>
      </c>
      <c r="AK18">
        <f t="shared" ca="1" si="21"/>
        <v>77</v>
      </c>
      <c r="AL18">
        <f t="shared" ca="1" si="21"/>
        <v>78</v>
      </c>
      <c r="AM18">
        <f t="shared" ca="1" si="21"/>
        <v>85</v>
      </c>
      <c r="AN18">
        <f t="shared" ca="1" si="21"/>
        <v>90</v>
      </c>
      <c r="AO18">
        <f t="shared" ca="1" si="21"/>
        <v>95</v>
      </c>
      <c r="AP18">
        <f t="shared" ca="1" si="21"/>
        <v>97</v>
      </c>
      <c r="AQ18">
        <f t="shared" ca="1" si="21"/>
        <v>100</v>
      </c>
      <c r="AR18">
        <f t="shared" ca="1" si="21"/>
        <v>98</v>
      </c>
      <c r="AS18">
        <f t="shared" ca="1" si="21"/>
        <v>89</v>
      </c>
      <c r="AT18">
        <f t="shared" ca="1" si="21"/>
        <v>87</v>
      </c>
      <c r="BA18" s="10" t="e">
        <f ca="1">NetDifference(A18, CELLSAROUND(A18,$A$1,$T$20))</f>
        <v>#VALUE!</v>
      </c>
      <c r="BB18" s="10" t="e">
        <f ca="1">NetDifference(B18, CELLSAROUND(B18,$A$1,$T$20))</f>
        <v>#VALUE!</v>
      </c>
      <c r="BC18" s="10" t="e">
        <f ca="1">NetDifference(C18, CELLSAROUND(C18,$A$1,$T$20))</f>
        <v>#VALUE!</v>
      </c>
      <c r="BD18" s="10" t="e">
        <f ca="1">NetDifference(D18, CELLSAROUND(D18,$A$1,$T$20))</f>
        <v>#VALUE!</v>
      </c>
      <c r="BE18" s="10" t="e">
        <f ca="1">NetDifference(E18, CELLSAROUND(E18,$A$1,$T$20))</f>
        <v>#VALUE!</v>
      </c>
      <c r="BF18" s="10" t="e">
        <f ca="1">NetDifference(F18, CELLSAROUND(F18,$A$1,$T$20))</f>
        <v>#VALUE!</v>
      </c>
      <c r="BG18" s="10" t="e">
        <f ca="1">NetDifference(G18, CELLSAROUND(G18,$A$1,$T$20))</f>
        <v>#VALUE!</v>
      </c>
      <c r="BH18" s="10">
        <f ca="1">NetDifference(H18, CELLSAROUND(H18,$A$1,$T$20))</f>
        <v>8</v>
      </c>
      <c r="BI18" s="10" t="e">
        <f ca="1">NetDifference(I18, CELLSAROUND(I18,$A$1,$T$20))</f>
        <v>#VALUE!</v>
      </c>
      <c r="BJ18" s="10" t="e">
        <f ca="1">NetDifference(J18, CELLSAROUND(J18,$A$1,$T$20))</f>
        <v>#VALUE!</v>
      </c>
      <c r="BK18" s="10" t="e">
        <f ca="1">NetDifference(K18, CELLSAROUND(K18,$A$1,$T$20))</f>
        <v>#VALUE!</v>
      </c>
      <c r="BL18" s="10" t="e">
        <f ca="1">NetDifference(L18, CELLSAROUND(L18,$A$1,$T$20))</f>
        <v>#VALUE!</v>
      </c>
      <c r="BM18" s="10" t="e">
        <f ca="1">NetDifference(M18, CELLSAROUND(M18,$A$1,$T$20))</f>
        <v>#VALUE!</v>
      </c>
      <c r="BN18" s="10" t="e">
        <f ca="1">NetDifference(N18, CELLSAROUND(N18,$A$1,$T$20))</f>
        <v>#VALUE!</v>
      </c>
      <c r="BO18" s="10" t="e">
        <f ca="1">NetDifference(O18, CELLSAROUND(O18,$A$1,$T$20))</f>
        <v>#VALUE!</v>
      </c>
      <c r="BP18" s="10" t="e">
        <f ca="1">NetDifference(P18, CELLSAROUND(P18,$A$1,$T$20))</f>
        <v>#VALUE!</v>
      </c>
      <c r="BQ18" s="10" t="e">
        <f ca="1">NetDifference(Q18, CELLSAROUND(Q18,$A$1,$T$20))</f>
        <v>#VALUE!</v>
      </c>
      <c r="BR18" s="10" t="e">
        <f ca="1">NetDifference(R18, CELLSAROUND(R18,$A$1,$T$20))</f>
        <v>#VALUE!</v>
      </c>
      <c r="BS18" s="10" t="e">
        <f ca="1">NetDifference(S18, CELLSAROUND(S18,$A$1,$T$20))</f>
        <v>#VALUE!</v>
      </c>
      <c r="BT18" s="10" t="e">
        <f ca="1">NetDifference(T18, CELLSAROUND(T18,$A$1,$T$20))</f>
        <v>#VALUE!</v>
      </c>
    </row>
    <row r="19" spans="1:72">
      <c r="A19">
        <f t="shared" ca="1" si="4"/>
        <v>5</v>
      </c>
      <c r="B19">
        <f t="shared" ref="B19:T19" ca="1" si="24">ROUND(IF(RANDBETWEEN(0, 1) = 0, -1, 1)*(RAND()*SQRT(2))^2+CHOOSERANDSQUARE(A18:C18,A19:A20), 0)</f>
        <v>5</v>
      </c>
      <c r="C19">
        <f t="shared" ca="1" si="24"/>
        <v>4</v>
      </c>
      <c r="D19">
        <f t="shared" ca="1" si="24"/>
        <v>4</v>
      </c>
      <c r="E19">
        <f t="shared" ca="1" si="24"/>
        <v>5</v>
      </c>
      <c r="F19">
        <f t="shared" ca="1" si="24"/>
        <v>5</v>
      </c>
      <c r="G19">
        <f t="shared" ca="1" si="24"/>
        <v>5</v>
      </c>
      <c r="H19">
        <f t="shared" ca="1" si="24"/>
        <v>3</v>
      </c>
      <c r="I19">
        <f t="shared" ca="1" si="24"/>
        <v>1</v>
      </c>
      <c r="J19">
        <f t="shared" ca="1" si="24"/>
        <v>-3</v>
      </c>
      <c r="K19">
        <f t="shared" ca="1" si="24"/>
        <v>-2</v>
      </c>
      <c r="L19">
        <f t="shared" ca="1" si="24"/>
        <v>-2</v>
      </c>
      <c r="M19">
        <f t="shared" ca="1" si="24"/>
        <v>-3</v>
      </c>
      <c r="N19">
        <f t="shared" ca="1" si="24"/>
        <v>-5</v>
      </c>
      <c r="O19">
        <f t="shared" ca="1" si="24"/>
        <v>-1</v>
      </c>
      <c r="P19">
        <f t="shared" ca="1" si="24"/>
        <v>1</v>
      </c>
      <c r="Q19">
        <f t="shared" ca="1" si="24"/>
        <v>0</v>
      </c>
      <c r="R19">
        <f t="shared" ca="1" si="24"/>
        <v>2</v>
      </c>
      <c r="S19">
        <f t="shared" ca="1" si="24"/>
        <v>-1</v>
      </c>
      <c r="T19">
        <f t="shared" ca="1" si="24"/>
        <v>-1</v>
      </c>
      <c r="AA19">
        <f t="shared" ca="1" si="6"/>
        <v>69</v>
      </c>
      <c r="AB19">
        <f t="shared" ref="AB19:AE20" ca="1" si="25">ROUND(IF(RANDBETWEEN(0, 1) = 0, -1, 1)*RANDBETWEEN(0, 4)+AVERAGE(AA19,AA18, AB18), 0)</f>
        <v>71</v>
      </c>
      <c r="AC19">
        <f t="shared" ca="1" si="25"/>
        <v>70</v>
      </c>
      <c r="AD19">
        <f t="shared" ca="1" si="25"/>
        <v>64</v>
      </c>
      <c r="AE19">
        <f t="shared" ca="1" si="25"/>
        <v>66</v>
      </c>
      <c r="AF19">
        <f t="shared" ca="1" si="21"/>
        <v>70</v>
      </c>
      <c r="AG19">
        <f t="shared" ca="1" si="21"/>
        <v>70</v>
      </c>
      <c r="AH19">
        <f t="shared" ca="1" si="21"/>
        <v>70</v>
      </c>
      <c r="AI19">
        <f t="shared" ca="1" si="21"/>
        <v>73</v>
      </c>
      <c r="AJ19">
        <f t="shared" ca="1" si="21"/>
        <v>77</v>
      </c>
      <c r="AK19">
        <f t="shared" ca="1" si="21"/>
        <v>72</v>
      </c>
      <c r="AL19">
        <f t="shared" ca="1" si="21"/>
        <v>74</v>
      </c>
      <c r="AM19">
        <f t="shared" ca="1" si="21"/>
        <v>82</v>
      </c>
      <c r="AN19">
        <f t="shared" ca="1" si="21"/>
        <v>82</v>
      </c>
      <c r="AO19">
        <f t="shared" ca="1" si="21"/>
        <v>89</v>
      </c>
      <c r="AP19">
        <f t="shared" ca="1" si="21"/>
        <v>91</v>
      </c>
      <c r="AQ19">
        <f t="shared" ca="1" si="21"/>
        <v>96</v>
      </c>
      <c r="AR19">
        <f t="shared" ca="1" si="21"/>
        <v>102</v>
      </c>
      <c r="AS19">
        <f t="shared" ca="1" si="21"/>
        <v>93</v>
      </c>
      <c r="AT19">
        <f t="shared" ca="1" si="21"/>
        <v>88</v>
      </c>
      <c r="BA19" s="10" t="e">
        <f ca="1">NetDifference(A19, CELLSAROUND(A19,$A$1,$T$20))</f>
        <v>#VALUE!</v>
      </c>
      <c r="BB19" s="10" t="e">
        <f ca="1">NetDifference(B19, CELLSAROUND(B19,$A$1,$T$20))</f>
        <v>#VALUE!</v>
      </c>
      <c r="BC19" s="10" t="e">
        <f ca="1">NetDifference(C19, CELLSAROUND(C19,$A$1,$T$20))</f>
        <v>#VALUE!</v>
      </c>
      <c r="BD19" s="10" t="e">
        <f ca="1">NetDifference(D19, CELLSAROUND(D19,$A$1,$T$20))</f>
        <v>#VALUE!</v>
      </c>
      <c r="BE19" s="10" t="e">
        <f ca="1">NetDifference(E19, CELLSAROUND(E19,$A$1,$T$20))</f>
        <v>#VALUE!</v>
      </c>
      <c r="BF19" s="10" t="e">
        <f ca="1">NetDifference(F19, CELLSAROUND(F19,$A$1,$T$20))</f>
        <v>#VALUE!</v>
      </c>
      <c r="BG19" s="10" t="e">
        <f ca="1">NetDifference(G19, CELLSAROUND(G19,$A$1,$T$20))</f>
        <v>#VALUE!</v>
      </c>
      <c r="BH19" s="10">
        <f ca="1">NetDifference(H19, CELLSAROUND(H19,$A$1,$T$20))</f>
        <v>24</v>
      </c>
      <c r="BI19" s="10" t="e">
        <f ca="1">NetDifference(I19, CELLSAROUND(I19,$A$1,$T$20))</f>
        <v>#VALUE!</v>
      </c>
      <c r="BJ19" s="10" t="e">
        <f ca="1">NetDifference(J19, CELLSAROUND(J19,$A$1,$T$20))</f>
        <v>#VALUE!</v>
      </c>
      <c r="BK19" s="10" t="e">
        <f ca="1">NetDifference(K19, CELLSAROUND(K19,$A$1,$T$20))</f>
        <v>#VALUE!</v>
      </c>
      <c r="BL19" s="10" t="e">
        <f ca="1">NetDifference(L19, CELLSAROUND(L19,$A$1,$T$20))</f>
        <v>#VALUE!</v>
      </c>
      <c r="BM19" s="10" t="e">
        <f ca="1">NetDifference(M19, CELLSAROUND(M19,$A$1,$T$20))</f>
        <v>#VALUE!</v>
      </c>
      <c r="BN19" s="10" t="e">
        <f ca="1">NetDifference(N19, CELLSAROUND(N19,$A$1,$T$20))</f>
        <v>#VALUE!</v>
      </c>
      <c r="BO19" s="10" t="e">
        <f ca="1">NetDifference(O19, CELLSAROUND(O19,$A$1,$T$20))</f>
        <v>#VALUE!</v>
      </c>
      <c r="BP19" s="10" t="e">
        <f ca="1">NetDifference(P19, CELLSAROUND(P19,$A$1,$T$20))</f>
        <v>#VALUE!</v>
      </c>
      <c r="BQ19" s="10" t="e">
        <f ca="1">NetDifference(Q19, CELLSAROUND(Q19,$A$1,$T$20))</f>
        <v>#VALUE!</v>
      </c>
      <c r="BR19" s="10" t="e">
        <f ca="1">NetDifference(R19, CELLSAROUND(R19,$A$1,$T$20))</f>
        <v>#VALUE!</v>
      </c>
      <c r="BS19" s="10" t="e">
        <f ca="1">NetDifference(S19, CELLSAROUND(S19,$A$1,$T$20))</f>
        <v>#VALUE!</v>
      </c>
      <c r="BT19" s="10" t="e">
        <f ca="1">NetDifference(T19, CELLSAROUND(T19,$A$1,$T$20))</f>
        <v>#VALUE!</v>
      </c>
    </row>
    <row r="20" spans="1:72">
      <c r="A20">
        <f t="shared" ca="1" si="4"/>
        <v>5</v>
      </c>
      <c r="B20">
        <f t="shared" ref="B20:T20" ca="1" si="26">ROUND(IF(RANDBETWEEN(0, 1) = 0, -1, 1)*(RAND()*SQRT(2))^2+CHOOSERANDSQUARE(A19:C19,A20:A21), 0)</f>
        <v>4</v>
      </c>
      <c r="C20">
        <f t="shared" ca="1" si="26"/>
        <v>0</v>
      </c>
      <c r="D20">
        <f t="shared" ca="1" si="26"/>
        <v>4</v>
      </c>
      <c r="E20">
        <f t="shared" ca="1" si="26"/>
        <v>4</v>
      </c>
      <c r="F20">
        <f t="shared" ca="1" si="26"/>
        <v>2</v>
      </c>
      <c r="G20">
        <f t="shared" ca="1" si="26"/>
        <v>1</v>
      </c>
      <c r="H20">
        <f t="shared" ca="1" si="26"/>
        <v>0</v>
      </c>
      <c r="I20">
        <f t="shared" ca="1" si="26"/>
        <v>0</v>
      </c>
      <c r="J20">
        <f t="shared" ca="1" si="26"/>
        <v>-1</v>
      </c>
      <c r="K20">
        <f t="shared" ca="1" si="26"/>
        <v>-1</v>
      </c>
      <c r="L20">
        <f t="shared" ca="1" si="26"/>
        <v>-1</v>
      </c>
      <c r="M20">
        <f t="shared" ca="1" si="26"/>
        <v>0</v>
      </c>
      <c r="N20">
        <f t="shared" ca="1" si="26"/>
        <v>0</v>
      </c>
      <c r="O20">
        <f t="shared" ca="1" si="26"/>
        <v>1</v>
      </c>
      <c r="P20">
        <f t="shared" ca="1" si="26"/>
        <v>0</v>
      </c>
      <c r="Q20">
        <f t="shared" ca="1" si="26"/>
        <v>1</v>
      </c>
      <c r="R20">
        <f t="shared" ca="1" si="26"/>
        <v>3</v>
      </c>
      <c r="S20">
        <f t="shared" ca="1" si="26"/>
        <v>-1</v>
      </c>
      <c r="T20">
        <f t="shared" ca="1" si="26"/>
        <v>-2</v>
      </c>
      <c r="AA20">
        <f t="shared" ca="1" si="6"/>
        <v>70</v>
      </c>
      <c r="AB20">
        <f t="shared" ca="1" si="25"/>
        <v>74</v>
      </c>
      <c r="AC20">
        <f t="shared" ca="1" si="25"/>
        <v>75</v>
      </c>
      <c r="AD20">
        <f t="shared" ca="1" si="25"/>
        <v>70</v>
      </c>
      <c r="AE20">
        <f t="shared" ca="1" si="25"/>
        <v>69</v>
      </c>
      <c r="AF20">
        <f t="shared" ca="1" si="21"/>
        <v>68</v>
      </c>
      <c r="AG20">
        <f t="shared" ca="1" si="21"/>
        <v>70</v>
      </c>
      <c r="AH20">
        <f t="shared" ca="1" si="21"/>
        <v>67</v>
      </c>
      <c r="AI20">
        <f t="shared" ca="1" si="21"/>
        <v>74</v>
      </c>
      <c r="AJ20">
        <f t="shared" ca="1" si="21"/>
        <v>79</v>
      </c>
      <c r="AK20">
        <f t="shared" ca="1" si="21"/>
        <v>76</v>
      </c>
      <c r="AL20">
        <f t="shared" ca="1" si="21"/>
        <v>74</v>
      </c>
      <c r="AM20">
        <f t="shared" ca="1" si="21"/>
        <v>76</v>
      </c>
      <c r="AN20">
        <f t="shared" ca="1" si="21"/>
        <v>84</v>
      </c>
      <c r="AO20">
        <f t="shared" ca="1" si="21"/>
        <v>85</v>
      </c>
      <c r="AP20">
        <f t="shared" ca="1" si="21"/>
        <v>88</v>
      </c>
      <c r="AQ20">
        <f t="shared" ca="1" si="21"/>
        <v>92</v>
      </c>
      <c r="AR20">
        <f t="shared" ca="1" si="21"/>
        <v>99</v>
      </c>
      <c r="AS20">
        <f t="shared" ca="1" si="21"/>
        <v>98</v>
      </c>
      <c r="AT20">
        <f t="shared" ca="1" si="21"/>
        <v>94</v>
      </c>
      <c r="BA20" s="10" t="e">
        <f ca="1">NetDifference(A20, CELLSAROUND(A20,$A$1,$T$20))</f>
        <v>#VALUE!</v>
      </c>
      <c r="BB20" s="10" t="e">
        <f ca="1">NetDifference(B20, CELLSAROUND(B20,$A$1,$T$20))</f>
        <v>#VALUE!</v>
      </c>
      <c r="BC20" s="10" t="e">
        <f ca="1">NetDifference(C20, CELLSAROUND(C20,$A$1,$T$20))</f>
        <v>#VALUE!</v>
      </c>
      <c r="BD20" s="10" t="e">
        <f ca="1">NetDifference(D20, CELLSAROUND(D20,$A$1,$T$20))</f>
        <v>#VALUE!</v>
      </c>
      <c r="BE20" s="10" t="e">
        <f ca="1">NetDifference(E20, CELLSAROUND(E20,$A$1,$T$20))</f>
        <v>#VALUE!</v>
      </c>
      <c r="BF20" s="10" t="e">
        <f ca="1">NetDifference(F20, CELLSAROUND(F20,$A$1,$T$20))</f>
        <v>#VALUE!</v>
      </c>
      <c r="BG20" s="10" t="e">
        <f ca="1">NetDifference(G20, CELLSAROUND(G20,$A$1,$T$20))</f>
        <v>#VALUE!</v>
      </c>
      <c r="BH20" s="10">
        <f ca="1">NetDifference(H20, CELLSAROUND(H20,$A$1,$T$20))</f>
        <v>0</v>
      </c>
      <c r="BI20" s="10" t="e">
        <f ca="1">NetDifference(I20, CELLSAROUND(I20,$A$1,$T$20))</f>
        <v>#VALUE!</v>
      </c>
      <c r="BJ20" s="10" t="e">
        <f ca="1">NetDifference(J20, CELLSAROUND(J20,$A$1,$T$20))</f>
        <v>#VALUE!</v>
      </c>
      <c r="BK20" s="10" t="e">
        <f ca="1">NetDifference(K20, CELLSAROUND(K20,$A$1,$T$20))</f>
        <v>#VALUE!</v>
      </c>
      <c r="BL20" s="10" t="e">
        <f ca="1">NetDifference(L20, CELLSAROUND(L20,$A$1,$T$20))</f>
        <v>#VALUE!</v>
      </c>
      <c r="BM20" s="10" t="e">
        <f ca="1">NetDifference(M20, CELLSAROUND(M20,$A$1,$T$20))</f>
        <v>#VALUE!</v>
      </c>
      <c r="BN20" s="10" t="e">
        <f ca="1">NetDifference(N20, CELLSAROUND(N20,$A$1,$T$20))</f>
        <v>#VALUE!</v>
      </c>
      <c r="BO20" s="10" t="e">
        <f ca="1">NetDifference(O20, CELLSAROUND(O20,$A$1,$T$20))</f>
        <v>#VALUE!</v>
      </c>
      <c r="BP20" s="10" t="e">
        <f ca="1">NetDifference(P20, CELLSAROUND(P20,$A$1,$T$20))</f>
        <v>#VALUE!</v>
      </c>
      <c r="BQ20" s="10" t="e">
        <f ca="1">NetDifference(Q20, CELLSAROUND(Q20,$A$1,$T$20))</f>
        <v>#VALUE!</v>
      </c>
      <c r="BR20" s="10" t="e">
        <f ca="1">NetDifference(R20, CELLSAROUND(R20,$A$1,$T$20))</f>
        <v>#VALUE!</v>
      </c>
      <c r="BS20" s="10" t="e">
        <f ca="1">NetDifference(S20, CELLSAROUND(S20,$A$1,$T$20))</f>
        <v>#VALUE!</v>
      </c>
      <c r="BT20" s="10" t="e">
        <f ca="1">NetDifference(T20, CELLSAROUND(T20,$A$1,$T$20))</f>
        <v>#VALUE!</v>
      </c>
    </row>
    <row r="23" spans="1:72">
      <c r="H23" t="s">
        <v>40</v>
      </c>
      <c r="AG23" t="s">
        <v>42</v>
      </c>
      <c r="BI23" s="10" t="s">
        <v>119</v>
      </c>
    </row>
    <row r="31" spans="1:72">
      <c r="A31">
        <f ca="1">RANDBETWEEN(30, 60)</f>
        <v>59</v>
      </c>
      <c r="B31">
        <f ca="1">ROUND(IF(RANDBETWEEN(0, 1) = 0, -1, 1)*RANDBETWEEN(0, 4)+A31, 0)</f>
        <v>56</v>
      </c>
      <c r="C31">
        <f t="shared" ref="C31:T31" ca="1" si="27">ROUND(IF(RANDBETWEEN(0, 1) = 0, -1, 1)*RANDBETWEEN(0, 4)+B31, 0)</f>
        <v>56</v>
      </c>
      <c r="D31">
        <f t="shared" ca="1" si="27"/>
        <v>57</v>
      </c>
      <c r="E31">
        <f t="shared" ca="1" si="27"/>
        <v>61</v>
      </c>
      <c r="F31">
        <f t="shared" ca="1" si="27"/>
        <v>64</v>
      </c>
      <c r="G31">
        <f t="shared" ca="1" si="27"/>
        <v>66</v>
      </c>
      <c r="H31">
        <f t="shared" ca="1" si="27"/>
        <v>68</v>
      </c>
      <c r="I31">
        <f t="shared" ca="1" si="27"/>
        <v>68</v>
      </c>
      <c r="J31">
        <f t="shared" ca="1" si="27"/>
        <v>71</v>
      </c>
      <c r="K31">
        <f t="shared" ca="1" si="27"/>
        <v>75</v>
      </c>
      <c r="L31">
        <f t="shared" ca="1" si="27"/>
        <v>79</v>
      </c>
      <c r="M31">
        <f t="shared" ca="1" si="27"/>
        <v>83</v>
      </c>
      <c r="N31">
        <f t="shared" ca="1" si="27"/>
        <v>86</v>
      </c>
      <c r="O31">
        <f t="shared" ca="1" si="27"/>
        <v>86</v>
      </c>
      <c r="P31">
        <f t="shared" ca="1" si="27"/>
        <v>88</v>
      </c>
      <c r="Q31">
        <f t="shared" ca="1" si="27"/>
        <v>91</v>
      </c>
      <c r="R31">
        <f t="shared" ca="1" si="27"/>
        <v>88</v>
      </c>
      <c r="S31">
        <f t="shared" ca="1" si="27"/>
        <v>89</v>
      </c>
      <c r="T31">
        <f t="shared" ca="1" si="27"/>
        <v>91</v>
      </c>
      <c r="AA31">
        <f ca="1">RANDBETWEEN(0, MIN((AA1-15)*10, 600))/10</f>
        <v>16.100000000000001</v>
      </c>
      <c r="AB31">
        <f ca="1">ROUND(IF(RANDBETWEEN(0, 1) = 0, -1, 1)*RANDBETWEEN(0, 4)+AA31, 0)</f>
        <v>12</v>
      </c>
      <c r="AC31">
        <f t="shared" ref="AC31:AT31" ca="1" si="28">ROUND(IF(RANDBETWEEN(0, 1) = 0, -1, 1)*RANDBETWEEN(0, 4)+AB31, 0)</f>
        <v>15</v>
      </c>
      <c r="AD31">
        <f t="shared" ca="1" si="28"/>
        <v>15</v>
      </c>
      <c r="AE31">
        <f t="shared" ca="1" si="28"/>
        <v>19</v>
      </c>
      <c r="AF31">
        <f t="shared" ca="1" si="28"/>
        <v>16</v>
      </c>
      <c r="AG31">
        <f t="shared" ca="1" si="28"/>
        <v>14</v>
      </c>
      <c r="AH31">
        <f t="shared" ca="1" si="28"/>
        <v>17</v>
      </c>
      <c r="AI31">
        <f t="shared" ca="1" si="28"/>
        <v>15</v>
      </c>
      <c r="AJ31">
        <f t="shared" ca="1" si="28"/>
        <v>13</v>
      </c>
      <c r="AK31">
        <f t="shared" ca="1" si="28"/>
        <v>9</v>
      </c>
      <c r="AL31">
        <f t="shared" ca="1" si="28"/>
        <v>11</v>
      </c>
      <c r="AM31">
        <f t="shared" ca="1" si="28"/>
        <v>14</v>
      </c>
      <c r="AN31">
        <f t="shared" ca="1" si="28"/>
        <v>10</v>
      </c>
      <c r="AO31">
        <f t="shared" ca="1" si="28"/>
        <v>9</v>
      </c>
      <c r="AP31">
        <f t="shared" ca="1" si="28"/>
        <v>7</v>
      </c>
      <c r="AQ31">
        <f t="shared" ca="1" si="28"/>
        <v>3</v>
      </c>
      <c r="AR31">
        <f t="shared" ca="1" si="28"/>
        <v>7</v>
      </c>
      <c r="AS31">
        <f t="shared" ca="1" si="28"/>
        <v>5</v>
      </c>
      <c r="AT31">
        <f t="shared" ca="1" si="28"/>
        <v>9</v>
      </c>
    </row>
    <row r="32" spans="1:72">
      <c r="A32">
        <f ca="1">ROUND(IF(RANDBETWEEN(0, 1) = 0, -1, 1)*RANDBETWEEN(0, 4)+A31, 0)</f>
        <v>59</v>
      </c>
      <c r="B32">
        <f ca="1">ROUND(IF(RANDBETWEEN(0, 1) = 0, -1, 1)*RANDBETWEEN(0, 4)+AVERAGE(A32,A31, B31), 0)</f>
        <v>58</v>
      </c>
      <c r="C32">
        <f t="shared" ref="C32:T46" ca="1" si="29">ROUND(IF(RANDBETWEEN(0, 1) = 0, -1, 1)*RANDBETWEEN(0, 4)+AVERAGE(B32,B31, C31), 0)</f>
        <v>53</v>
      </c>
      <c r="D32">
        <f t="shared" ca="1" si="29"/>
        <v>55</v>
      </c>
      <c r="E32">
        <f t="shared" ca="1" si="29"/>
        <v>54</v>
      </c>
      <c r="F32">
        <f t="shared" ca="1" si="29"/>
        <v>58</v>
      </c>
      <c r="G32">
        <f t="shared" ca="1" si="29"/>
        <v>67</v>
      </c>
      <c r="H32">
        <f t="shared" ca="1" si="29"/>
        <v>70</v>
      </c>
      <c r="I32">
        <f t="shared" ca="1" si="29"/>
        <v>69</v>
      </c>
      <c r="J32">
        <f t="shared" ca="1" si="29"/>
        <v>66</v>
      </c>
      <c r="K32">
        <f t="shared" ca="1" si="29"/>
        <v>70</v>
      </c>
      <c r="L32">
        <f t="shared" ca="1" si="29"/>
        <v>75</v>
      </c>
      <c r="M32">
        <f t="shared" ca="1" si="29"/>
        <v>79</v>
      </c>
      <c r="N32">
        <f t="shared" ca="1" si="29"/>
        <v>82</v>
      </c>
      <c r="O32">
        <f t="shared" ca="1" si="29"/>
        <v>87</v>
      </c>
      <c r="P32">
        <f t="shared" ca="1" si="29"/>
        <v>83</v>
      </c>
      <c r="Q32">
        <f t="shared" ca="1" si="29"/>
        <v>86</v>
      </c>
      <c r="R32">
        <f t="shared" ca="1" si="29"/>
        <v>89</v>
      </c>
      <c r="S32">
        <f t="shared" ca="1" si="29"/>
        <v>93</v>
      </c>
      <c r="T32">
        <f t="shared" ca="1" si="29"/>
        <v>92</v>
      </c>
      <c r="AA32">
        <f ca="1">ROUND(IF(RANDBETWEEN(0, 1) = 0, -1, 1)*RANDBETWEEN(0, 4)+AA31, 0)</f>
        <v>15</v>
      </c>
      <c r="AB32">
        <f ca="1">ROUND(IF(RANDBETWEEN(0, 1) = 0, -1, 1)*RANDBETWEEN(0, 4)+AVERAGE(AA32,AA31, AB31), 0)</f>
        <v>15</v>
      </c>
      <c r="AC32">
        <f t="shared" ref="AC32:AT46" ca="1" si="30">ROUND(IF(RANDBETWEEN(0, 1) = 0, -1, 1)*RANDBETWEEN(0, 4)+AVERAGE(AB32,AB31, AC31), 0)</f>
        <v>17</v>
      </c>
      <c r="AD32">
        <f t="shared" ca="1" si="30"/>
        <v>19</v>
      </c>
      <c r="AE32">
        <f t="shared" ca="1" si="30"/>
        <v>22</v>
      </c>
      <c r="AF32">
        <f t="shared" ca="1" si="30"/>
        <v>22</v>
      </c>
      <c r="AG32">
        <f t="shared" ca="1" si="30"/>
        <v>21</v>
      </c>
      <c r="AH32">
        <f t="shared" ca="1" si="30"/>
        <v>14</v>
      </c>
      <c r="AI32">
        <f t="shared" ca="1" si="30"/>
        <v>11</v>
      </c>
      <c r="AJ32">
        <f t="shared" ca="1" si="30"/>
        <v>16</v>
      </c>
      <c r="AK32">
        <f t="shared" ca="1" si="30"/>
        <v>17</v>
      </c>
      <c r="AL32">
        <f t="shared" ca="1" si="30"/>
        <v>12</v>
      </c>
      <c r="AM32">
        <f t="shared" ca="1" si="30"/>
        <v>9</v>
      </c>
      <c r="AN32">
        <f t="shared" ca="1" si="30"/>
        <v>8</v>
      </c>
      <c r="AO32">
        <f t="shared" ca="1" si="30"/>
        <v>10</v>
      </c>
      <c r="AP32">
        <f t="shared" ca="1" si="30"/>
        <v>9</v>
      </c>
      <c r="AQ32">
        <f t="shared" ca="1" si="30"/>
        <v>2</v>
      </c>
      <c r="AR32">
        <f t="shared" ca="1" si="30"/>
        <v>2</v>
      </c>
      <c r="AS32">
        <f t="shared" ca="1" si="30"/>
        <v>8</v>
      </c>
      <c r="AT32">
        <f t="shared" ca="1" si="30"/>
        <v>4</v>
      </c>
    </row>
    <row r="33" spans="1:46">
      <c r="A33">
        <f t="shared" ref="A33:A50" ca="1" si="31">ROUND(IF(RANDBETWEEN(0, 1) = 0, -1, 1)*RANDBETWEEN(0, 4)+A32, 0)</f>
        <v>60</v>
      </c>
      <c r="B33">
        <f t="shared" ref="B33:E48" ca="1" si="32">ROUND(IF(RANDBETWEEN(0, 1) = 0, -1, 1)*RANDBETWEEN(0, 4)+AVERAGE(A33,A32, B32), 0)</f>
        <v>58</v>
      </c>
      <c r="C33">
        <f t="shared" ca="1" si="29"/>
        <v>56</v>
      </c>
      <c r="D33">
        <f t="shared" ca="1" si="29"/>
        <v>51</v>
      </c>
      <c r="E33">
        <f t="shared" ca="1" si="29"/>
        <v>57</v>
      </c>
      <c r="F33">
        <f t="shared" ca="1" si="29"/>
        <v>60</v>
      </c>
      <c r="G33">
        <f t="shared" ca="1" si="29"/>
        <v>58</v>
      </c>
      <c r="H33">
        <f t="shared" ca="1" si="29"/>
        <v>62</v>
      </c>
      <c r="I33">
        <f t="shared" ca="1" si="29"/>
        <v>69</v>
      </c>
      <c r="J33">
        <f t="shared" ca="1" si="29"/>
        <v>71</v>
      </c>
      <c r="K33">
        <f t="shared" ca="1" si="29"/>
        <v>65</v>
      </c>
      <c r="L33">
        <f t="shared" ca="1" si="29"/>
        <v>67</v>
      </c>
      <c r="M33">
        <f t="shared" ca="1" si="29"/>
        <v>73</v>
      </c>
      <c r="N33">
        <f t="shared" ca="1" si="29"/>
        <v>81</v>
      </c>
      <c r="O33">
        <f t="shared" ca="1" si="29"/>
        <v>80</v>
      </c>
      <c r="P33">
        <f t="shared" ca="1" si="29"/>
        <v>84</v>
      </c>
      <c r="Q33">
        <f t="shared" ca="1" si="29"/>
        <v>86</v>
      </c>
      <c r="R33">
        <f t="shared" ca="1" si="29"/>
        <v>87</v>
      </c>
      <c r="S33">
        <f t="shared" ca="1" si="29"/>
        <v>86</v>
      </c>
      <c r="T33">
        <f t="shared" ca="1" si="29"/>
        <v>90</v>
      </c>
      <c r="AA33">
        <f t="shared" ref="AA33:AA50" ca="1" si="33">ROUND(IF(RANDBETWEEN(0, 1) = 0, -1, 1)*RANDBETWEEN(0, 4)+AA32, 0)</f>
        <v>15</v>
      </c>
      <c r="AB33">
        <f t="shared" ref="AB33:AE48" ca="1" si="34">ROUND(IF(RANDBETWEEN(0, 1) = 0, -1, 1)*RANDBETWEEN(0, 4)+AVERAGE(AA33,AA32, AB32), 0)</f>
        <v>17</v>
      </c>
      <c r="AC33">
        <f t="shared" ca="1" si="30"/>
        <v>16</v>
      </c>
      <c r="AD33">
        <f t="shared" ca="1" si="30"/>
        <v>13</v>
      </c>
      <c r="AE33">
        <f t="shared" ca="1" si="30"/>
        <v>16</v>
      </c>
      <c r="AF33">
        <f t="shared" ca="1" si="30"/>
        <v>20</v>
      </c>
      <c r="AG33">
        <f t="shared" ca="1" si="30"/>
        <v>18</v>
      </c>
      <c r="AH33">
        <f t="shared" ca="1" si="30"/>
        <v>14</v>
      </c>
      <c r="AI33">
        <f t="shared" ca="1" si="30"/>
        <v>10</v>
      </c>
      <c r="AJ33">
        <f t="shared" ca="1" si="30"/>
        <v>16</v>
      </c>
      <c r="AK33">
        <f t="shared" ca="1" si="30"/>
        <v>12</v>
      </c>
      <c r="AL33">
        <f t="shared" ca="1" si="30"/>
        <v>16</v>
      </c>
      <c r="AM33">
        <f t="shared" ca="1" si="30"/>
        <v>14</v>
      </c>
      <c r="AN33">
        <f t="shared" ca="1" si="30"/>
        <v>13</v>
      </c>
      <c r="AO33">
        <f t="shared" ca="1" si="30"/>
        <v>12</v>
      </c>
      <c r="AP33">
        <f t="shared" ca="1" si="30"/>
        <v>12</v>
      </c>
      <c r="AQ33">
        <f t="shared" ca="1" si="30"/>
        <v>8</v>
      </c>
      <c r="AR33">
        <f t="shared" ca="1" si="30"/>
        <v>3</v>
      </c>
      <c r="AS33">
        <f t="shared" ca="1" si="30"/>
        <v>5</v>
      </c>
      <c r="AT33">
        <f t="shared" ca="1" si="30"/>
        <v>7</v>
      </c>
    </row>
    <row r="34" spans="1:46">
      <c r="A34">
        <f t="shared" ca="1" si="31"/>
        <v>61</v>
      </c>
      <c r="B34">
        <f t="shared" ca="1" si="32"/>
        <v>58</v>
      </c>
      <c r="C34">
        <f t="shared" ca="1" si="29"/>
        <v>60</v>
      </c>
      <c r="D34">
        <f t="shared" ca="1" si="29"/>
        <v>58</v>
      </c>
      <c r="E34">
        <f t="shared" ca="1" si="29"/>
        <v>58</v>
      </c>
      <c r="F34">
        <f t="shared" ca="1" si="29"/>
        <v>58</v>
      </c>
      <c r="G34">
        <f t="shared" ca="1" si="29"/>
        <v>63</v>
      </c>
      <c r="H34">
        <f t="shared" ca="1" si="29"/>
        <v>63</v>
      </c>
      <c r="I34">
        <f t="shared" ca="1" si="29"/>
        <v>65</v>
      </c>
      <c r="J34">
        <f t="shared" ca="1" si="29"/>
        <v>65</v>
      </c>
      <c r="K34">
        <f t="shared" ca="1" si="29"/>
        <v>65</v>
      </c>
      <c r="L34">
        <f t="shared" ca="1" si="29"/>
        <v>70</v>
      </c>
      <c r="M34">
        <f t="shared" ca="1" si="29"/>
        <v>73</v>
      </c>
      <c r="N34">
        <f t="shared" ca="1" si="29"/>
        <v>75</v>
      </c>
      <c r="O34">
        <f t="shared" ca="1" si="29"/>
        <v>83</v>
      </c>
      <c r="P34">
        <f t="shared" ca="1" si="29"/>
        <v>83</v>
      </c>
      <c r="Q34">
        <f t="shared" ca="1" si="29"/>
        <v>84</v>
      </c>
      <c r="R34">
        <f t="shared" ca="1" si="29"/>
        <v>85</v>
      </c>
      <c r="S34">
        <f t="shared" ca="1" si="29"/>
        <v>90</v>
      </c>
      <c r="T34">
        <f t="shared" ca="1" si="29"/>
        <v>85</v>
      </c>
      <c r="AA34">
        <f t="shared" ca="1" si="33"/>
        <v>19</v>
      </c>
      <c r="AB34">
        <f t="shared" ca="1" si="34"/>
        <v>21</v>
      </c>
      <c r="AC34">
        <f t="shared" ca="1" si="30"/>
        <v>19</v>
      </c>
      <c r="AD34">
        <f t="shared" ca="1" si="30"/>
        <v>12</v>
      </c>
      <c r="AE34">
        <f t="shared" ca="1" si="30"/>
        <v>14</v>
      </c>
      <c r="AF34">
        <f t="shared" ca="1" si="30"/>
        <v>14</v>
      </c>
      <c r="AG34">
        <f t="shared" ca="1" si="30"/>
        <v>15</v>
      </c>
      <c r="AH34">
        <f t="shared" ca="1" si="30"/>
        <v>19</v>
      </c>
      <c r="AI34">
        <f t="shared" ca="1" si="30"/>
        <v>17</v>
      </c>
      <c r="AJ34">
        <f t="shared" ca="1" si="30"/>
        <v>12</v>
      </c>
      <c r="AK34">
        <f t="shared" ca="1" si="30"/>
        <v>9</v>
      </c>
      <c r="AL34">
        <f t="shared" ca="1" si="30"/>
        <v>13</v>
      </c>
      <c r="AM34">
        <f t="shared" ca="1" si="30"/>
        <v>14</v>
      </c>
      <c r="AN34">
        <f t="shared" ca="1" si="30"/>
        <v>10</v>
      </c>
      <c r="AO34">
        <f t="shared" ca="1" si="30"/>
        <v>13</v>
      </c>
      <c r="AP34">
        <f t="shared" ca="1" si="30"/>
        <v>8</v>
      </c>
      <c r="AQ34">
        <f t="shared" ca="1" si="30"/>
        <v>7</v>
      </c>
      <c r="AR34">
        <f t="shared" ca="1" si="30"/>
        <v>6</v>
      </c>
      <c r="AS34">
        <f t="shared" ca="1" si="30"/>
        <v>6</v>
      </c>
      <c r="AT34">
        <f t="shared" ca="1" si="30"/>
        <v>4</v>
      </c>
    </row>
    <row r="35" spans="1:46">
      <c r="A35">
        <f t="shared" ca="1" si="31"/>
        <v>61</v>
      </c>
      <c r="B35">
        <f t="shared" ca="1" si="32"/>
        <v>56</v>
      </c>
      <c r="C35">
        <f t="shared" ca="1" si="29"/>
        <v>57</v>
      </c>
      <c r="D35">
        <f t="shared" ca="1" si="29"/>
        <v>61</v>
      </c>
      <c r="E35">
        <f t="shared" ca="1" si="29"/>
        <v>62</v>
      </c>
      <c r="F35">
        <f t="shared" ca="1" si="29"/>
        <v>62</v>
      </c>
      <c r="G35">
        <f t="shared" ca="1" si="29"/>
        <v>65</v>
      </c>
      <c r="H35">
        <f t="shared" ca="1" si="29"/>
        <v>61</v>
      </c>
      <c r="I35">
        <f t="shared" ca="1" si="29"/>
        <v>66</v>
      </c>
      <c r="J35">
        <f t="shared" ca="1" si="29"/>
        <v>63</v>
      </c>
      <c r="K35">
        <f t="shared" ca="1" si="29"/>
        <v>61</v>
      </c>
      <c r="L35">
        <f t="shared" ca="1" si="29"/>
        <v>68</v>
      </c>
      <c r="M35">
        <f t="shared" ca="1" si="29"/>
        <v>70</v>
      </c>
      <c r="N35">
        <f t="shared" ca="1" si="29"/>
        <v>75</v>
      </c>
      <c r="O35">
        <f t="shared" ca="1" si="29"/>
        <v>81</v>
      </c>
      <c r="P35">
        <f t="shared" ca="1" si="29"/>
        <v>81</v>
      </c>
      <c r="Q35">
        <f t="shared" ca="1" si="29"/>
        <v>81</v>
      </c>
      <c r="R35">
        <f t="shared" ca="1" si="29"/>
        <v>82</v>
      </c>
      <c r="S35">
        <f t="shared" ca="1" si="29"/>
        <v>85</v>
      </c>
      <c r="T35">
        <f t="shared" ca="1" si="29"/>
        <v>90</v>
      </c>
      <c r="AA35">
        <f t="shared" ca="1" si="33"/>
        <v>22</v>
      </c>
      <c r="AB35">
        <f t="shared" ca="1" si="34"/>
        <v>20</v>
      </c>
      <c r="AC35">
        <f t="shared" ca="1" si="30"/>
        <v>20</v>
      </c>
      <c r="AD35">
        <f t="shared" ca="1" si="30"/>
        <v>21</v>
      </c>
      <c r="AE35">
        <f t="shared" ca="1" si="30"/>
        <v>16</v>
      </c>
      <c r="AF35">
        <f t="shared" ca="1" si="30"/>
        <v>19</v>
      </c>
      <c r="AG35">
        <f t="shared" ca="1" si="30"/>
        <v>16</v>
      </c>
      <c r="AH35">
        <f t="shared" ca="1" si="30"/>
        <v>20</v>
      </c>
      <c r="AI35">
        <f t="shared" ca="1" si="30"/>
        <v>19</v>
      </c>
      <c r="AJ35">
        <f t="shared" ca="1" si="30"/>
        <v>18</v>
      </c>
      <c r="AK35">
        <f t="shared" ca="1" si="30"/>
        <v>14</v>
      </c>
      <c r="AL35">
        <f t="shared" ca="1" si="30"/>
        <v>13</v>
      </c>
      <c r="AM35">
        <f t="shared" ca="1" si="30"/>
        <v>11</v>
      </c>
      <c r="AN35">
        <f t="shared" ca="1" si="30"/>
        <v>11</v>
      </c>
      <c r="AO35">
        <f t="shared" ca="1" si="30"/>
        <v>13</v>
      </c>
      <c r="AP35">
        <f t="shared" ca="1" si="30"/>
        <v>15</v>
      </c>
      <c r="AQ35">
        <f t="shared" ca="1" si="30"/>
        <v>14</v>
      </c>
      <c r="AR35">
        <f t="shared" ca="1" si="30"/>
        <v>12</v>
      </c>
      <c r="AS35">
        <f t="shared" ca="1" si="30"/>
        <v>6</v>
      </c>
      <c r="AT35">
        <f t="shared" ca="1" si="30"/>
        <v>2</v>
      </c>
    </row>
    <row r="36" spans="1:46">
      <c r="A36">
        <f t="shared" ca="1" si="31"/>
        <v>61</v>
      </c>
      <c r="B36">
        <f t="shared" ca="1" si="32"/>
        <v>59</v>
      </c>
      <c r="C36">
        <f t="shared" ca="1" si="29"/>
        <v>60</v>
      </c>
      <c r="D36">
        <f t="shared" ca="1" si="29"/>
        <v>56</v>
      </c>
      <c r="E36">
        <f t="shared" ca="1" si="29"/>
        <v>56</v>
      </c>
      <c r="F36">
        <f t="shared" ca="1" si="29"/>
        <v>64</v>
      </c>
      <c r="G36">
        <f t="shared" ca="1" si="29"/>
        <v>60</v>
      </c>
      <c r="H36">
        <f t="shared" ca="1" si="29"/>
        <v>65</v>
      </c>
      <c r="I36">
        <f t="shared" ca="1" si="29"/>
        <v>61</v>
      </c>
      <c r="J36">
        <f t="shared" ca="1" si="29"/>
        <v>63</v>
      </c>
      <c r="K36">
        <f t="shared" ca="1" si="29"/>
        <v>64</v>
      </c>
      <c r="L36">
        <f t="shared" ca="1" si="29"/>
        <v>64</v>
      </c>
      <c r="M36">
        <f t="shared" ca="1" si="29"/>
        <v>69</v>
      </c>
      <c r="N36">
        <f t="shared" ca="1" si="29"/>
        <v>71</v>
      </c>
      <c r="O36">
        <f t="shared" ca="1" si="29"/>
        <v>78</v>
      </c>
      <c r="P36">
        <f t="shared" ca="1" si="29"/>
        <v>82</v>
      </c>
      <c r="Q36">
        <f t="shared" ca="1" si="29"/>
        <v>83</v>
      </c>
      <c r="R36">
        <f t="shared" ca="1" si="29"/>
        <v>83</v>
      </c>
      <c r="S36">
        <f t="shared" ca="1" si="29"/>
        <v>84</v>
      </c>
      <c r="T36">
        <f t="shared" ca="1" si="29"/>
        <v>86</v>
      </c>
      <c r="AA36">
        <f t="shared" ca="1" si="33"/>
        <v>25</v>
      </c>
      <c r="AB36">
        <f t="shared" ca="1" si="34"/>
        <v>26</v>
      </c>
      <c r="AC36">
        <f t="shared" ca="1" si="30"/>
        <v>18</v>
      </c>
      <c r="AD36">
        <f t="shared" ca="1" si="30"/>
        <v>16</v>
      </c>
      <c r="AE36">
        <f t="shared" ca="1" si="30"/>
        <v>18</v>
      </c>
      <c r="AF36">
        <f t="shared" ca="1" si="30"/>
        <v>17</v>
      </c>
      <c r="AG36">
        <f t="shared" ca="1" si="30"/>
        <v>13</v>
      </c>
      <c r="AH36">
        <f t="shared" ca="1" si="30"/>
        <v>18</v>
      </c>
      <c r="AI36">
        <f t="shared" ca="1" si="30"/>
        <v>16</v>
      </c>
      <c r="AJ36">
        <f t="shared" ca="1" si="30"/>
        <v>18</v>
      </c>
      <c r="AK36">
        <f t="shared" ca="1" si="30"/>
        <v>17</v>
      </c>
      <c r="AL36">
        <f t="shared" ca="1" si="30"/>
        <v>13</v>
      </c>
      <c r="AM36">
        <f t="shared" ca="1" si="30"/>
        <v>10</v>
      </c>
      <c r="AN36">
        <f t="shared" ca="1" si="30"/>
        <v>11</v>
      </c>
      <c r="AO36">
        <f t="shared" ca="1" si="30"/>
        <v>8</v>
      </c>
      <c r="AP36">
        <f t="shared" ca="1" si="30"/>
        <v>12</v>
      </c>
      <c r="AQ36">
        <f t="shared" ca="1" si="30"/>
        <v>12</v>
      </c>
      <c r="AR36">
        <f t="shared" ca="1" si="30"/>
        <v>17</v>
      </c>
      <c r="AS36">
        <f t="shared" ca="1" si="30"/>
        <v>8</v>
      </c>
      <c r="AT36">
        <f t="shared" ca="1" si="30"/>
        <v>5</v>
      </c>
    </row>
    <row r="37" spans="1:46">
      <c r="A37">
        <f t="shared" ca="1" si="31"/>
        <v>58</v>
      </c>
      <c r="B37">
        <f t="shared" ca="1" si="32"/>
        <v>58</v>
      </c>
      <c r="C37">
        <f t="shared" ca="1" si="29"/>
        <v>62</v>
      </c>
      <c r="D37">
        <f t="shared" ca="1" si="29"/>
        <v>61</v>
      </c>
      <c r="E37">
        <f t="shared" ca="1" si="29"/>
        <v>58</v>
      </c>
      <c r="F37">
        <f t="shared" ca="1" si="29"/>
        <v>58</v>
      </c>
      <c r="G37">
        <f t="shared" ca="1" si="29"/>
        <v>64</v>
      </c>
      <c r="H37">
        <f t="shared" ca="1" si="29"/>
        <v>59</v>
      </c>
      <c r="I37">
        <f t="shared" ca="1" si="29"/>
        <v>65</v>
      </c>
      <c r="J37">
        <f t="shared" ca="1" si="29"/>
        <v>64</v>
      </c>
      <c r="K37">
        <f t="shared" ca="1" si="29"/>
        <v>63</v>
      </c>
      <c r="L37">
        <f t="shared" ca="1" si="29"/>
        <v>60</v>
      </c>
      <c r="M37">
        <f t="shared" ca="1" si="29"/>
        <v>64</v>
      </c>
      <c r="N37">
        <f t="shared" ca="1" si="29"/>
        <v>69</v>
      </c>
      <c r="O37">
        <f t="shared" ca="1" si="29"/>
        <v>73</v>
      </c>
      <c r="P37">
        <f t="shared" ca="1" si="29"/>
        <v>79</v>
      </c>
      <c r="Q37">
        <f t="shared" ca="1" si="29"/>
        <v>84</v>
      </c>
      <c r="R37">
        <f t="shared" ca="1" si="29"/>
        <v>83</v>
      </c>
      <c r="S37">
        <f t="shared" ca="1" si="29"/>
        <v>87</v>
      </c>
      <c r="T37">
        <f t="shared" ca="1" si="29"/>
        <v>86</v>
      </c>
      <c r="AA37">
        <f t="shared" ca="1" si="33"/>
        <v>23</v>
      </c>
      <c r="AB37">
        <f t="shared" ca="1" si="34"/>
        <v>25</v>
      </c>
      <c r="AC37">
        <f t="shared" ca="1" si="30"/>
        <v>21</v>
      </c>
      <c r="AD37">
        <f t="shared" ca="1" si="30"/>
        <v>14</v>
      </c>
      <c r="AE37">
        <f t="shared" ca="1" si="30"/>
        <v>15</v>
      </c>
      <c r="AF37">
        <f t="shared" ca="1" si="30"/>
        <v>19</v>
      </c>
      <c r="AG37">
        <f t="shared" ca="1" si="30"/>
        <v>19</v>
      </c>
      <c r="AH37">
        <f t="shared" ca="1" si="30"/>
        <v>16</v>
      </c>
      <c r="AI37">
        <f t="shared" ca="1" si="30"/>
        <v>21</v>
      </c>
      <c r="AJ37">
        <f t="shared" ca="1" si="30"/>
        <v>21</v>
      </c>
      <c r="AK37">
        <f t="shared" ca="1" si="30"/>
        <v>19</v>
      </c>
      <c r="AL37">
        <f t="shared" ca="1" si="30"/>
        <v>16</v>
      </c>
      <c r="AM37">
        <f t="shared" ca="1" si="30"/>
        <v>13</v>
      </c>
      <c r="AN37">
        <f t="shared" ca="1" si="30"/>
        <v>13</v>
      </c>
      <c r="AO37">
        <f t="shared" ca="1" si="30"/>
        <v>14</v>
      </c>
      <c r="AP37">
        <f t="shared" ca="1" si="30"/>
        <v>11</v>
      </c>
      <c r="AQ37">
        <f t="shared" ca="1" si="30"/>
        <v>16</v>
      </c>
      <c r="AR37">
        <f t="shared" ca="1" si="30"/>
        <v>15</v>
      </c>
      <c r="AS37">
        <f t="shared" ca="1" si="30"/>
        <v>13</v>
      </c>
      <c r="AT37">
        <f t="shared" ca="1" si="30"/>
        <v>7</v>
      </c>
    </row>
    <row r="38" spans="1:46">
      <c r="A38">
        <f t="shared" ca="1" si="31"/>
        <v>59</v>
      </c>
      <c r="B38">
        <f t="shared" ca="1" si="32"/>
        <v>55</v>
      </c>
      <c r="C38">
        <f t="shared" ca="1" si="29"/>
        <v>59</v>
      </c>
      <c r="D38">
        <f t="shared" ca="1" si="29"/>
        <v>63</v>
      </c>
      <c r="E38">
        <f t="shared" ca="1" si="29"/>
        <v>58</v>
      </c>
      <c r="F38">
        <f t="shared" ca="1" si="29"/>
        <v>58</v>
      </c>
      <c r="G38">
        <f t="shared" ca="1" si="29"/>
        <v>62</v>
      </c>
      <c r="H38">
        <f t="shared" ca="1" si="29"/>
        <v>66</v>
      </c>
      <c r="I38">
        <f t="shared" ca="1" si="29"/>
        <v>59</v>
      </c>
      <c r="J38">
        <f t="shared" ca="1" si="29"/>
        <v>63</v>
      </c>
      <c r="K38">
        <f t="shared" ca="1" si="29"/>
        <v>59</v>
      </c>
      <c r="L38">
        <f t="shared" ca="1" si="29"/>
        <v>65</v>
      </c>
      <c r="M38">
        <f t="shared" ca="1" si="29"/>
        <v>59</v>
      </c>
      <c r="N38">
        <f t="shared" ca="1" si="29"/>
        <v>64</v>
      </c>
      <c r="O38">
        <f t="shared" ca="1" si="29"/>
        <v>68</v>
      </c>
      <c r="P38">
        <f t="shared" ca="1" si="29"/>
        <v>77</v>
      </c>
      <c r="Q38">
        <f t="shared" ca="1" si="29"/>
        <v>80</v>
      </c>
      <c r="R38">
        <f t="shared" ca="1" si="29"/>
        <v>82</v>
      </c>
      <c r="S38">
        <f t="shared" ca="1" si="29"/>
        <v>86</v>
      </c>
      <c r="T38">
        <f t="shared" ca="1" si="29"/>
        <v>89</v>
      </c>
      <c r="AA38">
        <f t="shared" ca="1" si="33"/>
        <v>23</v>
      </c>
      <c r="AB38">
        <f t="shared" ca="1" si="34"/>
        <v>24</v>
      </c>
      <c r="AC38">
        <f t="shared" ca="1" si="30"/>
        <v>25</v>
      </c>
      <c r="AD38">
        <f t="shared" ca="1" si="30"/>
        <v>24</v>
      </c>
      <c r="AE38">
        <f t="shared" ca="1" si="30"/>
        <v>18</v>
      </c>
      <c r="AF38">
        <f t="shared" ca="1" si="30"/>
        <v>15</v>
      </c>
      <c r="AG38">
        <f t="shared" ca="1" si="30"/>
        <v>16</v>
      </c>
      <c r="AH38">
        <f t="shared" ca="1" si="30"/>
        <v>16</v>
      </c>
      <c r="AI38">
        <f t="shared" ca="1" si="30"/>
        <v>18</v>
      </c>
      <c r="AJ38">
        <f t="shared" ca="1" si="30"/>
        <v>18</v>
      </c>
      <c r="AK38">
        <f t="shared" ca="1" si="30"/>
        <v>21</v>
      </c>
      <c r="AL38">
        <f t="shared" ca="1" si="30"/>
        <v>17</v>
      </c>
      <c r="AM38">
        <f t="shared" ca="1" si="30"/>
        <v>15</v>
      </c>
      <c r="AN38">
        <f t="shared" ca="1" si="30"/>
        <v>17</v>
      </c>
      <c r="AO38">
        <f t="shared" ca="1" si="30"/>
        <v>16</v>
      </c>
      <c r="AP38">
        <f t="shared" ca="1" si="30"/>
        <v>10</v>
      </c>
      <c r="AQ38">
        <f t="shared" ca="1" si="30"/>
        <v>10</v>
      </c>
      <c r="AR38">
        <f t="shared" ca="1" si="30"/>
        <v>14</v>
      </c>
      <c r="AS38">
        <f t="shared" ca="1" si="30"/>
        <v>17</v>
      </c>
      <c r="AT38">
        <f t="shared" ca="1" si="30"/>
        <v>14</v>
      </c>
    </row>
    <row r="39" spans="1:46">
      <c r="A39">
        <f t="shared" ca="1" si="31"/>
        <v>59</v>
      </c>
      <c r="B39">
        <f t="shared" ca="1" si="32"/>
        <v>55</v>
      </c>
      <c r="C39">
        <f t="shared" ca="1" si="29"/>
        <v>56</v>
      </c>
      <c r="D39">
        <f t="shared" ca="1" si="29"/>
        <v>61</v>
      </c>
      <c r="E39">
        <f t="shared" ca="1" si="29"/>
        <v>59</v>
      </c>
      <c r="F39">
        <f t="shared" ca="1" si="29"/>
        <v>56</v>
      </c>
      <c r="G39">
        <f t="shared" ca="1" si="29"/>
        <v>63</v>
      </c>
      <c r="H39">
        <f t="shared" ca="1" si="29"/>
        <v>63</v>
      </c>
      <c r="I39">
        <f t="shared" ca="1" si="29"/>
        <v>60</v>
      </c>
      <c r="J39">
        <f t="shared" ca="1" si="29"/>
        <v>63</v>
      </c>
      <c r="K39">
        <f t="shared" ca="1" si="29"/>
        <v>63</v>
      </c>
      <c r="L39">
        <f t="shared" ca="1" si="29"/>
        <v>66</v>
      </c>
      <c r="M39">
        <f t="shared" ca="1" si="29"/>
        <v>65</v>
      </c>
      <c r="N39">
        <f t="shared" ca="1" si="29"/>
        <v>59</v>
      </c>
      <c r="O39">
        <f t="shared" ca="1" si="29"/>
        <v>67</v>
      </c>
      <c r="P39">
        <f t="shared" ca="1" si="29"/>
        <v>70</v>
      </c>
      <c r="Q39">
        <f t="shared" ca="1" si="29"/>
        <v>73</v>
      </c>
      <c r="R39">
        <f t="shared" ca="1" si="29"/>
        <v>80</v>
      </c>
      <c r="S39">
        <f t="shared" ca="1" si="29"/>
        <v>83</v>
      </c>
      <c r="T39">
        <f t="shared" ca="1" si="29"/>
        <v>83</v>
      </c>
      <c r="AA39">
        <f t="shared" ca="1" si="33"/>
        <v>20</v>
      </c>
      <c r="AB39">
        <f t="shared" ca="1" si="34"/>
        <v>22</v>
      </c>
      <c r="AC39">
        <f t="shared" ca="1" si="30"/>
        <v>23</v>
      </c>
      <c r="AD39">
        <f t="shared" ca="1" si="30"/>
        <v>24</v>
      </c>
      <c r="AE39">
        <f t="shared" ca="1" si="30"/>
        <v>19</v>
      </c>
      <c r="AF39">
        <f t="shared" ca="1" si="30"/>
        <v>16</v>
      </c>
      <c r="AG39">
        <f t="shared" ca="1" si="30"/>
        <v>16</v>
      </c>
      <c r="AH39">
        <f t="shared" ca="1" si="30"/>
        <v>16</v>
      </c>
      <c r="AI39">
        <f t="shared" ca="1" si="30"/>
        <v>19</v>
      </c>
      <c r="AJ39">
        <f t="shared" ca="1" si="30"/>
        <v>22</v>
      </c>
      <c r="AK39">
        <f t="shared" ca="1" si="30"/>
        <v>18</v>
      </c>
      <c r="AL39">
        <f t="shared" ca="1" si="30"/>
        <v>15</v>
      </c>
      <c r="AM39">
        <f t="shared" ca="1" si="30"/>
        <v>19</v>
      </c>
      <c r="AN39">
        <f t="shared" ca="1" si="30"/>
        <v>21</v>
      </c>
      <c r="AO39">
        <f t="shared" ca="1" si="30"/>
        <v>16</v>
      </c>
      <c r="AP39">
        <f t="shared" ca="1" si="30"/>
        <v>10</v>
      </c>
      <c r="AQ39">
        <f t="shared" ca="1" si="30"/>
        <v>10</v>
      </c>
      <c r="AR39">
        <f t="shared" ca="1" si="30"/>
        <v>11</v>
      </c>
      <c r="AS39">
        <f t="shared" ca="1" si="30"/>
        <v>10</v>
      </c>
      <c r="AT39">
        <f t="shared" ca="1" si="30"/>
        <v>14</v>
      </c>
    </row>
    <row r="40" spans="1:46">
      <c r="A40">
        <f t="shared" ca="1" si="31"/>
        <v>55</v>
      </c>
      <c r="B40">
        <f t="shared" ca="1" si="32"/>
        <v>57</v>
      </c>
      <c r="C40">
        <f t="shared" ca="1" si="29"/>
        <v>54</v>
      </c>
      <c r="D40">
        <f t="shared" ca="1" si="29"/>
        <v>54</v>
      </c>
      <c r="E40">
        <f t="shared" ca="1" si="29"/>
        <v>54</v>
      </c>
      <c r="F40">
        <f t="shared" ca="1" si="29"/>
        <v>52</v>
      </c>
      <c r="G40">
        <f t="shared" ca="1" si="29"/>
        <v>54</v>
      </c>
      <c r="H40">
        <f t="shared" ca="1" si="29"/>
        <v>57</v>
      </c>
      <c r="I40">
        <f t="shared" ca="1" si="29"/>
        <v>64</v>
      </c>
      <c r="J40">
        <f t="shared" ca="1" si="29"/>
        <v>59</v>
      </c>
      <c r="K40">
        <f t="shared" ca="1" si="29"/>
        <v>65</v>
      </c>
      <c r="L40">
        <f t="shared" ca="1" si="29"/>
        <v>65</v>
      </c>
      <c r="M40">
        <f t="shared" ca="1" si="29"/>
        <v>65</v>
      </c>
      <c r="N40">
        <f t="shared" ca="1" si="29"/>
        <v>60</v>
      </c>
      <c r="O40">
        <f t="shared" ca="1" si="29"/>
        <v>62</v>
      </c>
      <c r="P40">
        <f t="shared" ca="1" si="29"/>
        <v>63</v>
      </c>
      <c r="Q40">
        <f t="shared" ca="1" si="29"/>
        <v>69</v>
      </c>
      <c r="R40">
        <f t="shared" ca="1" si="29"/>
        <v>74</v>
      </c>
      <c r="S40">
        <f t="shared" ca="1" si="29"/>
        <v>83</v>
      </c>
      <c r="T40">
        <f t="shared" ca="1" si="29"/>
        <v>80</v>
      </c>
      <c r="AA40">
        <f t="shared" ca="1" si="33"/>
        <v>22</v>
      </c>
      <c r="AB40">
        <f t="shared" ca="1" si="34"/>
        <v>25</v>
      </c>
      <c r="AC40">
        <f t="shared" ca="1" si="30"/>
        <v>25</v>
      </c>
      <c r="AD40">
        <f t="shared" ca="1" si="30"/>
        <v>28</v>
      </c>
      <c r="AE40">
        <f t="shared" ca="1" si="30"/>
        <v>24</v>
      </c>
      <c r="AF40">
        <f t="shared" ca="1" si="30"/>
        <v>16</v>
      </c>
      <c r="AG40">
        <f t="shared" ca="1" si="30"/>
        <v>16</v>
      </c>
      <c r="AH40">
        <f t="shared" ca="1" si="30"/>
        <v>17</v>
      </c>
      <c r="AI40">
        <f t="shared" ca="1" si="30"/>
        <v>20</v>
      </c>
      <c r="AJ40">
        <f t="shared" ca="1" si="30"/>
        <v>23</v>
      </c>
      <c r="AK40">
        <f t="shared" ca="1" si="30"/>
        <v>19</v>
      </c>
      <c r="AL40">
        <f t="shared" ca="1" si="30"/>
        <v>14</v>
      </c>
      <c r="AM40">
        <f t="shared" ca="1" si="30"/>
        <v>14</v>
      </c>
      <c r="AN40">
        <f t="shared" ca="1" si="30"/>
        <v>18</v>
      </c>
      <c r="AO40">
        <f t="shared" ca="1" si="30"/>
        <v>18</v>
      </c>
      <c r="AP40">
        <f t="shared" ca="1" si="30"/>
        <v>11</v>
      </c>
      <c r="AQ40">
        <f t="shared" ca="1" si="30"/>
        <v>7</v>
      </c>
      <c r="AR40">
        <f t="shared" ca="1" si="30"/>
        <v>12</v>
      </c>
      <c r="AS40">
        <f t="shared" ca="1" si="30"/>
        <v>10</v>
      </c>
      <c r="AT40">
        <f t="shared" ca="1" si="30"/>
        <v>11</v>
      </c>
    </row>
    <row r="41" spans="1:46">
      <c r="A41">
        <f t="shared" ca="1" si="31"/>
        <v>56</v>
      </c>
      <c r="B41">
        <f t="shared" ca="1" si="32"/>
        <v>56</v>
      </c>
      <c r="C41">
        <f t="shared" ca="1" si="29"/>
        <v>52</v>
      </c>
      <c r="D41">
        <f t="shared" ca="1" si="29"/>
        <v>56</v>
      </c>
      <c r="E41">
        <f t="shared" ca="1" si="29"/>
        <v>58</v>
      </c>
      <c r="F41">
        <f t="shared" ca="1" si="29"/>
        <v>56</v>
      </c>
      <c r="G41">
        <f t="shared" ca="1" si="29"/>
        <v>54</v>
      </c>
      <c r="H41">
        <f t="shared" ca="1" si="29"/>
        <v>58</v>
      </c>
      <c r="I41">
        <f t="shared" ca="1" si="29"/>
        <v>60</v>
      </c>
      <c r="J41">
        <f t="shared" ca="1" si="29"/>
        <v>65</v>
      </c>
      <c r="K41">
        <f t="shared" ca="1" si="29"/>
        <v>64</v>
      </c>
      <c r="L41">
        <f t="shared" ca="1" si="29"/>
        <v>65</v>
      </c>
      <c r="M41">
        <f t="shared" ca="1" si="29"/>
        <v>64</v>
      </c>
      <c r="N41">
        <f t="shared" ca="1" si="29"/>
        <v>67</v>
      </c>
      <c r="O41">
        <f t="shared" ca="1" si="29"/>
        <v>63</v>
      </c>
      <c r="P41">
        <f t="shared" ca="1" si="29"/>
        <v>63</v>
      </c>
      <c r="Q41">
        <f t="shared" ca="1" si="29"/>
        <v>66</v>
      </c>
      <c r="R41">
        <f t="shared" ca="1" si="29"/>
        <v>67</v>
      </c>
      <c r="S41">
        <f t="shared" ca="1" si="29"/>
        <v>73</v>
      </c>
      <c r="T41">
        <f t="shared" ca="1" si="29"/>
        <v>77</v>
      </c>
      <c r="AA41">
        <f t="shared" ca="1" si="33"/>
        <v>19</v>
      </c>
      <c r="AB41">
        <f t="shared" ca="1" si="34"/>
        <v>21</v>
      </c>
      <c r="AC41">
        <f t="shared" ca="1" si="30"/>
        <v>24</v>
      </c>
      <c r="AD41">
        <f t="shared" ca="1" si="30"/>
        <v>26</v>
      </c>
      <c r="AE41">
        <f t="shared" ca="1" si="30"/>
        <v>29</v>
      </c>
      <c r="AF41">
        <f t="shared" ca="1" si="30"/>
        <v>22</v>
      </c>
      <c r="AG41">
        <f t="shared" ca="1" si="30"/>
        <v>20</v>
      </c>
      <c r="AH41">
        <f t="shared" ca="1" si="30"/>
        <v>16</v>
      </c>
      <c r="AI41">
        <f t="shared" ca="1" si="30"/>
        <v>17</v>
      </c>
      <c r="AJ41">
        <f t="shared" ca="1" si="30"/>
        <v>17</v>
      </c>
      <c r="AK41">
        <f t="shared" ca="1" si="30"/>
        <v>21</v>
      </c>
      <c r="AL41">
        <f t="shared" ca="1" si="30"/>
        <v>16</v>
      </c>
      <c r="AM41">
        <f t="shared" ca="1" si="30"/>
        <v>19</v>
      </c>
      <c r="AN41">
        <f t="shared" ca="1" si="30"/>
        <v>16</v>
      </c>
      <c r="AO41">
        <f t="shared" ca="1" si="30"/>
        <v>15</v>
      </c>
      <c r="AP41">
        <f t="shared" ca="1" si="30"/>
        <v>14</v>
      </c>
      <c r="AQ41">
        <f t="shared" ca="1" si="30"/>
        <v>8</v>
      </c>
      <c r="AR41">
        <f t="shared" ca="1" si="30"/>
        <v>12</v>
      </c>
      <c r="AS41">
        <f t="shared" ca="1" si="30"/>
        <v>10</v>
      </c>
      <c r="AT41">
        <f t="shared" ca="1" si="30"/>
        <v>12</v>
      </c>
    </row>
    <row r="42" spans="1:46">
      <c r="A42">
        <f t="shared" ca="1" si="31"/>
        <v>54</v>
      </c>
      <c r="B42">
        <f t="shared" ca="1" si="32"/>
        <v>55</v>
      </c>
      <c r="C42">
        <f t="shared" ca="1" si="29"/>
        <v>53</v>
      </c>
      <c r="D42">
        <f t="shared" ca="1" si="29"/>
        <v>56</v>
      </c>
      <c r="E42">
        <f t="shared" ca="1" si="29"/>
        <v>56</v>
      </c>
      <c r="F42">
        <f t="shared" ca="1" si="29"/>
        <v>53</v>
      </c>
      <c r="G42">
        <f t="shared" ca="1" si="29"/>
        <v>55</v>
      </c>
      <c r="H42">
        <f t="shared" ca="1" si="29"/>
        <v>53</v>
      </c>
      <c r="I42">
        <f t="shared" ca="1" si="29"/>
        <v>56</v>
      </c>
      <c r="J42">
        <f t="shared" ca="1" si="29"/>
        <v>59</v>
      </c>
      <c r="K42">
        <f t="shared" ca="1" si="29"/>
        <v>67</v>
      </c>
      <c r="L42">
        <f t="shared" ca="1" si="29"/>
        <v>63</v>
      </c>
      <c r="M42">
        <f t="shared" ca="1" si="29"/>
        <v>62</v>
      </c>
      <c r="N42">
        <f t="shared" ca="1" si="29"/>
        <v>64</v>
      </c>
      <c r="O42">
        <f t="shared" ca="1" si="29"/>
        <v>61</v>
      </c>
      <c r="P42">
        <f t="shared" ca="1" si="29"/>
        <v>65</v>
      </c>
      <c r="Q42">
        <f t="shared" ca="1" si="29"/>
        <v>69</v>
      </c>
      <c r="R42">
        <f t="shared" ca="1" si="29"/>
        <v>68</v>
      </c>
      <c r="S42">
        <f t="shared" ca="1" si="29"/>
        <v>73</v>
      </c>
      <c r="T42">
        <f t="shared" ca="1" si="29"/>
        <v>72</v>
      </c>
      <c r="AA42">
        <f t="shared" ca="1" si="33"/>
        <v>16</v>
      </c>
      <c r="AB42">
        <f t="shared" ca="1" si="34"/>
        <v>20</v>
      </c>
      <c r="AC42">
        <f t="shared" ca="1" si="30"/>
        <v>19</v>
      </c>
      <c r="AD42">
        <f t="shared" ca="1" si="30"/>
        <v>20</v>
      </c>
      <c r="AE42">
        <f t="shared" ca="1" si="30"/>
        <v>25</v>
      </c>
      <c r="AF42">
        <f t="shared" ca="1" si="30"/>
        <v>21</v>
      </c>
      <c r="AG42">
        <f t="shared" ca="1" si="30"/>
        <v>21</v>
      </c>
      <c r="AH42">
        <f t="shared" ca="1" si="30"/>
        <v>18</v>
      </c>
      <c r="AI42">
        <f t="shared" ca="1" si="30"/>
        <v>15</v>
      </c>
      <c r="AJ42">
        <f t="shared" ca="1" si="30"/>
        <v>15</v>
      </c>
      <c r="AK42">
        <f t="shared" ca="1" si="30"/>
        <v>14</v>
      </c>
      <c r="AL42">
        <f t="shared" ca="1" si="30"/>
        <v>14</v>
      </c>
      <c r="AM42">
        <f t="shared" ca="1" si="30"/>
        <v>13</v>
      </c>
      <c r="AN42">
        <f t="shared" ca="1" si="30"/>
        <v>20</v>
      </c>
      <c r="AO42">
        <f t="shared" ca="1" si="30"/>
        <v>21</v>
      </c>
      <c r="AP42">
        <f t="shared" ca="1" si="30"/>
        <v>17</v>
      </c>
      <c r="AQ42">
        <f t="shared" ca="1" si="30"/>
        <v>12</v>
      </c>
      <c r="AR42">
        <f t="shared" ca="1" si="30"/>
        <v>10</v>
      </c>
      <c r="AS42">
        <f t="shared" ca="1" si="30"/>
        <v>10</v>
      </c>
      <c r="AT42">
        <f t="shared" ca="1" si="30"/>
        <v>14</v>
      </c>
    </row>
    <row r="43" spans="1:46">
      <c r="A43">
        <f t="shared" ca="1" si="31"/>
        <v>54</v>
      </c>
      <c r="B43">
        <f t="shared" ca="1" si="32"/>
        <v>55</v>
      </c>
      <c r="C43">
        <f t="shared" ca="1" si="29"/>
        <v>50</v>
      </c>
      <c r="D43">
        <f t="shared" ca="1" si="29"/>
        <v>56</v>
      </c>
      <c r="E43">
        <f t="shared" ca="1" si="29"/>
        <v>56</v>
      </c>
      <c r="F43">
        <f t="shared" ca="1" si="29"/>
        <v>58</v>
      </c>
      <c r="G43">
        <f t="shared" ca="1" si="29"/>
        <v>54</v>
      </c>
      <c r="H43">
        <f t="shared" ca="1" si="29"/>
        <v>54</v>
      </c>
      <c r="I43">
        <f t="shared" ca="1" si="29"/>
        <v>54</v>
      </c>
      <c r="J43">
        <f t="shared" ca="1" si="29"/>
        <v>56</v>
      </c>
      <c r="K43">
        <f t="shared" ca="1" si="29"/>
        <v>61</v>
      </c>
      <c r="L43">
        <f t="shared" ca="1" si="29"/>
        <v>68</v>
      </c>
      <c r="M43">
        <f t="shared" ca="1" si="29"/>
        <v>67</v>
      </c>
      <c r="N43">
        <f t="shared" ca="1" si="29"/>
        <v>62</v>
      </c>
      <c r="O43">
        <f t="shared" ca="1" si="29"/>
        <v>66</v>
      </c>
      <c r="P43">
        <f t="shared" ca="1" si="29"/>
        <v>68</v>
      </c>
      <c r="Q43">
        <f t="shared" ca="1" si="29"/>
        <v>64</v>
      </c>
      <c r="R43">
        <f t="shared" ca="1" si="29"/>
        <v>66</v>
      </c>
      <c r="S43">
        <f t="shared" ca="1" si="29"/>
        <v>67</v>
      </c>
      <c r="T43">
        <f t="shared" ca="1" si="29"/>
        <v>73</v>
      </c>
      <c r="AA43">
        <f t="shared" ca="1" si="33"/>
        <v>17</v>
      </c>
      <c r="AB43">
        <f t="shared" ca="1" si="34"/>
        <v>18</v>
      </c>
      <c r="AC43">
        <f t="shared" ca="1" si="30"/>
        <v>15</v>
      </c>
      <c r="AD43">
        <f t="shared" ca="1" si="30"/>
        <v>16</v>
      </c>
      <c r="AE43">
        <f t="shared" ca="1" si="30"/>
        <v>18</v>
      </c>
      <c r="AF43">
        <f t="shared" ca="1" si="30"/>
        <v>24</v>
      </c>
      <c r="AG43">
        <f t="shared" ca="1" si="30"/>
        <v>23</v>
      </c>
      <c r="AH43">
        <f t="shared" ca="1" si="30"/>
        <v>19</v>
      </c>
      <c r="AI43">
        <f t="shared" ca="1" si="30"/>
        <v>19</v>
      </c>
      <c r="AJ43">
        <f t="shared" ca="1" si="30"/>
        <v>15</v>
      </c>
      <c r="AK43">
        <f t="shared" ca="1" si="30"/>
        <v>19</v>
      </c>
      <c r="AL43">
        <f t="shared" ca="1" si="30"/>
        <v>14</v>
      </c>
      <c r="AM43">
        <f t="shared" ca="1" si="30"/>
        <v>18</v>
      </c>
      <c r="AN43">
        <f t="shared" ca="1" si="30"/>
        <v>20</v>
      </c>
      <c r="AO43">
        <f t="shared" ca="1" si="30"/>
        <v>24</v>
      </c>
      <c r="AP43">
        <f t="shared" ca="1" si="30"/>
        <v>20</v>
      </c>
      <c r="AQ43">
        <f t="shared" ca="1" si="30"/>
        <v>15</v>
      </c>
      <c r="AR43">
        <f t="shared" ca="1" si="30"/>
        <v>12</v>
      </c>
      <c r="AS43">
        <f t="shared" ca="1" si="30"/>
        <v>11</v>
      </c>
      <c r="AT43">
        <f t="shared" ca="1" si="30"/>
        <v>15</v>
      </c>
    </row>
    <row r="44" spans="1:46">
      <c r="A44">
        <f t="shared" ca="1" si="31"/>
        <v>50</v>
      </c>
      <c r="B44">
        <f t="shared" ca="1" si="32"/>
        <v>51</v>
      </c>
      <c r="C44">
        <f t="shared" ca="1" si="29"/>
        <v>56</v>
      </c>
      <c r="D44">
        <f t="shared" ca="1" si="29"/>
        <v>54</v>
      </c>
      <c r="E44">
        <f t="shared" ca="1" si="29"/>
        <v>55</v>
      </c>
      <c r="F44">
        <f t="shared" ca="1" si="29"/>
        <v>54</v>
      </c>
      <c r="G44">
        <f t="shared" ca="1" si="29"/>
        <v>53</v>
      </c>
      <c r="H44">
        <f t="shared" ca="1" si="29"/>
        <v>52</v>
      </c>
      <c r="I44">
        <f t="shared" ca="1" si="29"/>
        <v>57</v>
      </c>
      <c r="J44">
        <f t="shared" ca="1" si="29"/>
        <v>57</v>
      </c>
      <c r="K44">
        <f t="shared" ca="1" si="29"/>
        <v>61</v>
      </c>
      <c r="L44">
        <f t="shared" ca="1" si="29"/>
        <v>63</v>
      </c>
      <c r="M44">
        <f t="shared" ca="1" si="29"/>
        <v>68</v>
      </c>
      <c r="N44">
        <f t="shared" ca="1" si="29"/>
        <v>66</v>
      </c>
      <c r="O44">
        <f t="shared" ca="1" si="29"/>
        <v>65</v>
      </c>
      <c r="P44">
        <f t="shared" ca="1" si="29"/>
        <v>70</v>
      </c>
      <c r="Q44">
        <f t="shared" ca="1" si="29"/>
        <v>63</v>
      </c>
      <c r="R44">
        <f t="shared" ca="1" si="29"/>
        <v>64</v>
      </c>
      <c r="S44">
        <f t="shared" ca="1" si="29"/>
        <v>66</v>
      </c>
      <c r="T44">
        <f t="shared" ca="1" si="29"/>
        <v>66</v>
      </c>
      <c r="AA44">
        <f t="shared" ca="1" si="33"/>
        <v>20</v>
      </c>
      <c r="AB44">
        <f t="shared" ca="1" si="34"/>
        <v>17</v>
      </c>
      <c r="AC44">
        <f t="shared" ca="1" si="30"/>
        <v>17</v>
      </c>
      <c r="AD44">
        <f t="shared" ca="1" si="30"/>
        <v>16</v>
      </c>
      <c r="AE44">
        <f t="shared" ca="1" si="30"/>
        <v>17</v>
      </c>
      <c r="AF44">
        <f t="shared" ca="1" si="30"/>
        <v>22</v>
      </c>
      <c r="AG44">
        <f t="shared" ca="1" si="30"/>
        <v>22</v>
      </c>
      <c r="AH44">
        <f t="shared" ca="1" si="30"/>
        <v>21</v>
      </c>
      <c r="AI44">
        <f t="shared" ca="1" si="30"/>
        <v>21</v>
      </c>
      <c r="AJ44">
        <f t="shared" ca="1" si="30"/>
        <v>14</v>
      </c>
      <c r="AK44">
        <f t="shared" ca="1" si="30"/>
        <v>19</v>
      </c>
      <c r="AL44">
        <f t="shared" ca="1" si="30"/>
        <v>19</v>
      </c>
      <c r="AM44">
        <f t="shared" ca="1" si="30"/>
        <v>18</v>
      </c>
      <c r="AN44">
        <f t="shared" ca="1" si="30"/>
        <v>16</v>
      </c>
      <c r="AO44">
        <f t="shared" ca="1" si="30"/>
        <v>22</v>
      </c>
      <c r="AP44">
        <f t="shared" ca="1" si="30"/>
        <v>18</v>
      </c>
      <c r="AQ44">
        <f t="shared" ca="1" si="30"/>
        <v>14</v>
      </c>
      <c r="AR44">
        <f t="shared" ca="1" si="30"/>
        <v>15</v>
      </c>
      <c r="AS44">
        <f t="shared" ca="1" si="30"/>
        <v>9</v>
      </c>
      <c r="AT44">
        <f t="shared" ca="1" si="30"/>
        <v>12</v>
      </c>
    </row>
    <row r="45" spans="1:46">
      <c r="A45">
        <f t="shared" ca="1" si="31"/>
        <v>52</v>
      </c>
      <c r="B45">
        <f t="shared" ca="1" si="32"/>
        <v>52</v>
      </c>
      <c r="C45">
        <f t="shared" ca="1" si="29"/>
        <v>55</v>
      </c>
      <c r="D45">
        <f t="shared" ca="1" si="29"/>
        <v>55</v>
      </c>
      <c r="E45">
        <f t="shared" ca="1" si="29"/>
        <v>53</v>
      </c>
      <c r="F45">
        <f t="shared" ca="1" si="29"/>
        <v>56</v>
      </c>
      <c r="G45">
        <f t="shared" ca="1" si="29"/>
        <v>53</v>
      </c>
      <c r="H45">
        <f t="shared" ca="1" si="29"/>
        <v>55</v>
      </c>
      <c r="I45">
        <f t="shared" ca="1" si="29"/>
        <v>59</v>
      </c>
      <c r="J45">
        <f t="shared" ca="1" si="29"/>
        <v>60</v>
      </c>
      <c r="K45">
        <f t="shared" ca="1" si="29"/>
        <v>61</v>
      </c>
      <c r="L45">
        <f t="shared" ca="1" si="29"/>
        <v>66</v>
      </c>
      <c r="M45">
        <f t="shared" ca="1" si="29"/>
        <v>63</v>
      </c>
      <c r="N45">
        <f t="shared" ca="1" si="29"/>
        <v>70</v>
      </c>
      <c r="O45">
        <f t="shared" ca="1" si="29"/>
        <v>70</v>
      </c>
      <c r="P45">
        <f t="shared" ca="1" si="29"/>
        <v>66</v>
      </c>
      <c r="Q45">
        <f t="shared" ca="1" si="29"/>
        <v>70</v>
      </c>
      <c r="R45">
        <f t="shared" ca="1" si="29"/>
        <v>62</v>
      </c>
      <c r="S45">
        <f t="shared" ca="1" si="29"/>
        <v>62</v>
      </c>
      <c r="T45">
        <f t="shared" ca="1" si="29"/>
        <v>66</v>
      </c>
      <c r="AA45">
        <f t="shared" ca="1" si="33"/>
        <v>20</v>
      </c>
      <c r="AB45">
        <f t="shared" ca="1" si="34"/>
        <v>21</v>
      </c>
      <c r="AC45">
        <f t="shared" ca="1" si="30"/>
        <v>21</v>
      </c>
      <c r="AD45">
        <f t="shared" ca="1" si="30"/>
        <v>18</v>
      </c>
      <c r="AE45">
        <f t="shared" ca="1" si="30"/>
        <v>18</v>
      </c>
      <c r="AF45">
        <f t="shared" ca="1" si="30"/>
        <v>22</v>
      </c>
      <c r="AG45">
        <f t="shared" ca="1" si="30"/>
        <v>19</v>
      </c>
      <c r="AH45">
        <f t="shared" ca="1" si="30"/>
        <v>17</v>
      </c>
      <c r="AI45">
        <f t="shared" ca="1" si="30"/>
        <v>17</v>
      </c>
      <c r="AJ45">
        <f t="shared" ca="1" si="30"/>
        <v>19</v>
      </c>
      <c r="AK45">
        <f t="shared" ca="1" si="30"/>
        <v>17</v>
      </c>
      <c r="AL45">
        <f t="shared" ca="1" si="30"/>
        <v>14</v>
      </c>
      <c r="AM45">
        <f t="shared" ca="1" si="30"/>
        <v>13</v>
      </c>
      <c r="AN45">
        <f t="shared" ca="1" si="30"/>
        <v>16</v>
      </c>
      <c r="AO45">
        <f t="shared" ca="1" si="30"/>
        <v>17</v>
      </c>
      <c r="AP45">
        <f t="shared" ca="1" si="30"/>
        <v>18</v>
      </c>
      <c r="AQ45">
        <f t="shared" ca="1" si="30"/>
        <v>14</v>
      </c>
      <c r="AR45">
        <f t="shared" ca="1" si="30"/>
        <v>10</v>
      </c>
      <c r="AS45">
        <f t="shared" ca="1" si="30"/>
        <v>11</v>
      </c>
      <c r="AT45">
        <f t="shared" ca="1" si="30"/>
        <v>10</v>
      </c>
    </row>
    <row r="46" spans="1:46">
      <c r="A46">
        <f t="shared" ca="1" si="31"/>
        <v>52</v>
      </c>
      <c r="B46">
        <f t="shared" ca="1" si="32"/>
        <v>51</v>
      </c>
      <c r="C46">
        <f t="shared" ca="1" si="29"/>
        <v>49</v>
      </c>
      <c r="D46">
        <f t="shared" ca="1" si="29"/>
        <v>55</v>
      </c>
      <c r="E46">
        <f t="shared" ca="1" si="29"/>
        <v>54</v>
      </c>
      <c r="F46">
        <f t="shared" ref="F46:T50" ca="1" si="35">ROUND(IF(RANDBETWEEN(0, 1) = 0, -1, 1)*RANDBETWEEN(0, 4)+AVERAGE(E46,E45, F45), 0)</f>
        <v>57</v>
      </c>
      <c r="G46">
        <f t="shared" ca="1" si="35"/>
        <v>55</v>
      </c>
      <c r="H46">
        <f t="shared" ca="1" si="35"/>
        <v>56</v>
      </c>
      <c r="I46">
        <f t="shared" ca="1" si="35"/>
        <v>57</v>
      </c>
      <c r="J46">
        <f t="shared" ca="1" si="35"/>
        <v>62</v>
      </c>
      <c r="K46">
        <f t="shared" ca="1" si="35"/>
        <v>63</v>
      </c>
      <c r="L46">
        <f t="shared" ca="1" si="35"/>
        <v>66</v>
      </c>
      <c r="M46">
        <f t="shared" ca="1" si="35"/>
        <v>69</v>
      </c>
      <c r="N46">
        <f t="shared" ca="1" si="35"/>
        <v>70</v>
      </c>
      <c r="O46">
        <f t="shared" ca="1" si="35"/>
        <v>67</v>
      </c>
      <c r="P46">
        <f t="shared" ca="1" si="35"/>
        <v>68</v>
      </c>
      <c r="Q46">
        <f t="shared" ca="1" si="35"/>
        <v>69</v>
      </c>
      <c r="R46">
        <f t="shared" ca="1" si="35"/>
        <v>69</v>
      </c>
      <c r="S46">
        <f t="shared" ca="1" si="35"/>
        <v>63</v>
      </c>
      <c r="T46">
        <f t="shared" ca="1" si="35"/>
        <v>63</v>
      </c>
      <c r="AA46">
        <f t="shared" ca="1" si="33"/>
        <v>24</v>
      </c>
      <c r="AB46">
        <f t="shared" ca="1" si="34"/>
        <v>20</v>
      </c>
      <c r="AC46">
        <f t="shared" ca="1" si="30"/>
        <v>19</v>
      </c>
      <c r="AD46">
        <f t="shared" ca="1" si="30"/>
        <v>18</v>
      </c>
      <c r="AE46">
        <f t="shared" ca="1" si="30"/>
        <v>21</v>
      </c>
      <c r="AF46">
        <f t="shared" ref="AF46:AT50" ca="1" si="36">ROUND(IF(RANDBETWEEN(0, 1) = 0, -1, 1)*RANDBETWEEN(0, 4)+AVERAGE(AE46,AE45, AF45), 0)</f>
        <v>20</v>
      </c>
      <c r="AG46">
        <f t="shared" ca="1" si="36"/>
        <v>22</v>
      </c>
      <c r="AH46">
        <f t="shared" ca="1" si="36"/>
        <v>16</v>
      </c>
      <c r="AI46">
        <f t="shared" ca="1" si="36"/>
        <v>17</v>
      </c>
      <c r="AJ46">
        <f t="shared" ca="1" si="36"/>
        <v>20</v>
      </c>
      <c r="AK46">
        <f t="shared" ca="1" si="36"/>
        <v>21</v>
      </c>
      <c r="AL46">
        <f t="shared" ca="1" si="36"/>
        <v>19</v>
      </c>
      <c r="AM46">
        <f t="shared" ca="1" si="36"/>
        <v>18</v>
      </c>
      <c r="AN46">
        <f t="shared" ca="1" si="36"/>
        <v>20</v>
      </c>
      <c r="AO46">
        <f t="shared" ca="1" si="36"/>
        <v>16</v>
      </c>
      <c r="AP46">
        <f t="shared" ca="1" si="36"/>
        <v>19</v>
      </c>
      <c r="AQ46">
        <f t="shared" ca="1" si="36"/>
        <v>14</v>
      </c>
      <c r="AR46">
        <f t="shared" ca="1" si="36"/>
        <v>10</v>
      </c>
      <c r="AS46">
        <f t="shared" ca="1" si="36"/>
        <v>6</v>
      </c>
      <c r="AT46">
        <f t="shared" ca="1" si="36"/>
        <v>11</v>
      </c>
    </row>
    <row r="47" spans="1:46">
      <c r="A47">
        <f t="shared" ca="1" si="31"/>
        <v>56</v>
      </c>
      <c r="B47">
        <f t="shared" ca="1" si="32"/>
        <v>57</v>
      </c>
      <c r="C47">
        <f t="shared" ca="1" si="32"/>
        <v>53</v>
      </c>
      <c r="D47">
        <f t="shared" ca="1" si="32"/>
        <v>48</v>
      </c>
      <c r="E47">
        <f t="shared" ca="1" si="32"/>
        <v>49</v>
      </c>
      <c r="F47">
        <f t="shared" ca="1" si="35"/>
        <v>50</v>
      </c>
      <c r="G47">
        <f t="shared" ca="1" si="35"/>
        <v>54</v>
      </c>
      <c r="H47">
        <f t="shared" ca="1" si="35"/>
        <v>53</v>
      </c>
      <c r="I47">
        <f t="shared" ca="1" si="35"/>
        <v>51</v>
      </c>
      <c r="J47">
        <f t="shared" ca="1" si="35"/>
        <v>57</v>
      </c>
      <c r="K47">
        <f t="shared" ca="1" si="35"/>
        <v>58</v>
      </c>
      <c r="L47">
        <f t="shared" ca="1" si="35"/>
        <v>65</v>
      </c>
      <c r="M47">
        <f t="shared" ca="1" si="35"/>
        <v>67</v>
      </c>
      <c r="N47">
        <f t="shared" ca="1" si="35"/>
        <v>68</v>
      </c>
      <c r="O47">
        <f t="shared" ca="1" si="35"/>
        <v>68</v>
      </c>
      <c r="P47">
        <f t="shared" ca="1" si="35"/>
        <v>68</v>
      </c>
      <c r="Q47">
        <f t="shared" ca="1" si="35"/>
        <v>67</v>
      </c>
      <c r="R47">
        <f t="shared" ca="1" si="35"/>
        <v>68</v>
      </c>
      <c r="S47">
        <f t="shared" ca="1" si="35"/>
        <v>65</v>
      </c>
      <c r="T47">
        <f t="shared" ca="1" si="35"/>
        <v>68</v>
      </c>
      <c r="AA47">
        <f t="shared" ca="1" si="33"/>
        <v>22</v>
      </c>
      <c r="AB47">
        <f t="shared" ca="1" si="34"/>
        <v>24</v>
      </c>
      <c r="AC47">
        <f t="shared" ca="1" si="34"/>
        <v>19</v>
      </c>
      <c r="AD47">
        <f t="shared" ca="1" si="34"/>
        <v>16</v>
      </c>
      <c r="AE47">
        <f t="shared" ca="1" si="34"/>
        <v>17</v>
      </c>
      <c r="AF47">
        <f t="shared" ca="1" si="36"/>
        <v>20</v>
      </c>
      <c r="AG47">
        <f t="shared" ca="1" si="36"/>
        <v>21</v>
      </c>
      <c r="AH47">
        <f t="shared" ca="1" si="36"/>
        <v>17</v>
      </c>
      <c r="AI47">
        <f t="shared" ca="1" si="36"/>
        <v>18</v>
      </c>
      <c r="AJ47">
        <f t="shared" ca="1" si="36"/>
        <v>20</v>
      </c>
      <c r="AK47">
        <f t="shared" ca="1" si="36"/>
        <v>23</v>
      </c>
      <c r="AL47">
        <f t="shared" ca="1" si="36"/>
        <v>19</v>
      </c>
      <c r="AM47">
        <f t="shared" ca="1" si="36"/>
        <v>22</v>
      </c>
      <c r="AN47">
        <f t="shared" ca="1" si="36"/>
        <v>16</v>
      </c>
      <c r="AO47">
        <f t="shared" ca="1" si="36"/>
        <v>20</v>
      </c>
      <c r="AP47">
        <f t="shared" ca="1" si="36"/>
        <v>15</v>
      </c>
      <c r="AQ47">
        <f t="shared" ca="1" si="36"/>
        <v>19</v>
      </c>
      <c r="AR47">
        <f t="shared" ca="1" si="36"/>
        <v>17</v>
      </c>
      <c r="AS47">
        <f t="shared" ca="1" si="36"/>
        <v>15</v>
      </c>
      <c r="AT47">
        <f t="shared" ca="1" si="36"/>
        <v>13</v>
      </c>
    </row>
    <row r="48" spans="1:46">
      <c r="A48">
        <f t="shared" ca="1" si="31"/>
        <v>56</v>
      </c>
      <c r="B48">
        <f t="shared" ca="1" si="32"/>
        <v>52</v>
      </c>
      <c r="C48">
        <f t="shared" ca="1" si="32"/>
        <v>50</v>
      </c>
      <c r="D48">
        <f t="shared" ca="1" si="32"/>
        <v>47</v>
      </c>
      <c r="E48">
        <f t="shared" ca="1" si="32"/>
        <v>50</v>
      </c>
      <c r="F48">
        <f t="shared" ca="1" si="35"/>
        <v>50</v>
      </c>
      <c r="G48">
        <f t="shared" ca="1" si="35"/>
        <v>50</v>
      </c>
      <c r="H48">
        <f t="shared" ca="1" si="35"/>
        <v>51</v>
      </c>
      <c r="I48">
        <f t="shared" ca="1" si="35"/>
        <v>52</v>
      </c>
      <c r="J48">
        <f t="shared" ca="1" si="35"/>
        <v>50</v>
      </c>
      <c r="K48">
        <f t="shared" ca="1" si="35"/>
        <v>55</v>
      </c>
      <c r="L48">
        <f t="shared" ca="1" si="35"/>
        <v>57</v>
      </c>
      <c r="M48">
        <f t="shared" ca="1" si="35"/>
        <v>65</v>
      </c>
      <c r="N48">
        <f t="shared" ca="1" si="35"/>
        <v>68</v>
      </c>
      <c r="O48">
        <f t="shared" ca="1" si="35"/>
        <v>69</v>
      </c>
      <c r="P48">
        <f t="shared" ca="1" si="35"/>
        <v>70</v>
      </c>
      <c r="Q48">
        <f t="shared" ca="1" si="35"/>
        <v>67</v>
      </c>
      <c r="R48">
        <f t="shared" ca="1" si="35"/>
        <v>63</v>
      </c>
      <c r="S48">
        <f t="shared" ca="1" si="35"/>
        <v>66</v>
      </c>
      <c r="T48">
        <f t="shared" ca="1" si="35"/>
        <v>69</v>
      </c>
      <c r="AA48">
        <f t="shared" ca="1" si="33"/>
        <v>19</v>
      </c>
      <c r="AB48">
        <f t="shared" ca="1" si="34"/>
        <v>26</v>
      </c>
      <c r="AC48">
        <f t="shared" ca="1" si="34"/>
        <v>26</v>
      </c>
      <c r="AD48">
        <f t="shared" ca="1" si="34"/>
        <v>17</v>
      </c>
      <c r="AE48">
        <f t="shared" ca="1" si="34"/>
        <v>15</v>
      </c>
      <c r="AF48">
        <f t="shared" ca="1" si="36"/>
        <v>21</v>
      </c>
      <c r="AG48">
        <f t="shared" ca="1" si="36"/>
        <v>18</v>
      </c>
      <c r="AH48">
        <f t="shared" ca="1" si="36"/>
        <v>16</v>
      </c>
      <c r="AI48">
        <f t="shared" ca="1" si="36"/>
        <v>18</v>
      </c>
      <c r="AJ48">
        <f t="shared" ca="1" si="36"/>
        <v>20</v>
      </c>
      <c r="AK48">
        <f t="shared" ca="1" si="36"/>
        <v>21</v>
      </c>
      <c r="AL48">
        <f t="shared" ca="1" si="36"/>
        <v>25</v>
      </c>
      <c r="AM48">
        <f t="shared" ca="1" si="36"/>
        <v>23</v>
      </c>
      <c r="AN48">
        <f t="shared" ca="1" si="36"/>
        <v>18</v>
      </c>
      <c r="AO48">
        <f t="shared" ca="1" si="36"/>
        <v>20</v>
      </c>
      <c r="AP48">
        <f t="shared" ca="1" si="36"/>
        <v>22</v>
      </c>
      <c r="AQ48">
        <f t="shared" ca="1" si="36"/>
        <v>23</v>
      </c>
      <c r="AR48">
        <f t="shared" ca="1" si="36"/>
        <v>21</v>
      </c>
      <c r="AS48">
        <f t="shared" ca="1" si="36"/>
        <v>21</v>
      </c>
      <c r="AT48">
        <f t="shared" ca="1" si="36"/>
        <v>16</v>
      </c>
    </row>
    <row r="49" spans="1:72">
      <c r="A49">
        <f t="shared" ca="1" si="31"/>
        <v>54</v>
      </c>
      <c r="B49">
        <f t="shared" ref="B49:E50" ca="1" si="37">ROUND(IF(RANDBETWEEN(0, 1) = 0, -1, 1)*RANDBETWEEN(0, 4)+AVERAGE(A49,A48, B48), 0)</f>
        <v>58</v>
      </c>
      <c r="C49">
        <f t="shared" ca="1" si="37"/>
        <v>54</v>
      </c>
      <c r="D49">
        <f t="shared" ca="1" si="37"/>
        <v>48</v>
      </c>
      <c r="E49">
        <f t="shared" ca="1" si="37"/>
        <v>52</v>
      </c>
      <c r="F49">
        <f t="shared" ca="1" si="35"/>
        <v>50</v>
      </c>
      <c r="G49">
        <f t="shared" ca="1" si="35"/>
        <v>53</v>
      </c>
      <c r="H49">
        <f t="shared" ca="1" si="35"/>
        <v>53</v>
      </c>
      <c r="I49">
        <f t="shared" ca="1" si="35"/>
        <v>55</v>
      </c>
      <c r="J49">
        <f t="shared" ca="1" si="35"/>
        <v>48</v>
      </c>
      <c r="K49">
        <f t="shared" ca="1" si="35"/>
        <v>51</v>
      </c>
      <c r="L49">
        <f t="shared" ca="1" si="35"/>
        <v>55</v>
      </c>
      <c r="M49">
        <f t="shared" ca="1" si="35"/>
        <v>60</v>
      </c>
      <c r="N49">
        <f t="shared" ca="1" si="35"/>
        <v>67</v>
      </c>
      <c r="O49">
        <f t="shared" ca="1" si="35"/>
        <v>66</v>
      </c>
      <c r="P49">
        <f t="shared" ca="1" si="35"/>
        <v>68</v>
      </c>
      <c r="Q49">
        <f t="shared" ca="1" si="35"/>
        <v>70</v>
      </c>
      <c r="R49">
        <f t="shared" ca="1" si="35"/>
        <v>64</v>
      </c>
      <c r="S49">
        <f t="shared" ca="1" si="35"/>
        <v>62</v>
      </c>
      <c r="T49">
        <f t="shared" ca="1" si="35"/>
        <v>70</v>
      </c>
      <c r="AA49">
        <f t="shared" ca="1" si="33"/>
        <v>15</v>
      </c>
      <c r="AB49">
        <f t="shared" ref="AB49:AE50" ca="1" si="38">ROUND(IF(RANDBETWEEN(0, 1) = 0, -1, 1)*RANDBETWEEN(0, 4)+AVERAGE(AA49,AA48, AB48), 0)</f>
        <v>22</v>
      </c>
      <c r="AC49">
        <f t="shared" ca="1" si="38"/>
        <v>25</v>
      </c>
      <c r="AD49">
        <f t="shared" ca="1" si="38"/>
        <v>23</v>
      </c>
      <c r="AE49">
        <f t="shared" ca="1" si="38"/>
        <v>17</v>
      </c>
      <c r="AF49">
        <f t="shared" ca="1" si="36"/>
        <v>22</v>
      </c>
      <c r="AG49">
        <f t="shared" ca="1" si="36"/>
        <v>22</v>
      </c>
      <c r="AH49">
        <f t="shared" ca="1" si="36"/>
        <v>18</v>
      </c>
      <c r="AI49">
        <f t="shared" ca="1" si="36"/>
        <v>20</v>
      </c>
      <c r="AJ49">
        <f t="shared" ca="1" si="36"/>
        <v>22</v>
      </c>
      <c r="AK49">
        <f t="shared" ca="1" si="36"/>
        <v>19</v>
      </c>
      <c r="AL49">
        <f t="shared" ca="1" si="36"/>
        <v>21</v>
      </c>
      <c r="AM49">
        <f t="shared" ca="1" si="36"/>
        <v>23</v>
      </c>
      <c r="AN49">
        <f t="shared" ca="1" si="36"/>
        <v>17</v>
      </c>
      <c r="AO49">
        <f t="shared" ca="1" si="36"/>
        <v>14</v>
      </c>
      <c r="AP49">
        <f t="shared" ca="1" si="36"/>
        <v>22</v>
      </c>
      <c r="AQ49">
        <f t="shared" ca="1" si="36"/>
        <v>19</v>
      </c>
      <c r="AR49">
        <f t="shared" ca="1" si="36"/>
        <v>23</v>
      </c>
      <c r="AS49">
        <f t="shared" ca="1" si="36"/>
        <v>26</v>
      </c>
      <c r="AT49">
        <f t="shared" ca="1" si="36"/>
        <v>24</v>
      </c>
    </row>
    <row r="50" spans="1:72">
      <c r="A50">
        <f t="shared" ca="1" si="31"/>
        <v>57</v>
      </c>
      <c r="B50">
        <f t="shared" ca="1" si="37"/>
        <v>60</v>
      </c>
      <c r="C50">
        <f t="shared" ca="1" si="37"/>
        <v>55</v>
      </c>
      <c r="D50">
        <f t="shared" ca="1" si="37"/>
        <v>56</v>
      </c>
      <c r="E50">
        <f t="shared" ca="1" si="37"/>
        <v>51</v>
      </c>
      <c r="F50">
        <f t="shared" ca="1" si="35"/>
        <v>51</v>
      </c>
      <c r="G50">
        <f t="shared" ca="1" si="35"/>
        <v>49</v>
      </c>
      <c r="H50">
        <f t="shared" ca="1" si="35"/>
        <v>54</v>
      </c>
      <c r="I50">
        <f t="shared" ca="1" si="35"/>
        <v>57</v>
      </c>
      <c r="J50">
        <f t="shared" ca="1" si="35"/>
        <v>53</v>
      </c>
      <c r="K50">
        <f t="shared" ca="1" si="35"/>
        <v>54</v>
      </c>
      <c r="L50">
        <f t="shared" ca="1" si="35"/>
        <v>53</v>
      </c>
      <c r="M50">
        <f t="shared" ca="1" si="35"/>
        <v>54</v>
      </c>
      <c r="N50">
        <f t="shared" ca="1" si="35"/>
        <v>57</v>
      </c>
      <c r="O50">
        <f t="shared" ca="1" si="35"/>
        <v>66</v>
      </c>
      <c r="P50">
        <f t="shared" ca="1" si="35"/>
        <v>68</v>
      </c>
      <c r="Q50">
        <f t="shared" ca="1" si="35"/>
        <v>69</v>
      </c>
      <c r="R50">
        <f t="shared" ca="1" si="35"/>
        <v>68</v>
      </c>
      <c r="S50">
        <f t="shared" ca="1" si="35"/>
        <v>65</v>
      </c>
      <c r="T50">
        <f t="shared" ca="1" si="35"/>
        <v>65</v>
      </c>
      <c r="AA50">
        <f t="shared" ca="1" si="33"/>
        <v>15</v>
      </c>
      <c r="AB50">
        <f t="shared" ca="1" si="38"/>
        <v>18</v>
      </c>
      <c r="AC50">
        <f t="shared" ca="1" si="38"/>
        <v>22</v>
      </c>
      <c r="AD50">
        <f t="shared" ca="1" si="38"/>
        <v>23</v>
      </c>
      <c r="AE50">
        <f t="shared" ca="1" si="38"/>
        <v>22</v>
      </c>
      <c r="AF50">
        <f t="shared" ca="1" si="36"/>
        <v>20</v>
      </c>
      <c r="AG50">
        <f t="shared" ca="1" si="36"/>
        <v>23</v>
      </c>
      <c r="AH50">
        <f t="shared" ca="1" si="36"/>
        <v>19</v>
      </c>
      <c r="AI50">
        <f t="shared" ca="1" si="36"/>
        <v>21</v>
      </c>
      <c r="AJ50">
        <f t="shared" ca="1" si="36"/>
        <v>17</v>
      </c>
      <c r="AK50">
        <f t="shared" ca="1" si="36"/>
        <v>16</v>
      </c>
      <c r="AL50">
        <f t="shared" ca="1" si="36"/>
        <v>22</v>
      </c>
      <c r="AM50">
        <f t="shared" ca="1" si="36"/>
        <v>22</v>
      </c>
      <c r="AN50">
        <f t="shared" ca="1" si="36"/>
        <v>21</v>
      </c>
      <c r="AO50">
        <f t="shared" ca="1" si="36"/>
        <v>18</v>
      </c>
      <c r="AP50">
        <f t="shared" ca="1" si="36"/>
        <v>20</v>
      </c>
      <c r="AQ50">
        <f t="shared" ca="1" si="36"/>
        <v>23</v>
      </c>
      <c r="AR50">
        <f t="shared" ca="1" si="36"/>
        <v>21</v>
      </c>
      <c r="AS50">
        <f t="shared" ca="1" si="36"/>
        <v>23</v>
      </c>
      <c r="AT50">
        <f t="shared" ca="1" si="36"/>
        <v>24</v>
      </c>
    </row>
    <row r="53" spans="1:72">
      <c r="G53" t="s">
        <v>44</v>
      </c>
      <c r="AG53" t="s">
        <v>43</v>
      </c>
    </row>
    <row r="56" spans="1:72">
      <c r="AA56" t="s">
        <v>118</v>
      </c>
    </row>
    <row r="57" spans="1:72">
      <c r="AA57" s="11" t="e">
        <f ca="1">MAX(BA1:BT20)</f>
        <v>#VALUE!</v>
      </c>
    </row>
    <row r="61" spans="1:72">
      <c r="A61">
        <f ca="1">AA31+(((-4/3)*(BA61+BA91-60)+80)/120+1)*((AA1-AA31)/2)</f>
        <v>52.059666666666672</v>
      </c>
      <c r="B61">
        <f t="shared" ref="B61:T61" ca="1" si="39">AB31+(((-4/3)*(BB61+BB91-60)+80)/120+1)*((AB1-AB31)/2)</f>
        <v>49.657777777777774</v>
      </c>
      <c r="C61">
        <f t="shared" ca="1" si="39"/>
        <v>51.525555555555556</v>
      </c>
      <c r="D61">
        <f t="shared" ca="1" si="39"/>
        <v>50.121111111111112</v>
      </c>
      <c r="E61">
        <f t="shared" ca="1" si="39"/>
        <v>50.386666666666663</v>
      </c>
      <c r="F61">
        <f t="shared" ca="1" si="39"/>
        <v>46.18888888888889</v>
      </c>
      <c r="G61">
        <f t="shared" ca="1" si="39"/>
        <v>43.959999999999994</v>
      </c>
      <c r="H61">
        <f t="shared" ca="1" si="39"/>
        <v>44.417777777777772</v>
      </c>
      <c r="I61">
        <f t="shared" ca="1" si="39"/>
        <v>41.63666666666667</v>
      </c>
      <c r="J61">
        <f t="shared" ca="1" si="39"/>
        <v>39.459999999999994</v>
      </c>
      <c r="K61">
        <f t="shared" ca="1" si="39"/>
        <v>35.56</v>
      </c>
      <c r="L61">
        <f t="shared" ca="1" si="39"/>
        <v>38.756666666666661</v>
      </c>
      <c r="M61">
        <f t="shared" ca="1" si="39"/>
        <v>41.894999999999996</v>
      </c>
      <c r="N61">
        <f t="shared" ca="1" si="39"/>
        <v>40.551666666666662</v>
      </c>
      <c r="O61">
        <f t="shared" ca="1" si="39"/>
        <v>42.539444444444442</v>
      </c>
      <c r="P61">
        <f t="shared" ca="1" si="39"/>
        <v>41.198333333333331</v>
      </c>
      <c r="Q61">
        <f t="shared" ca="1" si="39"/>
        <v>38.708333333333329</v>
      </c>
      <c r="R61">
        <f t="shared" ca="1" si="39"/>
        <v>42.381666666666661</v>
      </c>
      <c r="S61">
        <f t="shared" ca="1" si="39"/>
        <v>44.217222222222219</v>
      </c>
      <c r="T61">
        <f t="shared" ca="1" si="39"/>
        <v>46.594999999999999</v>
      </c>
      <c r="AA61" s="23" t="e">
        <f ca="1">BA1/$AA$57</f>
        <v>#VALUE!</v>
      </c>
      <c r="AB61" s="23" t="e">
        <f t="shared" ref="AB61:AT74" ca="1" si="40">BB1/$AA$57</f>
        <v>#VALUE!</v>
      </c>
      <c r="AC61" s="23" t="e">
        <f t="shared" ca="1" si="40"/>
        <v>#VALUE!</v>
      </c>
      <c r="AD61" s="23" t="e">
        <f t="shared" ca="1" si="40"/>
        <v>#VALUE!</v>
      </c>
      <c r="AE61" s="23" t="e">
        <f t="shared" ca="1" si="40"/>
        <v>#VALUE!</v>
      </c>
      <c r="AF61" s="23" t="e">
        <f t="shared" ca="1" si="40"/>
        <v>#VALUE!</v>
      </c>
      <c r="AG61" s="23" t="e">
        <f t="shared" ca="1" si="40"/>
        <v>#VALUE!</v>
      </c>
      <c r="AH61" s="23" t="e">
        <f t="shared" ca="1" si="40"/>
        <v>#VALUE!</v>
      </c>
      <c r="AI61" s="23" t="e">
        <f t="shared" ca="1" si="40"/>
        <v>#VALUE!</v>
      </c>
      <c r="AJ61" s="23" t="e">
        <f t="shared" ca="1" si="40"/>
        <v>#VALUE!</v>
      </c>
      <c r="AK61" s="23" t="e">
        <f t="shared" ca="1" si="40"/>
        <v>#VALUE!</v>
      </c>
      <c r="AL61" s="23" t="e">
        <f t="shared" ca="1" si="40"/>
        <v>#VALUE!</v>
      </c>
      <c r="AM61" s="23" t="e">
        <f t="shared" ca="1" si="40"/>
        <v>#VALUE!</v>
      </c>
      <c r="AN61" s="23" t="e">
        <f t="shared" ca="1" si="40"/>
        <v>#VALUE!</v>
      </c>
      <c r="AO61" s="23" t="e">
        <f t="shared" ca="1" si="40"/>
        <v>#VALUE!</v>
      </c>
      <c r="AP61" s="23" t="e">
        <f t="shared" ca="1" si="40"/>
        <v>#VALUE!</v>
      </c>
      <c r="AQ61" s="23" t="e">
        <f t="shared" ca="1" si="40"/>
        <v>#VALUE!</v>
      </c>
      <c r="AR61" s="23" t="e">
        <f t="shared" ca="1" si="40"/>
        <v>#VALUE!</v>
      </c>
      <c r="AS61" s="23" t="e">
        <f t="shared" ca="1" si="40"/>
        <v>#VALUE!</v>
      </c>
      <c r="AT61" s="23" t="e">
        <f t="shared" ca="1" si="40"/>
        <v>#VALUE!</v>
      </c>
      <c r="BA61" s="10">
        <f ca="1">RANDBETWEEN(202,406)/10</f>
        <v>27.7</v>
      </c>
      <c r="BB61" s="10">
        <f ca="1">MIN(MAX(ROUND(IF(RANDBETWEEN(0, 1) = 0, -1, 1)*RANDBETWEEN(0, 4)+BA61, 1), 20.2), 40.6)</f>
        <v>28.7</v>
      </c>
      <c r="BC61" s="10">
        <f t="shared" ref="BC61:BT61" ca="1" si="41">MIN(MAX(ROUND(IF(RANDBETWEEN(0, 1) = 0, -1, 1)*RANDBETWEEN(0, 4)+BB61, 1), 20.2), 40.6)</f>
        <v>31.7</v>
      </c>
      <c r="BD61" s="10">
        <f t="shared" ca="1" si="41"/>
        <v>34.700000000000003</v>
      </c>
      <c r="BE61" s="10">
        <f t="shared" ca="1" si="41"/>
        <v>31.7</v>
      </c>
      <c r="BF61" s="10">
        <f t="shared" ca="1" si="41"/>
        <v>32.700000000000003</v>
      </c>
      <c r="BG61" s="10">
        <f t="shared" ca="1" si="41"/>
        <v>30.7</v>
      </c>
      <c r="BH61" s="10">
        <f t="shared" ca="1" si="41"/>
        <v>32.700000000000003</v>
      </c>
      <c r="BI61" s="10">
        <f t="shared" ca="1" si="41"/>
        <v>36.700000000000003</v>
      </c>
      <c r="BJ61" s="10">
        <f t="shared" ca="1" si="41"/>
        <v>38.700000000000003</v>
      </c>
      <c r="BK61" s="10">
        <f t="shared" ca="1" si="41"/>
        <v>40.6</v>
      </c>
      <c r="BL61" s="10">
        <f t="shared" ca="1" si="41"/>
        <v>40.6</v>
      </c>
      <c r="BM61" s="10">
        <f t="shared" ca="1" si="41"/>
        <v>36.6</v>
      </c>
      <c r="BN61" s="10">
        <f t="shared" ca="1" si="41"/>
        <v>36.6</v>
      </c>
      <c r="BO61" s="10">
        <f t="shared" ca="1" si="41"/>
        <v>35.6</v>
      </c>
      <c r="BP61" s="10">
        <f t="shared" ca="1" si="41"/>
        <v>31.6</v>
      </c>
      <c r="BQ61" s="10">
        <f t="shared" ca="1" si="41"/>
        <v>32.6</v>
      </c>
      <c r="BR61" s="10">
        <f t="shared" ca="1" si="41"/>
        <v>32.6</v>
      </c>
      <c r="BS61" s="10">
        <f t="shared" ca="1" si="41"/>
        <v>28.6</v>
      </c>
      <c r="BT61" s="10">
        <f t="shared" ca="1" si="41"/>
        <v>28.6</v>
      </c>
    </row>
    <row r="62" spans="1:72">
      <c r="A62">
        <f t="shared" ref="A62:A80" ca="1" si="42">AA32+(((-4/3)*(BA62+BA92-60)+80)/120+1)*((AA2-AA32)/2)</f>
        <v>51.92</v>
      </c>
      <c r="B62">
        <f t="shared" ref="B62:B80" ca="1" si="43">AB32+(((-4/3)*(BB62+BB92-60)+80)/120+1)*((AB2-AB32)/2)</f>
        <v>49.239999999999995</v>
      </c>
      <c r="C62">
        <f t="shared" ref="C62:C80" ca="1" si="44">AC32+(((-4/3)*(BC62+BC92-60)+80)/120+1)*((AC2-AC32)/2)</f>
        <v>49.230000000000004</v>
      </c>
      <c r="D62">
        <f t="shared" ref="D62:D80" ca="1" si="45">AD32+(((-4/3)*(BD62+BD92-60)+80)/120+1)*((AD2-AD32)/2)</f>
        <v>49.8</v>
      </c>
      <c r="E62">
        <f t="shared" ref="E62:E80" ca="1" si="46">AE32+(((-4/3)*(BE62+BE92-60)+80)/120+1)*((AE2-AE32)/2)</f>
        <v>54.640000000000008</v>
      </c>
      <c r="F62">
        <f t="shared" ref="F62:F80" ca="1" si="47">AF32+(((-4/3)*(BF62+BF92-60)+80)/120+1)*((AF2-AF32)/2)</f>
        <v>49.019999999999996</v>
      </c>
      <c r="G62">
        <f t="shared" ref="G62:G80" ca="1" si="48">AG32+(((-4/3)*(BG62+BG92-60)+80)/120+1)*((AG2-AG32)/2)</f>
        <v>46.519999999999996</v>
      </c>
      <c r="H62">
        <f t="shared" ref="H62:H80" ca="1" si="49">AH32+(((-4/3)*(BH62+BH92-60)+80)/120+1)*((AH2-AH32)/2)</f>
        <v>42.311111111111117</v>
      </c>
      <c r="I62">
        <f t="shared" ref="I62:I80" ca="1" si="50">AI32+(((-4/3)*(BI62+BI92-60)+80)/120+1)*((AI2-AI32)/2)</f>
        <v>43.305000000000007</v>
      </c>
      <c r="J62">
        <f t="shared" ref="J62:J80" ca="1" si="51">AJ32+(((-4/3)*(BJ62+BJ92-60)+80)/120+1)*((AJ2-AJ32)/2)</f>
        <v>43.233333333333334</v>
      </c>
      <c r="K62">
        <f t="shared" ref="K62:K80" ca="1" si="52">AK32+(((-4/3)*(BK62+BK92-60)+80)/120+1)*((AK2-AK32)/2)</f>
        <v>43.320555555555558</v>
      </c>
      <c r="L62">
        <f t="shared" ref="L62:L80" ca="1" si="53">AL32+(((-4/3)*(BL62+BL92-60)+80)/120+1)*((AL2-AL32)/2)</f>
        <v>40.069999999999993</v>
      </c>
      <c r="M62">
        <f t="shared" ref="M62:M80" ca="1" si="54">AM32+(((-4/3)*(BM62+BM92-60)+80)/120+1)*((AM2-AM32)/2)</f>
        <v>38.852222222222217</v>
      </c>
      <c r="N62">
        <f t="shared" ref="N62:N80" ca="1" si="55">AN32+(((-4/3)*(BN62+BN92-60)+80)/120+1)*((AN2-AN32)/2)</f>
        <v>36.599999999999994</v>
      </c>
      <c r="O62">
        <f t="shared" ref="O62:O80" ca="1" si="56">AO32+(((-4/3)*(BO62+BO92-60)+80)/120+1)*((AO2-AO32)/2)</f>
        <v>39.591666666666669</v>
      </c>
      <c r="P62">
        <f t="shared" ref="P62:P80" ca="1" si="57">AP32+(((-4/3)*(BP62+BP92-60)+80)/120+1)*((AP2-AP32)/2)</f>
        <v>41.583333333333336</v>
      </c>
      <c r="Q62">
        <f t="shared" ref="Q62:Q80" ca="1" si="58">AQ32+(((-4/3)*(BQ62+BQ92-60)+80)/120+1)*((AQ2-AQ32)/2)</f>
        <v>38.340000000000003</v>
      </c>
      <c r="R62">
        <f t="shared" ref="R62:R80" ca="1" si="59">AR32+(((-4/3)*(BR62+BR92-60)+80)/120+1)*((AR2-AR32)/2)</f>
        <v>36.664444444444449</v>
      </c>
      <c r="S62">
        <f t="shared" ref="S62:S80" ca="1" si="60">AS32+(((-4/3)*(BS62+BS92-60)+80)/120+1)*((AS2-AS32)/2)</f>
        <v>41.638888888888893</v>
      </c>
      <c r="T62">
        <f t="shared" ref="T62:T80" ca="1" si="61">AT32+(((-4/3)*(BT62+BT92-60)+80)/120+1)*((AT2-AT32)/2)</f>
        <v>43.433333333333337</v>
      </c>
      <c r="AA62" s="23" t="e">
        <f t="shared" ref="AA62:AI77" ca="1" si="62">BA2/$AA$57</f>
        <v>#VALUE!</v>
      </c>
      <c r="AB62" s="23" t="e">
        <f t="shared" ca="1" si="40"/>
        <v>#VALUE!</v>
      </c>
      <c r="AC62" s="23" t="e">
        <f t="shared" ca="1" si="40"/>
        <v>#VALUE!</v>
      </c>
      <c r="AD62" s="23" t="e">
        <f t="shared" ca="1" si="40"/>
        <v>#VALUE!</v>
      </c>
      <c r="AE62" s="23" t="e">
        <f t="shared" ca="1" si="40"/>
        <v>#VALUE!</v>
      </c>
      <c r="AF62" s="23" t="e">
        <f t="shared" ca="1" si="40"/>
        <v>#VALUE!</v>
      </c>
      <c r="AG62" s="23" t="e">
        <f t="shared" ca="1" si="40"/>
        <v>#VALUE!</v>
      </c>
      <c r="AH62" s="23" t="e">
        <f t="shared" ca="1" si="40"/>
        <v>#VALUE!</v>
      </c>
      <c r="AI62" s="23" t="e">
        <f t="shared" ca="1" si="40"/>
        <v>#VALUE!</v>
      </c>
      <c r="AJ62" s="23" t="e">
        <f t="shared" ca="1" si="40"/>
        <v>#VALUE!</v>
      </c>
      <c r="AK62" s="23" t="e">
        <f t="shared" ca="1" si="40"/>
        <v>#VALUE!</v>
      </c>
      <c r="AL62" s="23" t="e">
        <f t="shared" ca="1" si="40"/>
        <v>#VALUE!</v>
      </c>
      <c r="AM62" s="23" t="e">
        <f t="shared" ca="1" si="40"/>
        <v>#VALUE!</v>
      </c>
      <c r="AN62" s="23" t="e">
        <f t="shared" ca="1" si="40"/>
        <v>#VALUE!</v>
      </c>
      <c r="AO62" s="23" t="e">
        <f t="shared" ca="1" si="40"/>
        <v>#VALUE!</v>
      </c>
      <c r="AP62" s="23" t="e">
        <f t="shared" ca="1" si="40"/>
        <v>#VALUE!</v>
      </c>
      <c r="AQ62" s="23" t="e">
        <f t="shared" ca="1" si="40"/>
        <v>#VALUE!</v>
      </c>
      <c r="AR62" s="23" t="e">
        <f t="shared" ca="1" si="40"/>
        <v>#VALUE!</v>
      </c>
      <c r="AS62" s="23" t="e">
        <f t="shared" ca="1" si="40"/>
        <v>#VALUE!</v>
      </c>
      <c r="AT62" s="23" t="e">
        <f t="shared" ca="1" si="40"/>
        <v>#VALUE!</v>
      </c>
      <c r="BA62" s="10">
        <f ca="1">MIN(MAX(ROUND(IF(RANDBETWEEN(0, 1) = 0, -1, 1)*RANDBETWEEN(0, 4)+BA61, 1), 20.2), 40.6)</f>
        <v>23.7</v>
      </c>
      <c r="BB62" s="10">
        <f ca="1">MIN(MAX(ROUND(IF(RANDBETWEEN(0, 1) = 0, -1, 1)*RANDBETWEEN(0, 4)+AVERAGE(BA62,BA61, BB61), 1), 20.2), 40.6)</f>
        <v>30.7</v>
      </c>
      <c r="BC62" s="10">
        <f t="shared" ref="BC62:BT62" ca="1" si="63">MIN(MAX(ROUND(IF(RANDBETWEEN(0, 1) = 0, -1, 1)*RANDBETWEEN(0, 4)+AVERAGE(BB62,BB61, BC61), 1), 20.2), 40.6)</f>
        <v>30.4</v>
      </c>
      <c r="BD62" s="10">
        <f t="shared" ca="1" si="63"/>
        <v>35.299999999999997</v>
      </c>
      <c r="BE62" s="10">
        <f t="shared" ca="1" si="63"/>
        <v>36.9</v>
      </c>
      <c r="BF62" s="10">
        <f t="shared" ca="1" si="63"/>
        <v>37.799999999999997</v>
      </c>
      <c r="BG62" s="10">
        <f t="shared" ca="1" si="63"/>
        <v>33.700000000000003</v>
      </c>
      <c r="BH62" s="10">
        <f t="shared" ca="1" si="63"/>
        <v>35.4</v>
      </c>
      <c r="BI62" s="10">
        <f t="shared" ca="1" si="63"/>
        <v>31.9</v>
      </c>
      <c r="BJ62" s="10">
        <f t="shared" ca="1" si="63"/>
        <v>32.799999999999997</v>
      </c>
      <c r="BK62" s="10">
        <f t="shared" ca="1" si="63"/>
        <v>38.4</v>
      </c>
      <c r="BL62" s="10">
        <f t="shared" ca="1" si="63"/>
        <v>40.6</v>
      </c>
      <c r="BM62" s="10">
        <f t="shared" ca="1" si="63"/>
        <v>40.6</v>
      </c>
      <c r="BN62" s="10">
        <f t="shared" ca="1" si="63"/>
        <v>40.6</v>
      </c>
      <c r="BO62" s="10">
        <f t="shared" ca="1" si="63"/>
        <v>37.6</v>
      </c>
      <c r="BP62" s="10">
        <f t="shared" ca="1" si="63"/>
        <v>34.9</v>
      </c>
      <c r="BQ62" s="10">
        <f t="shared" ca="1" si="63"/>
        <v>33</v>
      </c>
      <c r="BR62" s="10">
        <f t="shared" ca="1" si="63"/>
        <v>36.700000000000003</v>
      </c>
      <c r="BS62" s="10">
        <f t="shared" ca="1" si="63"/>
        <v>35.6</v>
      </c>
      <c r="BT62" s="10">
        <f t="shared" ca="1" si="63"/>
        <v>34.9</v>
      </c>
    </row>
    <row r="63" spans="1:72">
      <c r="A63">
        <f t="shared" ca="1" si="42"/>
        <v>49.226666666666667</v>
      </c>
      <c r="B63">
        <f t="shared" ca="1" si="43"/>
        <v>50.33</v>
      </c>
      <c r="C63">
        <f t="shared" ca="1" si="44"/>
        <v>52.44</v>
      </c>
      <c r="D63">
        <f t="shared" ca="1" si="45"/>
        <v>47.756111111111103</v>
      </c>
      <c r="E63">
        <f t="shared" ca="1" si="46"/>
        <v>52.446666666666665</v>
      </c>
      <c r="F63">
        <f t="shared" ca="1" si="47"/>
        <v>53.172222222222224</v>
      </c>
      <c r="G63">
        <f t="shared" ca="1" si="48"/>
        <v>46.9</v>
      </c>
      <c r="H63">
        <f t="shared" ca="1" si="49"/>
        <v>44.666666666666671</v>
      </c>
      <c r="I63">
        <f t="shared" ca="1" si="50"/>
        <v>40.187222222222218</v>
      </c>
      <c r="J63">
        <f t="shared" ca="1" si="51"/>
        <v>43.986111111111114</v>
      </c>
      <c r="K63">
        <f t="shared" ca="1" si="52"/>
        <v>40.893333333333345</v>
      </c>
      <c r="L63">
        <f t="shared" ca="1" si="53"/>
        <v>40.003333333333337</v>
      </c>
      <c r="M63">
        <f t="shared" ca="1" si="54"/>
        <v>42.141111111111108</v>
      </c>
      <c r="N63">
        <f t="shared" ca="1" si="55"/>
        <v>40.555555555555557</v>
      </c>
      <c r="O63">
        <f t="shared" ca="1" si="56"/>
        <v>40.693333333333328</v>
      </c>
      <c r="P63">
        <f t="shared" ca="1" si="57"/>
        <v>41.223333333333329</v>
      </c>
      <c r="Q63">
        <f t="shared" ca="1" si="58"/>
        <v>40.6</v>
      </c>
      <c r="R63">
        <f t="shared" ca="1" si="59"/>
        <v>37.208333333333336</v>
      </c>
      <c r="S63">
        <f t="shared" ca="1" si="60"/>
        <v>39.674999999999997</v>
      </c>
      <c r="T63">
        <f t="shared" ca="1" si="61"/>
        <v>41.350555555555559</v>
      </c>
      <c r="AA63" s="23" t="e">
        <f t="shared" ca="1" si="62"/>
        <v>#VALUE!</v>
      </c>
      <c r="AB63" s="23" t="e">
        <f t="shared" ca="1" si="40"/>
        <v>#VALUE!</v>
      </c>
      <c r="AC63" s="23" t="e">
        <f t="shared" ca="1" si="40"/>
        <v>#VALUE!</v>
      </c>
      <c r="AD63" s="23" t="e">
        <f t="shared" ca="1" si="40"/>
        <v>#VALUE!</v>
      </c>
      <c r="AE63" s="23" t="e">
        <f t="shared" ca="1" si="40"/>
        <v>#VALUE!</v>
      </c>
      <c r="AF63" s="23" t="e">
        <f t="shared" ca="1" si="40"/>
        <v>#VALUE!</v>
      </c>
      <c r="AG63" s="23" t="e">
        <f t="shared" ca="1" si="40"/>
        <v>#VALUE!</v>
      </c>
      <c r="AH63" s="23" t="e">
        <f t="shared" ca="1" si="40"/>
        <v>#VALUE!</v>
      </c>
      <c r="AI63" s="23" t="e">
        <f t="shared" ca="1" si="40"/>
        <v>#VALUE!</v>
      </c>
      <c r="AJ63" s="23" t="e">
        <f t="shared" ca="1" si="40"/>
        <v>#VALUE!</v>
      </c>
      <c r="AK63" s="23" t="e">
        <f t="shared" ca="1" si="40"/>
        <v>#VALUE!</v>
      </c>
      <c r="AL63" s="23" t="e">
        <f t="shared" ca="1" si="40"/>
        <v>#VALUE!</v>
      </c>
      <c r="AM63" s="23" t="e">
        <f t="shared" ca="1" si="40"/>
        <v>#VALUE!</v>
      </c>
      <c r="AN63" s="23" t="e">
        <f t="shared" ca="1" si="40"/>
        <v>#VALUE!</v>
      </c>
      <c r="AO63" s="23" t="e">
        <f t="shared" ca="1" si="40"/>
        <v>#VALUE!</v>
      </c>
      <c r="AP63" s="23" t="e">
        <f t="shared" ca="1" si="40"/>
        <v>#VALUE!</v>
      </c>
      <c r="AQ63" s="23" t="e">
        <f t="shared" ca="1" si="40"/>
        <v>#VALUE!</v>
      </c>
      <c r="AR63" s="23" t="e">
        <f t="shared" ca="1" si="40"/>
        <v>#VALUE!</v>
      </c>
      <c r="AS63" s="23" t="e">
        <f t="shared" ca="1" si="40"/>
        <v>#VALUE!</v>
      </c>
      <c r="AT63" s="23" t="e">
        <f t="shared" ca="1" si="40"/>
        <v>#VALUE!</v>
      </c>
      <c r="BA63" s="10">
        <f t="shared" ref="BA63:BA80" ca="1" si="64">MIN(MAX(ROUND(IF(RANDBETWEEN(0, 1) = 0, -1, 1)*RANDBETWEEN(0, 4)+BA62, 1), 20.2), 40.6)</f>
        <v>22.7</v>
      </c>
      <c r="BB63" s="10">
        <f t="shared" ref="BB63:BB80" ca="1" si="65">MIN(MAX(ROUND(IF(RANDBETWEEN(0, 1) = 0, -1, 1)*RANDBETWEEN(0, 4)+AVERAGE(BA63,BA62, BB62), 1), 20.2), 40.6)</f>
        <v>24.7</v>
      </c>
      <c r="BC63" s="10">
        <f t="shared" ref="BC63:BC80" ca="1" si="66">MIN(MAX(ROUND(IF(RANDBETWEEN(0, 1) = 0, -1, 1)*RANDBETWEEN(0, 4)+AVERAGE(BB63,BB62, BC62), 1), 20.2), 40.6)</f>
        <v>25.6</v>
      </c>
      <c r="BD63" s="10">
        <f t="shared" ref="BD63:BD80" ca="1" si="67">MIN(MAX(ROUND(IF(RANDBETWEEN(0, 1) = 0, -1, 1)*RANDBETWEEN(0, 4)+AVERAGE(BC63,BC62, BD62), 1), 20.2), 40.6)</f>
        <v>33.4</v>
      </c>
      <c r="BE63" s="10">
        <f t="shared" ref="BE63:BE80" ca="1" si="68">MIN(MAX(ROUND(IF(RANDBETWEEN(0, 1) = 0, -1, 1)*RANDBETWEEN(0, 4)+AVERAGE(BD63,BD62, BE62), 1), 20.2), 40.6)</f>
        <v>31.2</v>
      </c>
      <c r="BF63" s="10">
        <f t="shared" ref="BF63:BF80" ca="1" si="69">MIN(MAX(ROUND(IF(RANDBETWEEN(0, 1) = 0, -1, 1)*RANDBETWEEN(0, 4)+AVERAGE(BE63,BE62, BF62), 1), 20.2), 40.6)</f>
        <v>34.299999999999997</v>
      </c>
      <c r="BG63" s="10">
        <f t="shared" ref="BG63:BG80" ca="1" si="70">MIN(MAX(ROUND(IF(RANDBETWEEN(0, 1) = 0, -1, 1)*RANDBETWEEN(0, 4)+AVERAGE(BF63,BF62, BG62), 1), 20.2), 40.6)</f>
        <v>35.299999999999997</v>
      </c>
      <c r="BH63" s="10">
        <f t="shared" ref="BH63:BH80" ca="1" si="71">MIN(MAX(ROUND(IF(RANDBETWEEN(0, 1) = 0, -1, 1)*RANDBETWEEN(0, 4)+AVERAGE(BG63,BG62, BH62), 1), 20.2), 40.6)</f>
        <v>34.799999999999997</v>
      </c>
      <c r="BI63" s="10">
        <f t="shared" ref="BI63:BI80" ca="1" si="72">MIN(MAX(ROUND(IF(RANDBETWEEN(0, 1) = 0, -1, 1)*RANDBETWEEN(0, 4)+AVERAGE(BH63,BH62, BI62), 1), 20.2), 40.6)</f>
        <v>33</v>
      </c>
      <c r="BJ63" s="10">
        <f t="shared" ref="BJ63:BJ80" ca="1" si="73">MIN(MAX(ROUND(IF(RANDBETWEEN(0, 1) = 0, -1, 1)*RANDBETWEEN(0, 4)+AVERAGE(BI63,BI62, BJ62), 1), 20.2), 40.6)</f>
        <v>32.6</v>
      </c>
      <c r="BK63" s="10">
        <f t="shared" ref="BK63:BK80" ca="1" si="74">MIN(MAX(ROUND(IF(RANDBETWEEN(0, 1) = 0, -1, 1)*RANDBETWEEN(0, 4)+AVERAGE(BJ63,BJ62, BK62), 1), 20.2), 40.6)</f>
        <v>36.6</v>
      </c>
      <c r="BL63" s="10">
        <f t="shared" ref="BL63:BL80" ca="1" si="75">MIN(MAX(ROUND(IF(RANDBETWEEN(0, 1) = 0, -1, 1)*RANDBETWEEN(0, 4)+AVERAGE(BK63,BK62, BL62), 1), 20.2), 40.6)</f>
        <v>38.5</v>
      </c>
      <c r="BM63" s="10">
        <f t="shared" ref="BM63:BM80" ca="1" si="76">MIN(MAX(ROUND(IF(RANDBETWEEN(0, 1) = 0, -1, 1)*RANDBETWEEN(0, 4)+AVERAGE(BL63,BL62, BM62), 1), 20.2), 40.6)</f>
        <v>37.9</v>
      </c>
      <c r="BN63" s="10">
        <f t="shared" ref="BN63:BN80" ca="1" si="77">MIN(MAX(ROUND(IF(RANDBETWEEN(0, 1) = 0, -1, 1)*RANDBETWEEN(0, 4)+AVERAGE(BM63,BM62, BN62), 1), 20.2), 40.6)</f>
        <v>40.6</v>
      </c>
      <c r="BO63" s="10">
        <f t="shared" ref="BO63:BO80" ca="1" si="78">MIN(MAX(ROUND(IF(RANDBETWEEN(0, 1) = 0, -1, 1)*RANDBETWEEN(0, 4)+AVERAGE(BN63,BN62, BO62), 1), 20.2), 40.6)</f>
        <v>39.6</v>
      </c>
      <c r="BP63" s="10">
        <f t="shared" ref="BP63:BP80" ca="1" si="79">MIN(MAX(ROUND(IF(RANDBETWEEN(0, 1) = 0, -1, 1)*RANDBETWEEN(0, 4)+AVERAGE(BO63,BO62, BP62), 1), 20.2), 40.6)</f>
        <v>39.4</v>
      </c>
      <c r="BQ63" s="10">
        <f t="shared" ref="BQ63:BQ80" ca="1" si="80">MIN(MAX(ROUND(IF(RANDBETWEEN(0, 1) = 0, -1, 1)*RANDBETWEEN(0, 4)+AVERAGE(BP63,BP62, BQ62), 1), 20.2), 40.6)</f>
        <v>38.799999999999997</v>
      </c>
      <c r="BR63" s="10">
        <f t="shared" ref="BR63:BR80" ca="1" si="81">MIN(MAX(ROUND(IF(RANDBETWEEN(0, 1) = 0, -1, 1)*RANDBETWEEN(0, 4)+AVERAGE(BQ63,BQ62, BR62), 1), 20.2), 40.6)</f>
        <v>33.200000000000003</v>
      </c>
      <c r="BS63" s="10">
        <f t="shared" ref="BS63:BS80" ca="1" si="82">MIN(MAX(ROUND(IF(RANDBETWEEN(0, 1) = 0, -1, 1)*RANDBETWEEN(0, 4)+AVERAGE(BR63,BR62, BS62), 1), 20.2), 40.6)</f>
        <v>32.200000000000003</v>
      </c>
      <c r="BT63" s="10">
        <f t="shared" ref="BT63:BT80" ca="1" si="83">MIN(MAX(ROUND(IF(RANDBETWEEN(0, 1) = 0, -1, 1)*RANDBETWEEN(0, 4)+AVERAGE(BS63,BS62, BT62), 1), 20.2), 40.6)</f>
        <v>34.200000000000003</v>
      </c>
    </row>
    <row r="64" spans="1:72">
      <c r="A64">
        <f t="shared" ca="1" si="42"/>
        <v>47.866666666666667</v>
      </c>
      <c r="B64">
        <f t="shared" ca="1" si="43"/>
        <v>49.806666666666672</v>
      </c>
      <c r="C64">
        <f t="shared" ca="1" si="44"/>
        <v>50.172222222222217</v>
      </c>
      <c r="D64">
        <f t="shared" ca="1" si="45"/>
        <v>48.04</v>
      </c>
      <c r="E64">
        <f t="shared" ca="1" si="46"/>
        <v>49.360000000000007</v>
      </c>
      <c r="F64">
        <f t="shared" ca="1" si="47"/>
        <v>49.879999999999995</v>
      </c>
      <c r="G64">
        <f t="shared" ca="1" si="48"/>
        <v>48.843333333333341</v>
      </c>
      <c r="H64">
        <f t="shared" ca="1" si="49"/>
        <v>49.59</v>
      </c>
      <c r="I64">
        <f t="shared" ca="1" si="50"/>
        <v>46.076666666666668</v>
      </c>
      <c r="J64">
        <f t="shared" ca="1" si="51"/>
        <v>39.728888888888889</v>
      </c>
      <c r="K64">
        <f t="shared" ca="1" si="52"/>
        <v>38.799999999999997</v>
      </c>
      <c r="L64">
        <f t="shared" ca="1" si="53"/>
        <v>41.862222222222215</v>
      </c>
      <c r="M64">
        <f t="shared" ca="1" si="54"/>
        <v>39.666666666666671</v>
      </c>
      <c r="N64">
        <f t="shared" ca="1" si="55"/>
        <v>37.796666666666667</v>
      </c>
      <c r="O64">
        <f t="shared" ca="1" si="56"/>
        <v>37.812777777777775</v>
      </c>
      <c r="P64">
        <f t="shared" ca="1" si="57"/>
        <v>35.159999999999997</v>
      </c>
      <c r="Q64">
        <f t="shared" ca="1" si="58"/>
        <v>39.337777777777774</v>
      </c>
      <c r="R64">
        <f t="shared" ca="1" si="59"/>
        <v>40.04</v>
      </c>
      <c r="S64">
        <f t="shared" ca="1" si="60"/>
        <v>39.793333333333337</v>
      </c>
      <c r="T64">
        <f t="shared" ca="1" si="61"/>
        <v>38.04</v>
      </c>
      <c r="AA64" s="23" t="e">
        <f t="shared" ca="1" si="62"/>
        <v>#VALUE!</v>
      </c>
      <c r="AB64" s="23" t="e">
        <f t="shared" ca="1" si="40"/>
        <v>#VALUE!</v>
      </c>
      <c r="AC64" s="23" t="e">
        <f t="shared" ca="1" si="40"/>
        <v>#VALUE!</v>
      </c>
      <c r="AD64" s="23" t="e">
        <f t="shared" ca="1" si="40"/>
        <v>#VALUE!</v>
      </c>
      <c r="AE64" s="23" t="e">
        <f t="shared" ca="1" si="40"/>
        <v>#VALUE!</v>
      </c>
      <c r="AF64" s="23" t="e">
        <f t="shared" ca="1" si="40"/>
        <v>#VALUE!</v>
      </c>
      <c r="AG64" s="23" t="e">
        <f t="shared" ca="1" si="40"/>
        <v>#VALUE!</v>
      </c>
      <c r="AH64" s="23" t="e">
        <f t="shared" ca="1" si="40"/>
        <v>#VALUE!</v>
      </c>
      <c r="AI64" s="23" t="e">
        <f t="shared" ca="1" si="40"/>
        <v>#VALUE!</v>
      </c>
      <c r="AJ64" s="23" t="e">
        <f t="shared" ca="1" si="40"/>
        <v>#VALUE!</v>
      </c>
      <c r="AK64" s="23" t="e">
        <f t="shared" ca="1" si="40"/>
        <v>#VALUE!</v>
      </c>
      <c r="AL64" s="23" t="e">
        <f t="shared" ca="1" si="40"/>
        <v>#VALUE!</v>
      </c>
      <c r="AM64" s="23" t="e">
        <f t="shared" ca="1" si="40"/>
        <v>#VALUE!</v>
      </c>
      <c r="AN64" s="23" t="e">
        <f t="shared" ca="1" si="40"/>
        <v>#VALUE!</v>
      </c>
      <c r="AO64" s="23" t="e">
        <f t="shared" ca="1" si="40"/>
        <v>#VALUE!</v>
      </c>
      <c r="AP64" s="23" t="e">
        <f t="shared" ca="1" si="40"/>
        <v>#VALUE!</v>
      </c>
      <c r="AQ64" s="23" t="e">
        <f t="shared" ca="1" si="40"/>
        <v>#VALUE!</v>
      </c>
      <c r="AR64" s="23" t="e">
        <f t="shared" ca="1" si="40"/>
        <v>#VALUE!</v>
      </c>
      <c r="AS64" s="23" t="e">
        <f t="shared" ca="1" si="40"/>
        <v>#VALUE!</v>
      </c>
      <c r="AT64" s="23" t="e">
        <f t="shared" ca="1" si="40"/>
        <v>#VALUE!</v>
      </c>
      <c r="BA64" s="10">
        <f t="shared" ca="1" si="64"/>
        <v>24.7</v>
      </c>
      <c r="BB64" s="10">
        <f t="shared" ca="1" si="65"/>
        <v>25</v>
      </c>
      <c r="BC64" s="10">
        <f t="shared" ca="1" si="66"/>
        <v>25.1</v>
      </c>
      <c r="BD64" s="10">
        <f t="shared" ca="1" si="67"/>
        <v>25</v>
      </c>
      <c r="BE64" s="10">
        <f t="shared" ca="1" si="68"/>
        <v>30.9</v>
      </c>
      <c r="BF64" s="10">
        <f t="shared" ca="1" si="69"/>
        <v>32.1</v>
      </c>
      <c r="BG64" s="10">
        <f t="shared" ca="1" si="70"/>
        <v>32.9</v>
      </c>
      <c r="BH64" s="10">
        <f t="shared" ca="1" si="71"/>
        <v>38.299999999999997</v>
      </c>
      <c r="BI64" s="10">
        <f t="shared" ca="1" si="72"/>
        <v>36.4</v>
      </c>
      <c r="BJ64" s="10">
        <f t="shared" ca="1" si="73"/>
        <v>36</v>
      </c>
      <c r="BK64" s="10">
        <f t="shared" ca="1" si="74"/>
        <v>38.1</v>
      </c>
      <c r="BL64" s="10">
        <f t="shared" ca="1" si="75"/>
        <v>39.700000000000003</v>
      </c>
      <c r="BM64" s="10">
        <f t="shared" ca="1" si="76"/>
        <v>38.700000000000003</v>
      </c>
      <c r="BN64" s="10">
        <f t="shared" ca="1" si="77"/>
        <v>38.1</v>
      </c>
      <c r="BO64" s="10">
        <f t="shared" ca="1" si="78"/>
        <v>39.4</v>
      </c>
      <c r="BP64" s="10">
        <f t="shared" ca="1" si="79"/>
        <v>40.6</v>
      </c>
      <c r="BQ64" s="10">
        <f t="shared" ca="1" si="80"/>
        <v>36.6</v>
      </c>
      <c r="BR64" s="10">
        <f t="shared" ca="1" si="81"/>
        <v>36.200000000000003</v>
      </c>
      <c r="BS64" s="10">
        <f t="shared" ca="1" si="82"/>
        <v>35.9</v>
      </c>
      <c r="BT64" s="10">
        <f t="shared" ca="1" si="83"/>
        <v>35.1</v>
      </c>
    </row>
    <row r="65" spans="1:72">
      <c r="A65">
        <f t="shared" ca="1" si="42"/>
        <v>47.233888888888892</v>
      </c>
      <c r="B65">
        <f t="shared" ca="1" si="43"/>
        <v>48.582222222222228</v>
      </c>
      <c r="C65">
        <f t="shared" ca="1" si="44"/>
        <v>49</v>
      </c>
      <c r="D65">
        <f t="shared" ca="1" si="45"/>
        <v>47.03</v>
      </c>
      <c r="E65">
        <f t="shared" ca="1" si="46"/>
        <v>48.346111111111114</v>
      </c>
      <c r="F65">
        <f t="shared" ca="1" si="47"/>
        <v>52.395555555555561</v>
      </c>
      <c r="G65">
        <f t="shared" ca="1" si="48"/>
        <v>54</v>
      </c>
      <c r="H65">
        <f t="shared" ca="1" si="49"/>
        <v>53.488333333333337</v>
      </c>
      <c r="I65">
        <f t="shared" ca="1" si="50"/>
        <v>50.378333333333337</v>
      </c>
      <c r="J65">
        <f t="shared" ca="1" si="51"/>
        <v>46.527777777777786</v>
      </c>
      <c r="K65">
        <f t="shared" ca="1" si="52"/>
        <v>42.244999999999997</v>
      </c>
      <c r="L65">
        <f t="shared" ca="1" si="53"/>
        <v>42.976666666666659</v>
      </c>
      <c r="M65">
        <f t="shared" ca="1" si="54"/>
        <v>38.866666666666674</v>
      </c>
      <c r="N65">
        <f t="shared" ca="1" si="55"/>
        <v>38.342222222222226</v>
      </c>
      <c r="O65">
        <f t="shared" ca="1" si="56"/>
        <v>42.44</v>
      </c>
      <c r="P65">
        <f t="shared" ca="1" si="57"/>
        <v>39.51</v>
      </c>
      <c r="Q65">
        <f t="shared" ca="1" si="58"/>
        <v>38.51</v>
      </c>
      <c r="R65">
        <f t="shared" ca="1" si="59"/>
        <v>42.730555555555561</v>
      </c>
      <c r="S65">
        <f t="shared" ca="1" si="60"/>
        <v>39.872222222222227</v>
      </c>
      <c r="T65">
        <f t="shared" ca="1" si="61"/>
        <v>36.083333333333343</v>
      </c>
      <c r="AA65" s="23" t="e">
        <f t="shared" ca="1" si="62"/>
        <v>#VALUE!</v>
      </c>
      <c r="AB65" s="23" t="e">
        <f t="shared" ca="1" si="40"/>
        <v>#VALUE!</v>
      </c>
      <c r="AC65" s="23" t="e">
        <f t="shared" ca="1" si="40"/>
        <v>#VALUE!</v>
      </c>
      <c r="AD65" s="23" t="e">
        <f t="shared" ca="1" si="40"/>
        <v>#VALUE!</v>
      </c>
      <c r="AE65" s="23" t="e">
        <f t="shared" ca="1" si="40"/>
        <v>#VALUE!</v>
      </c>
      <c r="AF65" s="23" t="e">
        <f t="shared" ca="1" si="40"/>
        <v>#VALUE!</v>
      </c>
      <c r="AG65" s="23" t="e">
        <f t="shared" ca="1" si="40"/>
        <v>#VALUE!</v>
      </c>
      <c r="AH65" s="23" t="e">
        <f t="shared" ca="1" si="40"/>
        <v>#VALUE!</v>
      </c>
      <c r="AI65" s="23" t="e">
        <f t="shared" ca="1" si="40"/>
        <v>#VALUE!</v>
      </c>
      <c r="AJ65" s="23" t="e">
        <f t="shared" ca="1" si="40"/>
        <v>#VALUE!</v>
      </c>
      <c r="AK65" s="23" t="e">
        <f t="shared" ca="1" si="40"/>
        <v>#VALUE!</v>
      </c>
      <c r="AL65" s="23" t="e">
        <f t="shared" ca="1" si="40"/>
        <v>#VALUE!</v>
      </c>
      <c r="AM65" s="23" t="e">
        <f t="shared" ca="1" si="40"/>
        <v>#VALUE!</v>
      </c>
      <c r="AN65" s="23" t="e">
        <f t="shared" ca="1" si="40"/>
        <v>#VALUE!</v>
      </c>
      <c r="AO65" s="23" t="e">
        <f t="shared" ca="1" si="40"/>
        <v>#VALUE!</v>
      </c>
      <c r="AP65" s="23" t="e">
        <f t="shared" ca="1" si="40"/>
        <v>#VALUE!</v>
      </c>
      <c r="AQ65" s="23" t="e">
        <f t="shared" ca="1" si="40"/>
        <v>#VALUE!</v>
      </c>
      <c r="AR65" s="23" t="e">
        <f t="shared" ca="1" si="40"/>
        <v>#VALUE!</v>
      </c>
      <c r="AS65" s="23" t="e">
        <f t="shared" ca="1" si="40"/>
        <v>#VALUE!</v>
      </c>
      <c r="AT65" s="23" t="e">
        <f t="shared" ca="1" si="40"/>
        <v>#VALUE!</v>
      </c>
      <c r="BA65" s="10">
        <f t="shared" ca="1" si="64"/>
        <v>23.7</v>
      </c>
      <c r="BB65" s="10">
        <f t="shared" ca="1" si="65"/>
        <v>24.5</v>
      </c>
      <c r="BC65" s="10">
        <f t="shared" ca="1" si="66"/>
        <v>28.9</v>
      </c>
      <c r="BD65" s="10">
        <f t="shared" ca="1" si="67"/>
        <v>29.3</v>
      </c>
      <c r="BE65" s="10">
        <f t="shared" ca="1" si="68"/>
        <v>24.4</v>
      </c>
      <c r="BF65" s="10">
        <f t="shared" ca="1" si="69"/>
        <v>33.1</v>
      </c>
      <c r="BG65" s="10">
        <f t="shared" ca="1" si="70"/>
        <v>29.7</v>
      </c>
      <c r="BH65" s="10">
        <f t="shared" ca="1" si="71"/>
        <v>35.6</v>
      </c>
      <c r="BI65" s="10">
        <f t="shared" ca="1" si="72"/>
        <v>36.799999999999997</v>
      </c>
      <c r="BJ65" s="10">
        <f t="shared" ca="1" si="73"/>
        <v>36.4</v>
      </c>
      <c r="BK65" s="10">
        <f t="shared" ca="1" si="74"/>
        <v>32.799999999999997</v>
      </c>
      <c r="BL65" s="10">
        <f t="shared" ca="1" si="75"/>
        <v>36.9</v>
      </c>
      <c r="BM65" s="10">
        <f t="shared" ca="1" si="76"/>
        <v>40.6</v>
      </c>
      <c r="BN65" s="10">
        <f t="shared" ca="1" si="77"/>
        <v>40.1</v>
      </c>
      <c r="BO65" s="10">
        <f t="shared" ca="1" si="78"/>
        <v>36.200000000000003</v>
      </c>
      <c r="BP65" s="10">
        <f t="shared" ca="1" si="79"/>
        <v>35.700000000000003</v>
      </c>
      <c r="BQ65" s="10">
        <f t="shared" ca="1" si="80"/>
        <v>34.6</v>
      </c>
      <c r="BR65" s="10">
        <f t="shared" ca="1" si="81"/>
        <v>33.799999999999997</v>
      </c>
      <c r="BS65" s="10">
        <f t="shared" ca="1" si="82"/>
        <v>31.3</v>
      </c>
      <c r="BT65" s="10">
        <f t="shared" ca="1" si="83"/>
        <v>36.1</v>
      </c>
    </row>
    <row r="66" spans="1:72">
      <c r="A66">
        <f t="shared" ca="1" si="42"/>
        <v>47.32</v>
      </c>
      <c r="B66">
        <f t="shared" ca="1" si="43"/>
        <v>48.873333333333335</v>
      </c>
      <c r="C66">
        <f t="shared" ca="1" si="44"/>
        <v>51.32</v>
      </c>
      <c r="D66">
        <f t="shared" ca="1" si="45"/>
        <v>51.063333333333333</v>
      </c>
      <c r="E66">
        <f t="shared" ca="1" si="46"/>
        <v>48.059444444444452</v>
      </c>
      <c r="F66">
        <f t="shared" ca="1" si="47"/>
        <v>49.966666666666669</v>
      </c>
      <c r="G66">
        <f t="shared" ca="1" si="48"/>
        <v>49.917777777777779</v>
      </c>
      <c r="H66">
        <f t="shared" ca="1" si="49"/>
        <v>58.375</v>
      </c>
      <c r="I66">
        <f t="shared" ca="1" si="50"/>
        <v>57.366111111111117</v>
      </c>
      <c r="J66">
        <f t="shared" ca="1" si="51"/>
        <v>50.030555555555559</v>
      </c>
      <c r="K66">
        <f t="shared" ca="1" si="52"/>
        <v>47.261111111111113</v>
      </c>
      <c r="L66">
        <f t="shared" ca="1" si="53"/>
        <v>42.905555555555559</v>
      </c>
      <c r="M66">
        <f t="shared" ca="1" si="54"/>
        <v>41.555555555555557</v>
      </c>
      <c r="N66">
        <f t="shared" ca="1" si="55"/>
        <v>39.086666666666666</v>
      </c>
      <c r="O66">
        <f t="shared" ca="1" si="56"/>
        <v>36.419444444444437</v>
      </c>
      <c r="P66">
        <f t="shared" ca="1" si="57"/>
        <v>38.230000000000004</v>
      </c>
      <c r="Q66">
        <f t="shared" ca="1" si="58"/>
        <v>38.839999999999996</v>
      </c>
      <c r="R66">
        <f t="shared" ca="1" si="59"/>
        <v>42.322222222222223</v>
      </c>
      <c r="S66">
        <f t="shared" ca="1" si="60"/>
        <v>40.303333333333335</v>
      </c>
      <c r="T66">
        <f t="shared" ca="1" si="61"/>
        <v>39.756111111111103</v>
      </c>
      <c r="AA66" s="23" t="e">
        <f t="shared" ca="1" si="62"/>
        <v>#VALUE!</v>
      </c>
      <c r="AB66" s="23" t="e">
        <f t="shared" ca="1" si="40"/>
        <v>#VALUE!</v>
      </c>
      <c r="AC66" s="23" t="e">
        <f t="shared" ca="1" si="40"/>
        <v>#VALUE!</v>
      </c>
      <c r="AD66" s="23" t="e">
        <f t="shared" ca="1" si="40"/>
        <v>#VALUE!</v>
      </c>
      <c r="AE66" s="23" t="e">
        <f t="shared" ca="1" si="40"/>
        <v>#VALUE!</v>
      </c>
      <c r="AF66" s="23" t="e">
        <f t="shared" ca="1" si="40"/>
        <v>#VALUE!</v>
      </c>
      <c r="AG66" s="23" t="e">
        <f t="shared" ca="1" si="40"/>
        <v>#VALUE!</v>
      </c>
      <c r="AH66" s="23" t="e">
        <f t="shared" ca="1" si="40"/>
        <v>#VALUE!</v>
      </c>
      <c r="AI66" s="23" t="e">
        <f t="shared" ca="1" si="40"/>
        <v>#VALUE!</v>
      </c>
      <c r="AJ66" s="23" t="e">
        <f t="shared" ca="1" si="40"/>
        <v>#VALUE!</v>
      </c>
      <c r="AK66" s="23" t="e">
        <f t="shared" ca="1" si="40"/>
        <v>#VALUE!</v>
      </c>
      <c r="AL66" s="23" t="e">
        <f t="shared" ca="1" si="40"/>
        <v>#VALUE!</v>
      </c>
      <c r="AM66" s="23" t="e">
        <f t="shared" ca="1" si="40"/>
        <v>#VALUE!</v>
      </c>
      <c r="AN66" s="23" t="e">
        <f t="shared" ca="1" si="40"/>
        <v>#VALUE!</v>
      </c>
      <c r="AO66" s="23" t="e">
        <f t="shared" ca="1" si="40"/>
        <v>#VALUE!</v>
      </c>
      <c r="AP66" s="23" t="e">
        <f t="shared" ca="1" si="40"/>
        <v>#VALUE!</v>
      </c>
      <c r="AQ66" s="23" t="e">
        <f t="shared" ca="1" si="40"/>
        <v>#VALUE!</v>
      </c>
      <c r="AR66" s="23" t="e">
        <f t="shared" ca="1" si="40"/>
        <v>#VALUE!</v>
      </c>
      <c r="AS66" s="23" t="e">
        <f t="shared" ca="1" si="40"/>
        <v>#VALUE!</v>
      </c>
      <c r="AT66" s="23" t="e">
        <f t="shared" ca="1" si="40"/>
        <v>#VALUE!</v>
      </c>
      <c r="BA66" s="10">
        <f t="shared" ca="1" si="64"/>
        <v>25.7</v>
      </c>
      <c r="BB66" s="10">
        <f t="shared" ca="1" si="65"/>
        <v>23.6</v>
      </c>
      <c r="BC66" s="10">
        <f t="shared" ca="1" si="66"/>
        <v>21.7</v>
      </c>
      <c r="BD66" s="10">
        <f t="shared" ca="1" si="67"/>
        <v>23.6</v>
      </c>
      <c r="BE66" s="10">
        <f t="shared" ca="1" si="68"/>
        <v>21.8</v>
      </c>
      <c r="BF66" s="10">
        <f t="shared" ca="1" si="69"/>
        <v>26.4</v>
      </c>
      <c r="BG66" s="10">
        <f t="shared" ca="1" si="70"/>
        <v>29.7</v>
      </c>
      <c r="BH66" s="10">
        <f t="shared" ca="1" si="71"/>
        <v>28.7</v>
      </c>
      <c r="BI66" s="10">
        <f t="shared" ca="1" si="72"/>
        <v>29.7</v>
      </c>
      <c r="BJ66" s="10">
        <f t="shared" ca="1" si="73"/>
        <v>31.3</v>
      </c>
      <c r="BK66" s="10">
        <f t="shared" ca="1" si="74"/>
        <v>33.5</v>
      </c>
      <c r="BL66" s="10">
        <f t="shared" ca="1" si="75"/>
        <v>34.4</v>
      </c>
      <c r="BM66" s="10">
        <f t="shared" ca="1" si="76"/>
        <v>36.299999999999997</v>
      </c>
      <c r="BN66" s="10">
        <f t="shared" ca="1" si="77"/>
        <v>40</v>
      </c>
      <c r="BO66" s="10">
        <f t="shared" ca="1" si="78"/>
        <v>38.799999999999997</v>
      </c>
      <c r="BP66" s="10">
        <f t="shared" ca="1" si="79"/>
        <v>40.6</v>
      </c>
      <c r="BQ66" s="10">
        <f t="shared" ca="1" si="80"/>
        <v>38</v>
      </c>
      <c r="BR66" s="10">
        <f t="shared" ca="1" si="81"/>
        <v>32.5</v>
      </c>
      <c r="BS66" s="10">
        <f t="shared" ca="1" si="82"/>
        <v>33.5</v>
      </c>
      <c r="BT66" s="10">
        <f t="shared" ca="1" si="83"/>
        <v>34.6</v>
      </c>
    </row>
    <row r="67" spans="1:72">
      <c r="A67">
        <f t="shared" ca="1" si="42"/>
        <v>47.281666666666666</v>
      </c>
      <c r="B67">
        <f t="shared" ca="1" si="43"/>
        <v>47.32</v>
      </c>
      <c r="C67">
        <f t="shared" ca="1" si="44"/>
        <v>50.25777777777779</v>
      </c>
      <c r="D67">
        <f t="shared" ca="1" si="45"/>
        <v>48.980000000000004</v>
      </c>
      <c r="E67">
        <f t="shared" ca="1" si="46"/>
        <v>47.791111111111114</v>
      </c>
      <c r="F67">
        <f t="shared" ca="1" si="47"/>
        <v>48.312222222222225</v>
      </c>
      <c r="G67">
        <f t="shared" ca="1" si="48"/>
        <v>47.35</v>
      </c>
      <c r="H67">
        <f t="shared" ca="1" si="49"/>
        <v>54.416666666666671</v>
      </c>
      <c r="I67">
        <f t="shared" ca="1" si="50"/>
        <v>58.06111111111111</v>
      </c>
      <c r="J67">
        <f t="shared" ca="1" si="51"/>
        <v>54.43888888888889</v>
      </c>
      <c r="K67">
        <f t="shared" ca="1" si="52"/>
        <v>52.366666666666674</v>
      </c>
      <c r="L67">
        <f t="shared" ca="1" si="53"/>
        <v>49.291111111111114</v>
      </c>
      <c r="M67">
        <f t="shared" ca="1" si="54"/>
        <v>44.358333333333334</v>
      </c>
      <c r="N67">
        <f t="shared" ca="1" si="55"/>
        <v>43.224999999999994</v>
      </c>
      <c r="O67">
        <f t="shared" ca="1" si="56"/>
        <v>41.796666666666667</v>
      </c>
      <c r="P67">
        <f t="shared" ca="1" si="57"/>
        <v>39.13055555555556</v>
      </c>
      <c r="Q67">
        <f t="shared" ca="1" si="58"/>
        <v>40.603333333333332</v>
      </c>
      <c r="R67">
        <f t="shared" ca="1" si="59"/>
        <v>42.890555555555551</v>
      </c>
      <c r="S67">
        <f t="shared" ca="1" si="60"/>
        <v>43.166666666666664</v>
      </c>
      <c r="T67">
        <f t="shared" ca="1" si="61"/>
        <v>37.36944444444444</v>
      </c>
      <c r="AA67" s="23" t="e">
        <f t="shared" ca="1" si="62"/>
        <v>#VALUE!</v>
      </c>
      <c r="AB67" s="23" t="e">
        <f t="shared" ca="1" si="40"/>
        <v>#VALUE!</v>
      </c>
      <c r="AC67" s="23" t="e">
        <f t="shared" ca="1" si="40"/>
        <v>#VALUE!</v>
      </c>
      <c r="AD67" s="23" t="e">
        <f t="shared" ca="1" si="40"/>
        <v>#VALUE!</v>
      </c>
      <c r="AE67" s="23" t="e">
        <f t="shared" ca="1" si="40"/>
        <v>#VALUE!</v>
      </c>
      <c r="AF67" s="23" t="e">
        <f t="shared" ca="1" si="40"/>
        <v>#VALUE!</v>
      </c>
      <c r="AG67" s="23" t="e">
        <f t="shared" ca="1" si="40"/>
        <v>#VALUE!</v>
      </c>
      <c r="AH67" s="23" t="e">
        <f t="shared" ca="1" si="40"/>
        <v>#VALUE!</v>
      </c>
      <c r="AI67" s="23" t="e">
        <f t="shared" ca="1" si="40"/>
        <v>#VALUE!</v>
      </c>
      <c r="AJ67" s="23" t="e">
        <f t="shared" ca="1" si="40"/>
        <v>#VALUE!</v>
      </c>
      <c r="AK67" s="23" t="e">
        <f t="shared" ca="1" si="40"/>
        <v>#VALUE!</v>
      </c>
      <c r="AL67" s="23" t="e">
        <f t="shared" ca="1" si="40"/>
        <v>#VALUE!</v>
      </c>
      <c r="AM67" s="23" t="e">
        <f t="shared" ca="1" si="40"/>
        <v>#VALUE!</v>
      </c>
      <c r="AN67" s="23" t="e">
        <f t="shared" ca="1" si="40"/>
        <v>#VALUE!</v>
      </c>
      <c r="AO67" s="23" t="e">
        <f t="shared" ca="1" si="40"/>
        <v>#VALUE!</v>
      </c>
      <c r="AP67" s="23" t="e">
        <f t="shared" ca="1" si="40"/>
        <v>#VALUE!</v>
      </c>
      <c r="AQ67" s="23" t="e">
        <f t="shared" ca="1" si="40"/>
        <v>#VALUE!</v>
      </c>
      <c r="AR67" s="23" t="e">
        <f t="shared" ca="1" si="40"/>
        <v>#VALUE!</v>
      </c>
      <c r="AS67" s="23" t="e">
        <f t="shared" ca="1" si="40"/>
        <v>#VALUE!</v>
      </c>
      <c r="AT67" s="23" t="e">
        <f t="shared" ca="1" si="40"/>
        <v>#VALUE!</v>
      </c>
      <c r="BA67" s="10">
        <f t="shared" ca="1" si="64"/>
        <v>23.7</v>
      </c>
      <c r="BB67" s="10">
        <f t="shared" ca="1" si="65"/>
        <v>26.3</v>
      </c>
      <c r="BC67" s="10">
        <f t="shared" ca="1" si="66"/>
        <v>24.9</v>
      </c>
      <c r="BD67" s="10">
        <f t="shared" ca="1" si="67"/>
        <v>23.4</v>
      </c>
      <c r="BE67" s="10">
        <f t="shared" ca="1" si="68"/>
        <v>24.9</v>
      </c>
      <c r="BF67" s="10">
        <f t="shared" ca="1" si="69"/>
        <v>26.4</v>
      </c>
      <c r="BG67" s="10">
        <f t="shared" ca="1" si="70"/>
        <v>29.5</v>
      </c>
      <c r="BH67" s="10">
        <f t="shared" ca="1" si="71"/>
        <v>26.3</v>
      </c>
      <c r="BI67" s="10">
        <f t="shared" ca="1" si="72"/>
        <v>28.2</v>
      </c>
      <c r="BJ67" s="10">
        <f t="shared" ca="1" si="73"/>
        <v>32.700000000000003</v>
      </c>
      <c r="BK67" s="10">
        <f t="shared" ca="1" si="74"/>
        <v>28.5</v>
      </c>
      <c r="BL67" s="10">
        <f t="shared" ca="1" si="75"/>
        <v>28.1</v>
      </c>
      <c r="BM67" s="10">
        <f t="shared" ca="1" si="76"/>
        <v>31.9</v>
      </c>
      <c r="BN67" s="10">
        <f t="shared" ca="1" si="77"/>
        <v>33.1</v>
      </c>
      <c r="BO67" s="10">
        <f t="shared" ca="1" si="78"/>
        <v>36.299999999999997</v>
      </c>
      <c r="BP67" s="10">
        <f t="shared" ca="1" si="79"/>
        <v>38.6</v>
      </c>
      <c r="BQ67" s="10">
        <f t="shared" ca="1" si="80"/>
        <v>40.6</v>
      </c>
      <c r="BR67" s="10">
        <f t="shared" ca="1" si="81"/>
        <v>33</v>
      </c>
      <c r="BS67" s="10">
        <f t="shared" ca="1" si="82"/>
        <v>31</v>
      </c>
      <c r="BT67" s="10">
        <f t="shared" ca="1" si="83"/>
        <v>35</v>
      </c>
    </row>
    <row r="68" spans="1:72">
      <c r="A68">
        <f t="shared" ca="1" si="42"/>
        <v>49.491666666666667</v>
      </c>
      <c r="B68">
        <f t="shared" ca="1" si="43"/>
        <v>49.55777777777778</v>
      </c>
      <c r="C68">
        <f t="shared" ca="1" si="44"/>
        <v>50.528333333333336</v>
      </c>
      <c r="D68">
        <f t="shared" ca="1" si="45"/>
        <v>53.363888888888894</v>
      </c>
      <c r="E68">
        <f t="shared" ca="1" si="46"/>
        <v>51.053333333333335</v>
      </c>
      <c r="F68">
        <f t="shared" ca="1" si="47"/>
        <v>49.36</v>
      </c>
      <c r="G68">
        <f t="shared" ca="1" si="48"/>
        <v>47.997777777777777</v>
      </c>
      <c r="H68">
        <f t="shared" ca="1" si="49"/>
        <v>48.2</v>
      </c>
      <c r="I68">
        <f t="shared" ca="1" si="50"/>
        <v>50.569444444444443</v>
      </c>
      <c r="J68">
        <f t="shared" ca="1" si="51"/>
        <v>51.293333333333337</v>
      </c>
      <c r="K68">
        <f t="shared" ca="1" si="52"/>
        <v>50.788333333333341</v>
      </c>
      <c r="L68">
        <f t="shared" ca="1" si="53"/>
        <v>52.343333333333334</v>
      </c>
      <c r="M68">
        <f t="shared" ca="1" si="54"/>
        <v>50.067777777777785</v>
      </c>
      <c r="N68">
        <f t="shared" ca="1" si="55"/>
        <v>47.524444444444448</v>
      </c>
      <c r="O68">
        <f t="shared" ca="1" si="56"/>
        <v>44.594999999999999</v>
      </c>
      <c r="P68">
        <f t="shared" ca="1" si="57"/>
        <v>41.855000000000004</v>
      </c>
      <c r="Q68">
        <f t="shared" ca="1" si="58"/>
        <v>39.368333333333339</v>
      </c>
      <c r="R68">
        <f t="shared" ca="1" si="59"/>
        <v>40.766666666666666</v>
      </c>
      <c r="S68">
        <f t="shared" ca="1" si="60"/>
        <v>44.865555555555559</v>
      </c>
      <c r="T68">
        <f t="shared" ca="1" si="61"/>
        <v>43.582222222222221</v>
      </c>
      <c r="AA68" s="23" t="e">
        <f t="shared" ca="1" si="62"/>
        <v>#VALUE!</v>
      </c>
      <c r="AB68" s="23" t="e">
        <f t="shared" ca="1" si="40"/>
        <v>#VALUE!</v>
      </c>
      <c r="AC68" s="23" t="e">
        <f t="shared" ca="1" si="40"/>
        <v>#VALUE!</v>
      </c>
      <c r="AD68" s="23" t="e">
        <f t="shared" ca="1" si="40"/>
        <v>#VALUE!</v>
      </c>
      <c r="AE68" s="23" t="e">
        <f t="shared" ca="1" si="40"/>
        <v>#VALUE!</v>
      </c>
      <c r="AF68" s="23" t="e">
        <f t="shared" ca="1" si="40"/>
        <v>#VALUE!</v>
      </c>
      <c r="AG68" s="23" t="e">
        <f t="shared" ca="1" si="40"/>
        <v>#VALUE!</v>
      </c>
      <c r="AH68" s="23" t="e">
        <f t="shared" ca="1" si="40"/>
        <v>#VALUE!</v>
      </c>
      <c r="AI68" s="23" t="e">
        <f t="shared" ca="1" si="40"/>
        <v>#VALUE!</v>
      </c>
      <c r="AJ68" s="23" t="e">
        <f t="shared" ca="1" si="40"/>
        <v>#VALUE!</v>
      </c>
      <c r="AK68" s="23" t="e">
        <f t="shared" ca="1" si="40"/>
        <v>#VALUE!</v>
      </c>
      <c r="AL68" s="23" t="e">
        <f t="shared" ca="1" si="40"/>
        <v>#VALUE!</v>
      </c>
      <c r="AM68" s="23" t="e">
        <f t="shared" ca="1" si="40"/>
        <v>#VALUE!</v>
      </c>
      <c r="AN68" s="23" t="e">
        <f t="shared" ca="1" si="40"/>
        <v>#VALUE!</v>
      </c>
      <c r="AO68" s="23" t="e">
        <f t="shared" ca="1" si="40"/>
        <v>#VALUE!</v>
      </c>
      <c r="AP68" s="23" t="e">
        <f t="shared" ca="1" si="40"/>
        <v>#VALUE!</v>
      </c>
      <c r="AQ68" s="23" t="e">
        <f t="shared" ca="1" si="40"/>
        <v>#VALUE!</v>
      </c>
      <c r="AR68" s="23" t="e">
        <f t="shared" ca="1" si="40"/>
        <v>#VALUE!</v>
      </c>
      <c r="AS68" s="23" t="e">
        <f t="shared" ca="1" si="40"/>
        <v>#VALUE!</v>
      </c>
      <c r="AT68" s="23" t="e">
        <f t="shared" ca="1" si="40"/>
        <v>#VALUE!</v>
      </c>
      <c r="BA68" s="10">
        <f t="shared" ca="1" si="64"/>
        <v>23.7</v>
      </c>
      <c r="BB68" s="10">
        <f t="shared" ca="1" si="65"/>
        <v>22.6</v>
      </c>
      <c r="BC68" s="10">
        <f t="shared" ca="1" si="66"/>
        <v>21.6</v>
      </c>
      <c r="BD68" s="10">
        <f t="shared" ca="1" si="67"/>
        <v>21.3</v>
      </c>
      <c r="BE68" s="10">
        <f t="shared" ca="1" si="68"/>
        <v>24.2</v>
      </c>
      <c r="BF68" s="10">
        <f t="shared" ca="1" si="69"/>
        <v>24.2</v>
      </c>
      <c r="BG68" s="10">
        <f t="shared" ca="1" si="70"/>
        <v>24.7</v>
      </c>
      <c r="BH68" s="10">
        <f t="shared" ca="1" si="71"/>
        <v>30.8</v>
      </c>
      <c r="BI68" s="10">
        <f t="shared" ca="1" si="72"/>
        <v>28.4</v>
      </c>
      <c r="BJ68" s="10">
        <f t="shared" ca="1" si="73"/>
        <v>28.8</v>
      </c>
      <c r="BK68" s="10">
        <f t="shared" ca="1" si="74"/>
        <v>34</v>
      </c>
      <c r="BL68" s="10">
        <f t="shared" ca="1" si="75"/>
        <v>30.2</v>
      </c>
      <c r="BM68" s="10">
        <f t="shared" ca="1" si="76"/>
        <v>32.1</v>
      </c>
      <c r="BN68" s="10">
        <f t="shared" ca="1" si="77"/>
        <v>33.4</v>
      </c>
      <c r="BO68" s="10">
        <f t="shared" ca="1" si="78"/>
        <v>34.299999999999997</v>
      </c>
      <c r="BP68" s="10">
        <f t="shared" ca="1" si="79"/>
        <v>33.4</v>
      </c>
      <c r="BQ68" s="10">
        <f t="shared" ca="1" si="80"/>
        <v>36.5</v>
      </c>
      <c r="BR68" s="10">
        <f t="shared" ca="1" si="81"/>
        <v>40.6</v>
      </c>
      <c r="BS68" s="10">
        <f t="shared" ca="1" si="82"/>
        <v>31.9</v>
      </c>
      <c r="BT68" s="10">
        <f t="shared" ca="1" si="83"/>
        <v>35.6</v>
      </c>
    </row>
    <row r="69" spans="1:72">
      <c r="A69">
        <f t="shared" ca="1" si="42"/>
        <v>51.93</v>
      </c>
      <c r="B69">
        <f t="shared" ca="1" si="43"/>
        <v>49.210000000000008</v>
      </c>
      <c r="C69">
        <f t="shared" ca="1" si="44"/>
        <v>50.44</v>
      </c>
      <c r="D69">
        <f t="shared" ca="1" si="45"/>
        <v>53.291666666666671</v>
      </c>
      <c r="E69">
        <f t="shared" ca="1" si="46"/>
        <v>53.883333333333333</v>
      </c>
      <c r="F69">
        <f t="shared" ca="1" si="47"/>
        <v>51.184444444444445</v>
      </c>
      <c r="G69">
        <f t="shared" ca="1" si="48"/>
        <v>49.291111111111114</v>
      </c>
      <c r="H69">
        <f t="shared" ca="1" si="49"/>
        <v>51.121111111111112</v>
      </c>
      <c r="I69">
        <f t="shared" ca="1" si="50"/>
        <v>52.660000000000004</v>
      </c>
      <c r="J69">
        <f t="shared" ca="1" si="51"/>
        <v>52.506666666666668</v>
      </c>
      <c r="K69">
        <f t="shared" ca="1" si="52"/>
        <v>52.727777777777781</v>
      </c>
      <c r="L69">
        <f t="shared" ca="1" si="53"/>
        <v>51.477777777777774</v>
      </c>
      <c r="M69">
        <f t="shared" ca="1" si="54"/>
        <v>53.37777777777778</v>
      </c>
      <c r="N69">
        <f t="shared" ca="1" si="55"/>
        <v>54.053333333333335</v>
      </c>
      <c r="O69">
        <f t="shared" ca="1" si="56"/>
        <v>47.308333333333337</v>
      </c>
      <c r="P69">
        <f t="shared" ca="1" si="57"/>
        <v>42.809444444444445</v>
      </c>
      <c r="Q69">
        <f t="shared" ca="1" si="58"/>
        <v>41.01166666666667</v>
      </c>
      <c r="R69">
        <f t="shared" ca="1" si="59"/>
        <v>44.04</v>
      </c>
      <c r="S69">
        <f t="shared" ca="1" si="60"/>
        <v>44.903333333333336</v>
      </c>
      <c r="T69">
        <f t="shared" ca="1" si="61"/>
        <v>45.166666666666671</v>
      </c>
      <c r="AA69" s="23" t="e">
        <f t="shared" ca="1" si="62"/>
        <v>#VALUE!</v>
      </c>
      <c r="AB69" s="23" t="e">
        <f t="shared" ca="1" si="40"/>
        <v>#VALUE!</v>
      </c>
      <c r="AC69" s="23" t="e">
        <f t="shared" ca="1" si="40"/>
        <v>#VALUE!</v>
      </c>
      <c r="AD69" s="23" t="e">
        <f t="shared" ca="1" si="40"/>
        <v>#VALUE!</v>
      </c>
      <c r="AE69" s="23" t="e">
        <f t="shared" ca="1" si="40"/>
        <v>#VALUE!</v>
      </c>
      <c r="AF69" s="23" t="e">
        <f t="shared" ca="1" si="40"/>
        <v>#VALUE!</v>
      </c>
      <c r="AG69" s="23" t="e">
        <f t="shared" ca="1" si="40"/>
        <v>#VALUE!</v>
      </c>
      <c r="AH69" s="23" t="e">
        <f t="shared" ca="1" si="40"/>
        <v>#VALUE!</v>
      </c>
      <c r="AI69" s="23" t="e">
        <f t="shared" ca="1" si="40"/>
        <v>#VALUE!</v>
      </c>
      <c r="AJ69" s="23" t="e">
        <f t="shared" ca="1" si="40"/>
        <v>#VALUE!</v>
      </c>
      <c r="AK69" s="23" t="e">
        <f t="shared" ca="1" si="40"/>
        <v>#VALUE!</v>
      </c>
      <c r="AL69" s="23" t="e">
        <f t="shared" ca="1" si="40"/>
        <v>#VALUE!</v>
      </c>
      <c r="AM69" s="23" t="e">
        <f t="shared" ca="1" si="40"/>
        <v>#VALUE!</v>
      </c>
      <c r="AN69" s="23" t="e">
        <f t="shared" ca="1" si="40"/>
        <v>#VALUE!</v>
      </c>
      <c r="AO69" s="23" t="e">
        <f t="shared" ca="1" si="40"/>
        <v>#VALUE!</v>
      </c>
      <c r="AP69" s="23" t="e">
        <f t="shared" ca="1" si="40"/>
        <v>#VALUE!</v>
      </c>
      <c r="AQ69" s="23" t="e">
        <f t="shared" ca="1" si="40"/>
        <v>#VALUE!</v>
      </c>
      <c r="AR69" s="23" t="e">
        <f t="shared" ca="1" si="40"/>
        <v>#VALUE!</v>
      </c>
      <c r="AS69" s="23" t="e">
        <f t="shared" ca="1" si="40"/>
        <v>#VALUE!</v>
      </c>
      <c r="AT69" s="23" t="e">
        <f t="shared" ca="1" si="40"/>
        <v>#VALUE!</v>
      </c>
      <c r="BA69" s="10">
        <f t="shared" ca="1" si="64"/>
        <v>21.7</v>
      </c>
      <c r="BB69" s="10">
        <f t="shared" ca="1" si="65"/>
        <v>23.7</v>
      </c>
      <c r="BC69" s="10">
        <f t="shared" ca="1" si="66"/>
        <v>21.6</v>
      </c>
      <c r="BD69" s="10">
        <f t="shared" ca="1" si="67"/>
        <v>21.5</v>
      </c>
      <c r="BE69" s="10">
        <f t="shared" ca="1" si="68"/>
        <v>20.2</v>
      </c>
      <c r="BF69" s="10">
        <f t="shared" ca="1" si="69"/>
        <v>20.2</v>
      </c>
      <c r="BG69" s="10">
        <f t="shared" ca="1" si="70"/>
        <v>25</v>
      </c>
      <c r="BH69" s="10">
        <f t="shared" ca="1" si="71"/>
        <v>22.8</v>
      </c>
      <c r="BI69" s="10">
        <f t="shared" ca="1" si="72"/>
        <v>23.3</v>
      </c>
      <c r="BJ69" s="10">
        <f t="shared" ca="1" si="73"/>
        <v>30.8</v>
      </c>
      <c r="BK69" s="10">
        <f t="shared" ca="1" si="74"/>
        <v>28.2</v>
      </c>
      <c r="BL69" s="10">
        <f t="shared" ca="1" si="75"/>
        <v>26.8</v>
      </c>
      <c r="BM69" s="10">
        <f t="shared" ca="1" si="76"/>
        <v>33.700000000000003</v>
      </c>
      <c r="BN69" s="10">
        <f t="shared" ca="1" si="77"/>
        <v>29.1</v>
      </c>
      <c r="BO69" s="10">
        <f t="shared" ca="1" si="78"/>
        <v>29.3</v>
      </c>
      <c r="BP69" s="10">
        <f t="shared" ca="1" si="79"/>
        <v>35.299999999999997</v>
      </c>
      <c r="BQ69" s="10">
        <f t="shared" ca="1" si="80"/>
        <v>37.1</v>
      </c>
      <c r="BR69" s="10">
        <f t="shared" ca="1" si="81"/>
        <v>37.1</v>
      </c>
      <c r="BS69" s="10">
        <f t="shared" ca="1" si="82"/>
        <v>34.5</v>
      </c>
      <c r="BT69" s="10">
        <f t="shared" ca="1" si="83"/>
        <v>34</v>
      </c>
    </row>
    <row r="70" spans="1:72">
      <c r="A70">
        <f t="shared" ca="1" si="42"/>
        <v>51.513333333333335</v>
      </c>
      <c r="B70">
        <f t="shared" ca="1" si="43"/>
        <v>51.635555555555555</v>
      </c>
      <c r="C70">
        <f t="shared" ca="1" si="44"/>
        <v>49.88111111111111</v>
      </c>
      <c r="D70">
        <f t="shared" ca="1" si="45"/>
        <v>52.91</v>
      </c>
      <c r="E70">
        <f t="shared" ca="1" si="46"/>
        <v>51.648333333333341</v>
      </c>
      <c r="F70">
        <f t="shared" ca="1" si="47"/>
        <v>51.184444444444445</v>
      </c>
      <c r="G70">
        <f t="shared" ca="1" si="48"/>
        <v>51.684444444444445</v>
      </c>
      <c r="H70">
        <f t="shared" ca="1" si="49"/>
        <v>53.691111111111113</v>
      </c>
      <c r="I70">
        <f t="shared" ca="1" si="50"/>
        <v>58.315555555555555</v>
      </c>
      <c r="J70">
        <f t="shared" ca="1" si="51"/>
        <v>53.31</v>
      </c>
      <c r="K70">
        <f t="shared" ca="1" si="52"/>
        <v>49.176666666666662</v>
      </c>
      <c r="L70">
        <f t="shared" ca="1" si="53"/>
        <v>50.041666666666664</v>
      </c>
      <c r="M70">
        <f t="shared" ca="1" si="54"/>
        <v>52.328888888888891</v>
      </c>
      <c r="N70">
        <f t="shared" ca="1" si="55"/>
        <v>50.346111111111114</v>
      </c>
      <c r="O70">
        <f t="shared" ca="1" si="56"/>
        <v>51.18333333333333</v>
      </c>
      <c r="P70">
        <f t="shared" ca="1" si="57"/>
        <v>45.261111111111113</v>
      </c>
      <c r="Q70">
        <f t="shared" ca="1" si="58"/>
        <v>42.478888888888896</v>
      </c>
      <c r="R70">
        <f t="shared" ca="1" si="59"/>
        <v>42.044444444444444</v>
      </c>
      <c r="S70">
        <f t="shared" ca="1" si="60"/>
        <v>43.76444444444445</v>
      </c>
      <c r="T70">
        <f t="shared" ca="1" si="61"/>
        <v>47.671111111111109</v>
      </c>
      <c r="AA70" s="23" t="e">
        <f t="shared" ca="1" si="62"/>
        <v>#VALUE!</v>
      </c>
      <c r="AB70" s="23" t="e">
        <f t="shared" ca="1" si="40"/>
        <v>#VALUE!</v>
      </c>
      <c r="AC70" s="23" t="e">
        <f t="shared" ca="1" si="40"/>
        <v>#VALUE!</v>
      </c>
      <c r="AD70" s="23" t="e">
        <f t="shared" ca="1" si="40"/>
        <v>#VALUE!</v>
      </c>
      <c r="AE70" s="23" t="e">
        <f t="shared" ca="1" si="40"/>
        <v>#VALUE!</v>
      </c>
      <c r="AF70" s="23" t="e">
        <f t="shared" ca="1" si="40"/>
        <v>#VALUE!</v>
      </c>
      <c r="AG70" s="23" t="e">
        <f t="shared" ca="1" si="40"/>
        <v>#VALUE!</v>
      </c>
      <c r="AH70" s="23" t="e">
        <f t="shared" ca="1" si="40"/>
        <v>#VALUE!</v>
      </c>
      <c r="AI70" s="23" t="e">
        <f t="shared" ca="1" si="40"/>
        <v>#VALUE!</v>
      </c>
      <c r="AJ70" s="23" t="e">
        <f t="shared" ca="1" si="40"/>
        <v>#VALUE!</v>
      </c>
      <c r="AK70" s="23" t="e">
        <f t="shared" ca="1" si="40"/>
        <v>#VALUE!</v>
      </c>
      <c r="AL70" s="23" t="e">
        <f t="shared" ca="1" si="40"/>
        <v>#VALUE!</v>
      </c>
      <c r="AM70" s="23" t="e">
        <f t="shared" ca="1" si="40"/>
        <v>#VALUE!</v>
      </c>
      <c r="AN70" s="23" t="e">
        <f t="shared" ca="1" si="40"/>
        <v>#VALUE!</v>
      </c>
      <c r="AO70" s="23" t="e">
        <f t="shared" ca="1" si="40"/>
        <v>#VALUE!</v>
      </c>
      <c r="AP70" s="23" t="e">
        <f t="shared" ca="1" si="40"/>
        <v>#VALUE!</v>
      </c>
      <c r="AQ70" s="23" t="e">
        <f t="shared" ca="1" si="40"/>
        <v>#VALUE!</v>
      </c>
      <c r="AR70" s="23" t="e">
        <f t="shared" ca="1" si="40"/>
        <v>#VALUE!</v>
      </c>
      <c r="AS70" s="23" t="e">
        <f t="shared" ca="1" si="40"/>
        <v>#VALUE!</v>
      </c>
      <c r="AT70" s="23" t="e">
        <f t="shared" ca="1" si="40"/>
        <v>#VALUE!</v>
      </c>
      <c r="BA70" s="10">
        <f t="shared" ca="1" si="64"/>
        <v>20.2</v>
      </c>
      <c r="BB70" s="10">
        <f t="shared" ca="1" si="65"/>
        <v>25.9</v>
      </c>
      <c r="BC70" s="10">
        <f t="shared" ca="1" si="66"/>
        <v>22.7</v>
      </c>
      <c r="BD70" s="10">
        <f t="shared" ca="1" si="67"/>
        <v>20.2</v>
      </c>
      <c r="BE70" s="10">
        <f t="shared" ca="1" si="68"/>
        <v>24.6</v>
      </c>
      <c r="BF70" s="10">
        <f t="shared" ca="1" si="69"/>
        <v>22.7</v>
      </c>
      <c r="BG70" s="10">
        <f t="shared" ca="1" si="70"/>
        <v>22.6</v>
      </c>
      <c r="BH70" s="10">
        <f t="shared" ca="1" si="71"/>
        <v>22.5</v>
      </c>
      <c r="BI70" s="10">
        <f t="shared" ca="1" si="72"/>
        <v>20.2</v>
      </c>
      <c r="BJ70" s="10">
        <f t="shared" ca="1" si="73"/>
        <v>22.8</v>
      </c>
      <c r="BK70" s="10">
        <f t="shared" ca="1" si="74"/>
        <v>27.3</v>
      </c>
      <c r="BL70" s="10">
        <f t="shared" ca="1" si="75"/>
        <v>30.4</v>
      </c>
      <c r="BM70" s="10">
        <f t="shared" ca="1" si="76"/>
        <v>31.3</v>
      </c>
      <c r="BN70" s="10">
        <f t="shared" ca="1" si="77"/>
        <v>33.4</v>
      </c>
      <c r="BO70" s="10">
        <f t="shared" ca="1" si="78"/>
        <v>30.6</v>
      </c>
      <c r="BP70" s="10">
        <f t="shared" ca="1" si="79"/>
        <v>27.7</v>
      </c>
      <c r="BQ70" s="10">
        <f t="shared" ca="1" si="80"/>
        <v>33.4</v>
      </c>
      <c r="BR70" s="10">
        <f t="shared" ca="1" si="81"/>
        <v>35.9</v>
      </c>
      <c r="BS70" s="10">
        <f t="shared" ca="1" si="82"/>
        <v>37.799999999999997</v>
      </c>
      <c r="BT70" s="10">
        <f t="shared" ca="1" si="83"/>
        <v>35.4</v>
      </c>
    </row>
    <row r="71" spans="1:72">
      <c r="A71">
        <f t="shared" ca="1" si="42"/>
        <v>47.373333333333335</v>
      </c>
      <c r="B71">
        <f t="shared" ca="1" si="43"/>
        <v>51.09</v>
      </c>
      <c r="C71">
        <f t="shared" ca="1" si="44"/>
        <v>53.711111111111109</v>
      </c>
      <c r="D71">
        <f t="shared" ca="1" si="45"/>
        <v>54.051111111111112</v>
      </c>
      <c r="E71">
        <f t="shared" ca="1" si="46"/>
        <v>54.388888888888886</v>
      </c>
      <c r="F71">
        <f t="shared" ca="1" si="47"/>
        <v>50.680555555555557</v>
      </c>
      <c r="G71">
        <f t="shared" ca="1" si="48"/>
        <v>54.461666666666666</v>
      </c>
      <c r="H71">
        <f t="shared" ca="1" si="49"/>
        <v>55.435555555555553</v>
      </c>
      <c r="I71">
        <f t="shared" ca="1" si="50"/>
        <v>53.671111111111117</v>
      </c>
      <c r="J71">
        <f t="shared" ca="1" si="51"/>
        <v>53.916666666666664</v>
      </c>
      <c r="K71">
        <f t="shared" ca="1" si="52"/>
        <v>52.573333333333338</v>
      </c>
      <c r="L71">
        <f t="shared" ca="1" si="53"/>
        <v>50.431666666666672</v>
      </c>
      <c r="M71">
        <f t="shared" ca="1" si="54"/>
        <v>54</v>
      </c>
      <c r="N71">
        <f t="shared" ca="1" si="55"/>
        <v>53.915555555555557</v>
      </c>
      <c r="O71">
        <f t="shared" ca="1" si="56"/>
        <v>53.042222222222229</v>
      </c>
      <c r="P71">
        <f t="shared" ca="1" si="57"/>
        <v>49.342222222222219</v>
      </c>
      <c r="Q71">
        <f t="shared" ca="1" si="58"/>
        <v>44.733333333333334</v>
      </c>
      <c r="R71">
        <f t="shared" ca="1" si="59"/>
        <v>43.694444444444443</v>
      </c>
      <c r="S71">
        <f t="shared" ca="1" si="60"/>
        <v>45.800000000000004</v>
      </c>
      <c r="T71">
        <f t="shared" ca="1" si="61"/>
        <v>43.771111111111111</v>
      </c>
      <c r="AA71" s="23" t="e">
        <f t="shared" ca="1" si="62"/>
        <v>#VALUE!</v>
      </c>
      <c r="AB71" s="23" t="e">
        <f t="shared" ca="1" si="40"/>
        <v>#VALUE!</v>
      </c>
      <c r="AC71" s="23" t="e">
        <f t="shared" ca="1" si="40"/>
        <v>#VALUE!</v>
      </c>
      <c r="AD71" s="23" t="e">
        <f t="shared" ca="1" si="40"/>
        <v>#VALUE!</v>
      </c>
      <c r="AE71" s="23" t="e">
        <f t="shared" ca="1" si="40"/>
        <v>#VALUE!</v>
      </c>
      <c r="AF71" s="23" t="e">
        <f t="shared" ca="1" si="40"/>
        <v>#VALUE!</v>
      </c>
      <c r="AG71" s="23" t="e">
        <f t="shared" ca="1" si="40"/>
        <v>#VALUE!</v>
      </c>
      <c r="AH71" s="23" t="e">
        <f t="shared" ca="1" si="40"/>
        <v>#VALUE!</v>
      </c>
      <c r="AI71" s="23" t="e">
        <f t="shared" ca="1" si="40"/>
        <v>#VALUE!</v>
      </c>
      <c r="AJ71" s="23" t="e">
        <f t="shared" ca="1" si="40"/>
        <v>#VALUE!</v>
      </c>
      <c r="AK71" s="23" t="e">
        <f t="shared" ca="1" si="40"/>
        <v>#VALUE!</v>
      </c>
      <c r="AL71" s="23" t="e">
        <f t="shared" ca="1" si="40"/>
        <v>#VALUE!</v>
      </c>
      <c r="AM71" s="23" t="e">
        <f t="shared" ca="1" si="40"/>
        <v>#VALUE!</v>
      </c>
      <c r="AN71" s="23" t="e">
        <f t="shared" ca="1" si="40"/>
        <v>#VALUE!</v>
      </c>
      <c r="AO71" s="23" t="e">
        <f t="shared" ca="1" si="40"/>
        <v>#VALUE!</v>
      </c>
      <c r="AP71" s="23" t="e">
        <f t="shared" ca="1" si="40"/>
        <v>#VALUE!</v>
      </c>
      <c r="AQ71" s="23" t="e">
        <f t="shared" ca="1" si="40"/>
        <v>#VALUE!</v>
      </c>
      <c r="AR71" s="23" t="e">
        <f t="shared" ca="1" si="40"/>
        <v>#VALUE!</v>
      </c>
      <c r="AS71" s="23" t="e">
        <f t="shared" ca="1" si="40"/>
        <v>#VALUE!</v>
      </c>
      <c r="AT71" s="23" t="e">
        <f t="shared" ca="1" si="40"/>
        <v>#VALUE!</v>
      </c>
      <c r="BA71" s="10">
        <f t="shared" ca="1" si="64"/>
        <v>22.2</v>
      </c>
      <c r="BB71" s="10">
        <f t="shared" ca="1" si="65"/>
        <v>20.2</v>
      </c>
      <c r="BC71" s="10">
        <f t="shared" ca="1" si="66"/>
        <v>20.2</v>
      </c>
      <c r="BD71" s="10">
        <f t="shared" ca="1" si="67"/>
        <v>22</v>
      </c>
      <c r="BE71" s="10">
        <f t="shared" ca="1" si="68"/>
        <v>26.3</v>
      </c>
      <c r="BF71" s="10">
        <f t="shared" ca="1" si="69"/>
        <v>24.5</v>
      </c>
      <c r="BG71" s="10">
        <f t="shared" ca="1" si="70"/>
        <v>20.2</v>
      </c>
      <c r="BH71" s="10">
        <f t="shared" ca="1" si="71"/>
        <v>20.2</v>
      </c>
      <c r="BI71" s="10">
        <f t="shared" ca="1" si="72"/>
        <v>20.2</v>
      </c>
      <c r="BJ71" s="10">
        <f t="shared" ca="1" si="73"/>
        <v>22.1</v>
      </c>
      <c r="BK71" s="10">
        <f t="shared" ca="1" si="74"/>
        <v>25.1</v>
      </c>
      <c r="BL71" s="10">
        <f t="shared" ca="1" si="75"/>
        <v>27.6</v>
      </c>
      <c r="BM71" s="10">
        <f t="shared" ca="1" si="76"/>
        <v>26.8</v>
      </c>
      <c r="BN71" s="10">
        <f t="shared" ca="1" si="77"/>
        <v>28.5</v>
      </c>
      <c r="BO71" s="10">
        <f t="shared" ca="1" si="78"/>
        <v>27.8</v>
      </c>
      <c r="BP71" s="10">
        <f t="shared" ca="1" si="79"/>
        <v>28.7</v>
      </c>
      <c r="BQ71" s="10">
        <f t="shared" ca="1" si="80"/>
        <v>33.9</v>
      </c>
      <c r="BR71" s="10">
        <f t="shared" ca="1" si="81"/>
        <v>37.4</v>
      </c>
      <c r="BS71" s="10">
        <f t="shared" ca="1" si="82"/>
        <v>33</v>
      </c>
      <c r="BT71" s="10">
        <f t="shared" ca="1" si="83"/>
        <v>39.4</v>
      </c>
    </row>
    <row r="72" spans="1:72">
      <c r="A72">
        <f t="shared" ca="1" si="42"/>
        <v>44.563333333333333</v>
      </c>
      <c r="B72">
        <f t="shared" ca="1" si="43"/>
        <v>48.848333333333329</v>
      </c>
      <c r="C72">
        <f t="shared" ca="1" si="44"/>
        <v>49.336666666666673</v>
      </c>
      <c r="D72">
        <f t="shared" ca="1" si="45"/>
        <v>49.91</v>
      </c>
      <c r="E72">
        <f t="shared" ca="1" si="46"/>
        <v>52.527777777777786</v>
      </c>
      <c r="F72">
        <f t="shared" ca="1" si="47"/>
        <v>49.84</v>
      </c>
      <c r="G72">
        <f t="shared" ca="1" si="48"/>
        <v>52.516666666666666</v>
      </c>
      <c r="H72">
        <f t="shared" ca="1" si="49"/>
        <v>51.909444444444439</v>
      </c>
      <c r="I72">
        <f t="shared" ca="1" si="50"/>
        <v>53.833333333333336</v>
      </c>
      <c r="J72">
        <f t="shared" ca="1" si="51"/>
        <v>51.905555555555566</v>
      </c>
      <c r="K72">
        <f t="shared" ca="1" si="52"/>
        <v>50.56</v>
      </c>
      <c r="L72">
        <f t="shared" ca="1" si="53"/>
        <v>49.851111111111116</v>
      </c>
      <c r="M72">
        <f t="shared" ca="1" si="54"/>
        <v>53.213333333333338</v>
      </c>
      <c r="N72">
        <f t="shared" ca="1" si="55"/>
        <v>58.487222222222222</v>
      </c>
      <c r="O72">
        <f t="shared" ca="1" si="56"/>
        <v>58.657777777777774</v>
      </c>
      <c r="P72">
        <f t="shared" ca="1" si="57"/>
        <v>52.851111111111116</v>
      </c>
      <c r="Q72">
        <f t="shared" ca="1" si="58"/>
        <v>50.168888888888887</v>
      </c>
      <c r="R72">
        <f t="shared" ca="1" si="59"/>
        <v>44.593888888888898</v>
      </c>
      <c r="S72">
        <f t="shared" ca="1" si="60"/>
        <v>45.800000000000004</v>
      </c>
      <c r="T72">
        <f t="shared" ca="1" si="61"/>
        <v>49.151666666666671</v>
      </c>
      <c r="AA72" s="23" t="e">
        <f t="shared" ca="1" si="62"/>
        <v>#VALUE!</v>
      </c>
      <c r="AB72" s="23" t="e">
        <f t="shared" ca="1" si="40"/>
        <v>#VALUE!</v>
      </c>
      <c r="AC72" s="23" t="e">
        <f t="shared" ca="1" si="40"/>
        <v>#VALUE!</v>
      </c>
      <c r="AD72" s="23" t="e">
        <f t="shared" ca="1" si="40"/>
        <v>#VALUE!</v>
      </c>
      <c r="AE72" s="23" t="e">
        <f t="shared" ca="1" si="40"/>
        <v>#VALUE!</v>
      </c>
      <c r="AF72" s="23" t="e">
        <f t="shared" ca="1" si="40"/>
        <v>#VALUE!</v>
      </c>
      <c r="AG72" s="23" t="e">
        <f t="shared" ca="1" si="40"/>
        <v>#VALUE!</v>
      </c>
      <c r="AH72" s="23" t="e">
        <f t="shared" ca="1" si="40"/>
        <v>#VALUE!</v>
      </c>
      <c r="AI72" s="23" t="e">
        <f t="shared" ca="1" si="40"/>
        <v>#VALUE!</v>
      </c>
      <c r="AJ72" s="23" t="e">
        <f t="shared" ca="1" si="40"/>
        <v>#VALUE!</v>
      </c>
      <c r="AK72" s="23" t="e">
        <f t="shared" ca="1" si="40"/>
        <v>#VALUE!</v>
      </c>
      <c r="AL72" s="23" t="e">
        <f t="shared" ca="1" si="40"/>
        <v>#VALUE!</v>
      </c>
      <c r="AM72" s="23" t="e">
        <f t="shared" ca="1" si="40"/>
        <v>#VALUE!</v>
      </c>
      <c r="AN72" s="23" t="e">
        <f t="shared" ca="1" si="40"/>
        <v>#VALUE!</v>
      </c>
      <c r="AO72" s="23" t="e">
        <f t="shared" ca="1" si="40"/>
        <v>#VALUE!</v>
      </c>
      <c r="AP72" s="23" t="e">
        <f t="shared" ca="1" si="40"/>
        <v>#VALUE!</v>
      </c>
      <c r="AQ72" s="23" t="e">
        <f t="shared" ca="1" si="40"/>
        <v>#VALUE!</v>
      </c>
      <c r="AR72" s="23" t="e">
        <f t="shared" ca="1" si="40"/>
        <v>#VALUE!</v>
      </c>
      <c r="AS72" s="23" t="e">
        <f t="shared" ca="1" si="40"/>
        <v>#VALUE!</v>
      </c>
      <c r="AT72" s="23" t="e">
        <f t="shared" ca="1" si="40"/>
        <v>#VALUE!</v>
      </c>
      <c r="BA72" s="10">
        <f t="shared" ca="1" si="64"/>
        <v>21.2</v>
      </c>
      <c r="BB72" s="10">
        <f t="shared" ca="1" si="65"/>
        <v>20.2</v>
      </c>
      <c r="BC72" s="10">
        <f t="shared" ca="1" si="66"/>
        <v>20.2</v>
      </c>
      <c r="BD72" s="10">
        <f t="shared" ca="1" si="67"/>
        <v>20.2</v>
      </c>
      <c r="BE72" s="10">
        <f t="shared" ca="1" si="68"/>
        <v>21.8</v>
      </c>
      <c r="BF72" s="10">
        <f t="shared" ca="1" si="69"/>
        <v>24.2</v>
      </c>
      <c r="BG72" s="10">
        <f t="shared" ca="1" si="70"/>
        <v>23</v>
      </c>
      <c r="BH72" s="10">
        <f t="shared" ca="1" si="71"/>
        <v>23.1</v>
      </c>
      <c r="BI72" s="10">
        <f t="shared" ca="1" si="72"/>
        <v>20.2</v>
      </c>
      <c r="BJ72" s="10">
        <f t="shared" ca="1" si="73"/>
        <v>20.2</v>
      </c>
      <c r="BK72" s="10">
        <f t="shared" ca="1" si="74"/>
        <v>23.5</v>
      </c>
      <c r="BL72" s="10">
        <f t="shared" ca="1" si="75"/>
        <v>23.4</v>
      </c>
      <c r="BM72" s="10">
        <f t="shared" ca="1" si="76"/>
        <v>23.9</v>
      </c>
      <c r="BN72" s="10">
        <f t="shared" ca="1" si="77"/>
        <v>24.4</v>
      </c>
      <c r="BO72" s="10">
        <f t="shared" ca="1" si="78"/>
        <v>22.9</v>
      </c>
      <c r="BP72" s="10">
        <f t="shared" ca="1" si="79"/>
        <v>24.5</v>
      </c>
      <c r="BQ72" s="10">
        <f t="shared" ca="1" si="80"/>
        <v>29</v>
      </c>
      <c r="BR72" s="10">
        <f t="shared" ca="1" si="81"/>
        <v>37.4</v>
      </c>
      <c r="BS72" s="10">
        <f t="shared" ca="1" si="82"/>
        <v>31.9</v>
      </c>
      <c r="BT72" s="10">
        <f t="shared" ca="1" si="83"/>
        <v>32.799999999999997</v>
      </c>
    </row>
    <row r="73" spans="1:72">
      <c r="A73">
        <f t="shared" ca="1" si="42"/>
        <v>42.38111111111111</v>
      </c>
      <c r="B73">
        <f t="shared" ca="1" si="43"/>
        <v>44.26444444444445</v>
      </c>
      <c r="C73">
        <f t="shared" ca="1" si="44"/>
        <v>46.033333333333331</v>
      </c>
      <c r="D73">
        <f t="shared" ca="1" si="45"/>
        <v>47.532222222222224</v>
      </c>
      <c r="E73">
        <f t="shared" ca="1" si="46"/>
        <v>49.964444444444453</v>
      </c>
      <c r="F73">
        <f t="shared" ca="1" si="47"/>
        <v>49.588888888888889</v>
      </c>
      <c r="G73">
        <f t="shared" ca="1" si="48"/>
        <v>50.851666666666674</v>
      </c>
      <c r="H73">
        <f t="shared" ca="1" si="49"/>
        <v>54.677777777777777</v>
      </c>
      <c r="I73">
        <f t="shared" ca="1" si="50"/>
        <v>56.196111111111108</v>
      </c>
      <c r="J73">
        <f t="shared" ca="1" si="51"/>
        <v>53.151111111111113</v>
      </c>
      <c r="K73">
        <f t="shared" ca="1" si="52"/>
        <v>54.88</v>
      </c>
      <c r="L73">
        <f t="shared" ca="1" si="53"/>
        <v>51.740000000000009</v>
      </c>
      <c r="M73">
        <f t="shared" ca="1" si="54"/>
        <v>53.105555555555554</v>
      </c>
      <c r="N73">
        <f t="shared" ca="1" si="55"/>
        <v>55.184444444444445</v>
      </c>
      <c r="O73">
        <f t="shared" ca="1" si="56"/>
        <v>58.052777777777777</v>
      </c>
      <c r="P73">
        <f t="shared" ca="1" si="57"/>
        <v>55.583333333333329</v>
      </c>
      <c r="Q73">
        <f t="shared" ca="1" si="58"/>
        <v>53.970555555555549</v>
      </c>
      <c r="R73">
        <f t="shared" ca="1" si="59"/>
        <v>51.224444444444451</v>
      </c>
      <c r="S73">
        <f t="shared" ca="1" si="60"/>
        <v>46.973333333333336</v>
      </c>
      <c r="T73">
        <f t="shared" ca="1" si="61"/>
        <v>48.168888888888887</v>
      </c>
      <c r="AA73" s="23" t="e">
        <f t="shared" ca="1" si="62"/>
        <v>#VALUE!</v>
      </c>
      <c r="AB73" s="23" t="e">
        <f t="shared" ca="1" si="40"/>
        <v>#VALUE!</v>
      </c>
      <c r="AC73" s="23" t="e">
        <f t="shared" ca="1" si="40"/>
        <v>#VALUE!</v>
      </c>
      <c r="AD73" s="23" t="e">
        <f t="shared" ca="1" si="40"/>
        <v>#VALUE!</v>
      </c>
      <c r="AE73" s="23" t="e">
        <f t="shared" ca="1" si="40"/>
        <v>#VALUE!</v>
      </c>
      <c r="AF73" s="23" t="e">
        <f t="shared" ca="1" si="40"/>
        <v>#VALUE!</v>
      </c>
      <c r="AG73" s="23" t="e">
        <f t="shared" ca="1" si="40"/>
        <v>#VALUE!</v>
      </c>
      <c r="AH73" s="23" t="e">
        <f t="shared" ca="1" si="40"/>
        <v>#VALUE!</v>
      </c>
      <c r="AI73" s="23" t="e">
        <f t="shared" ca="1" si="40"/>
        <v>#VALUE!</v>
      </c>
      <c r="AJ73" s="23" t="e">
        <f t="shared" ca="1" si="40"/>
        <v>#VALUE!</v>
      </c>
      <c r="AK73" s="23" t="e">
        <f t="shared" ca="1" si="40"/>
        <v>#VALUE!</v>
      </c>
      <c r="AL73" s="23" t="e">
        <f t="shared" ca="1" si="40"/>
        <v>#VALUE!</v>
      </c>
      <c r="AM73" s="23" t="e">
        <f t="shared" ca="1" si="40"/>
        <v>#VALUE!</v>
      </c>
      <c r="AN73" s="23" t="e">
        <f t="shared" ca="1" si="40"/>
        <v>#VALUE!</v>
      </c>
      <c r="AO73" s="23" t="e">
        <f t="shared" ca="1" si="40"/>
        <v>#VALUE!</v>
      </c>
      <c r="AP73" s="23" t="e">
        <f t="shared" ca="1" si="40"/>
        <v>#VALUE!</v>
      </c>
      <c r="AQ73" s="23" t="e">
        <f t="shared" ca="1" si="40"/>
        <v>#VALUE!</v>
      </c>
      <c r="AR73" s="23" t="e">
        <f t="shared" ca="1" si="40"/>
        <v>#VALUE!</v>
      </c>
      <c r="AS73" s="23" t="e">
        <f t="shared" ca="1" si="40"/>
        <v>#VALUE!</v>
      </c>
      <c r="AT73" s="23" t="e">
        <f t="shared" ca="1" si="40"/>
        <v>#VALUE!</v>
      </c>
      <c r="BA73" s="10">
        <f t="shared" ca="1" si="64"/>
        <v>23.2</v>
      </c>
      <c r="BB73" s="10">
        <f t="shared" ca="1" si="65"/>
        <v>23.5</v>
      </c>
      <c r="BC73" s="10">
        <f t="shared" ca="1" si="66"/>
        <v>20.2</v>
      </c>
      <c r="BD73" s="10">
        <f t="shared" ca="1" si="67"/>
        <v>21.2</v>
      </c>
      <c r="BE73" s="10">
        <f t="shared" ca="1" si="68"/>
        <v>20.2</v>
      </c>
      <c r="BF73" s="10">
        <f t="shared" ca="1" si="69"/>
        <v>26.1</v>
      </c>
      <c r="BG73" s="10">
        <f t="shared" ca="1" si="70"/>
        <v>22.4</v>
      </c>
      <c r="BH73" s="10">
        <f t="shared" ca="1" si="71"/>
        <v>20.2</v>
      </c>
      <c r="BI73" s="10">
        <f t="shared" ca="1" si="72"/>
        <v>20.2</v>
      </c>
      <c r="BJ73" s="10">
        <f t="shared" ca="1" si="73"/>
        <v>20.2</v>
      </c>
      <c r="BK73" s="10">
        <f t="shared" ca="1" si="74"/>
        <v>22.3</v>
      </c>
      <c r="BL73" s="10">
        <f t="shared" ca="1" si="75"/>
        <v>25.1</v>
      </c>
      <c r="BM73" s="10">
        <f t="shared" ca="1" si="76"/>
        <v>22.1</v>
      </c>
      <c r="BN73" s="10">
        <f t="shared" ca="1" si="77"/>
        <v>23.5</v>
      </c>
      <c r="BO73" s="10">
        <f t="shared" ca="1" si="78"/>
        <v>20.2</v>
      </c>
      <c r="BP73" s="10">
        <f t="shared" ca="1" si="79"/>
        <v>24.5</v>
      </c>
      <c r="BQ73" s="10">
        <f t="shared" ca="1" si="80"/>
        <v>25</v>
      </c>
      <c r="BR73" s="10">
        <f t="shared" ca="1" si="81"/>
        <v>27.5</v>
      </c>
      <c r="BS73" s="10">
        <f t="shared" ca="1" si="82"/>
        <v>33.299999999999997</v>
      </c>
      <c r="BT73" s="10">
        <f t="shared" ca="1" si="83"/>
        <v>32.700000000000003</v>
      </c>
    </row>
    <row r="74" spans="1:72">
      <c r="A74">
        <f t="shared" ca="1" si="42"/>
        <v>42.648888888888891</v>
      </c>
      <c r="B74">
        <f t="shared" ca="1" si="43"/>
        <v>44.06</v>
      </c>
      <c r="C74">
        <f t="shared" ca="1" si="44"/>
        <v>46.237777777777779</v>
      </c>
      <c r="D74">
        <f t="shared" ca="1" si="45"/>
        <v>46.45055555555556</v>
      </c>
      <c r="E74">
        <f t="shared" ca="1" si="46"/>
        <v>45.447222222222223</v>
      </c>
      <c r="F74">
        <f t="shared" ca="1" si="47"/>
        <v>49.31666666666667</v>
      </c>
      <c r="G74">
        <f t="shared" ca="1" si="48"/>
        <v>47.587222222222223</v>
      </c>
      <c r="H74">
        <f t="shared" ca="1" si="49"/>
        <v>51.273333333333333</v>
      </c>
      <c r="I74">
        <f t="shared" ca="1" si="50"/>
        <v>56.1</v>
      </c>
      <c r="J74">
        <f t="shared" ca="1" si="51"/>
        <v>53.041666666666664</v>
      </c>
      <c r="K74">
        <f t="shared" ca="1" si="52"/>
        <v>52.988888888888894</v>
      </c>
      <c r="L74">
        <f t="shared" ca="1" si="53"/>
        <v>55.465555555555547</v>
      </c>
      <c r="M74">
        <f t="shared" ca="1" si="54"/>
        <v>51.656666666666666</v>
      </c>
      <c r="N74">
        <f t="shared" ca="1" si="55"/>
        <v>52.37833333333333</v>
      </c>
      <c r="O74">
        <f t="shared" ca="1" si="56"/>
        <v>55.102222222222217</v>
      </c>
      <c r="P74">
        <f t="shared" ca="1" si="57"/>
        <v>54.166666666666671</v>
      </c>
      <c r="Q74">
        <f t="shared" ca="1" si="58"/>
        <v>55.715555555555561</v>
      </c>
      <c r="R74">
        <f t="shared" ca="1" si="59"/>
        <v>55.904444444444444</v>
      </c>
      <c r="S74">
        <f t="shared" ca="1" si="60"/>
        <v>51.136111111111113</v>
      </c>
      <c r="T74">
        <f t="shared" ca="1" si="61"/>
        <v>50.541666666666671</v>
      </c>
      <c r="AA74" s="23" t="e">
        <f t="shared" ca="1" si="62"/>
        <v>#VALUE!</v>
      </c>
      <c r="AB74" s="23" t="e">
        <f t="shared" ca="1" si="40"/>
        <v>#VALUE!</v>
      </c>
      <c r="AC74" s="23" t="e">
        <f t="shared" ca="1" si="40"/>
        <v>#VALUE!</v>
      </c>
      <c r="AD74" s="23" t="e">
        <f t="shared" ca="1" si="40"/>
        <v>#VALUE!</v>
      </c>
      <c r="AE74" s="23" t="e">
        <f t="shared" ca="1" si="40"/>
        <v>#VALUE!</v>
      </c>
      <c r="AF74" s="23" t="e">
        <f t="shared" ca="1" si="40"/>
        <v>#VALUE!</v>
      </c>
      <c r="AG74" s="23" t="e">
        <f t="shared" ca="1" si="40"/>
        <v>#VALUE!</v>
      </c>
      <c r="AH74" s="23" t="e">
        <f t="shared" ca="1" si="40"/>
        <v>#VALUE!</v>
      </c>
      <c r="AI74" s="23" t="e">
        <f t="shared" ca="1" si="40"/>
        <v>#VALUE!</v>
      </c>
      <c r="AJ74" s="23" t="e">
        <f t="shared" ref="AJ74:AT80" ca="1" si="84">BJ14/$AA$57</f>
        <v>#VALUE!</v>
      </c>
      <c r="AK74" s="23" t="e">
        <f t="shared" ca="1" si="84"/>
        <v>#VALUE!</v>
      </c>
      <c r="AL74" s="23" t="e">
        <f t="shared" ca="1" si="84"/>
        <v>#VALUE!</v>
      </c>
      <c r="AM74" s="23" t="e">
        <f t="shared" ca="1" si="84"/>
        <v>#VALUE!</v>
      </c>
      <c r="AN74" s="23" t="e">
        <f t="shared" ca="1" si="84"/>
        <v>#VALUE!</v>
      </c>
      <c r="AO74" s="23" t="e">
        <f t="shared" ca="1" si="84"/>
        <v>#VALUE!</v>
      </c>
      <c r="AP74" s="23" t="e">
        <f t="shared" ca="1" si="84"/>
        <v>#VALUE!</v>
      </c>
      <c r="AQ74" s="23" t="e">
        <f t="shared" ca="1" si="84"/>
        <v>#VALUE!</v>
      </c>
      <c r="AR74" s="23" t="e">
        <f t="shared" ca="1" si="84"/>
        <v>#VALUE!</v>
      </c>
      <c r="AS74" s="23" t="e">
        <f t="shared" ca="1" si="84"/>
        <v>#VALUE!</v>
      </c>
      <c r="AT74" s="23" t="e">
        <f t="shared" ca="1" si="84"/>
        <v>#VALUE!</v>
      </c>
      <c r="BA74" s="10">
        <f t="shared" ca="1" si="64"/>
        <v>26.2</v>
      </c>
      <c r="BB74" s="10">
        <f t="shared" ca="1" si="65"/>
        <v>23.3</v>
      </c>
      <c r="BC74" s="10">
        <f t="shared" ca="1" si="66"/>
        <v>20.2</v>
      </c>
      <c r="BD74" s="10">
        <f t="shared" ca="1" si="67"/>
        <v>21.5</v>
      </c>
      <c r="BE74" s="10">
        <f t="shared" ca="1" si="68"/>
        <v>25</v>
      </c>
      <c r="BF74" s="10">
        <f t="shared" ca="1" si="69"/>
        <v>25.8</v>
      </c>
      <c r="BG74" s="10">
        <f t="shared" ca="1" si="70"/>
        <v>27.8</v>
      </c>
      <c r="BH74" s="10">
        <f t="shared" ca="1" si="71"/>
        <v>23.5</v>
      </c>
      <c r="BI74" s="10">
        <f t="shared" ca="1" si="72"/>
        <v>21.3</v>
      </c>
      <c r="BJ74" s="10">
        <f t="shared" ca="1" si="73"/>
        <v>20.6</v>
      </c>
      <c r="BK74" s="10">
        <f t="shared" ca="1" si="74"/>
        <v>22</v>
      </c>
      <c r="BL74" s="10">
        <f t="shared" ca="1" si="75"/>
        <v>27.1</v>
      </c>
      <c r="BM74" s="10">
        <f t="shared" ca="1" si="76"/>
        <v>26.8</v>
      </c>
      <c r="BN74" s="10">
        <f t="shared" ca="1" si="77"/>
        <v>24.1</v>
      </c>
      <c r="BO74" s="10">
        <f t="shared" ca="1" si="78"/>
        <v>21.6</v>
      </c>
      <c r="BP74" s="10">
        <f t="shared" ca="1" si="79"/>
        <v>22.1</v>
      </c>
      <c r="BQ74" s="10">
        <f t="shared" ca="1" si="80"/>
        <v>20.9</v>
      </c>
      <c r="BR74" s="10">
        <f t="shared" ca="1" si="81"/>
        <v>21.5</v>
      </c>
      <c r="BS74" s="10">
        <f t="shared" ca="1" si="82"/>
        <v>24.4</v>
      </c>
      <c r="BT74" s="10">
        <f t="shared" ca="1" si="83"/>
        <v>32.1</v>
      </c>
    </row>
    <row r="75" spans="1:72">
      <c r="A75">
        <f t="shared" ca="1" si="42"/>
        <v>42.88000000000001</v>
      </c>
      <c r="B75">
        <f t="shared" ca="1" si="43"/>
        <v>44.25333333333333</v>
      </c>
      <c r="C75">
        <f t="shared" ca="1" si="44"/>
        <v>45.138888888888886</v>
      </c>
      <c r="D75">
        <f t="shared" ca="1" si="45"/>
        <v>44.706111111111113</v>
      </c>
      <c r="E75">
        <f t="shared" ca="1" si="46"/>
        <v>47.513333333333335</v>
      </c>
      <c r="F75">
        <f t="shared" ca="1" si="47"/>
        <v>48.888333333333335</v>
      </c>
      <c r="G75">
        <f t="shared" ca="1" si="48"/>
        <v>49.095555555555563</v>
      </c>
      <c r="H75">
        <f t="shared" ca="1" si="49"/>
        <v>46.666666666666671</v>
      </c>
      <c r="I75">
        <f t="shared" ca="1" si="50"/>
        <v>50.031111111111109</v>
      </c>
      <c r="J75">
        <f t="shared" ca="1" si="51"/>
        <v>53.522222222222219</v>
      </c>
      <c r="K75">
        <f t="shared" ca="1" si="52"/>
        <v>52.894444444444446</v>
      </c>
      <c r="L75">
        <f t="shared" ca="1" si="53"/>
        <v>50.902222222222228</v>
      </c>
      <c r="M75">
        <f t="shared" ca="1" si="54"/>
        <v>50.601666666666674</v>
      </c>
      <c r="N75">
        <f t="shared" ca="1" si="55"/>
        <v>52.574999999999996</v>
      </c>
      <c r="O75">
        <f t="shared" ca="1" si="56"/>
        <v>52.4</v>
      </c>
      <c r="P75">
        <f t="shared" ca="1" si="57"/>
        <v>53.583333333333329</v>
      </c>
      <c r="Q75">
        <f t="shared" ca="1" si="58"/>
        <v>53.28</v>
      </c>
      <c r="R75">
        <f t="shared" ca="1" si="59"/>
        <v>51.124444444444443</v>
      </c>
      <c r="S75">
        <f t="shared" ca="1" si="60"/>
        <v>50.43555555555556</v>
      </c>
      <c r="T75">
        <f t="shared" ca="1" si="61"/>
        <v>51.167777777777772</v>
      </c>
      <c r="AA75" s="23" t="e">
        <f t="shared" ca="1" si="62"/>
        <v>#VALUE!</v>
      </c>
      <c r="AB75" s="23" t="e">
        <f t="shared" ca="1" si="62"/>
        <v>#VALUE!</v>
      </c>
      <c r="AC75" s="23" t="e">
        <f t="shared" ca="1" si="62"/>
        <v>#VALUE!</v>
      </c>
      <c r="AD75" s="23" t="e">
        <f t="shared" ca="1" si="62"/>
        <v>#VALUE!</v>
      </c>
      <c r="AE75" s="23" t="e">
        <f t="shared" ca="1" si="62"/>
        <v>#VALUE!</v>
      </c>
      <c r="AF75" s="23" t="e">
        <f t="shared" ca="1" si="62"/>
        <v>#VALUE!</v>
      </c>
      <c r="AG75" s="23" t="e">
        <f t="shared" ca="1" si="62"/>
        <v>#VALUE!</v>
      </c>
      <c r="AH75" s="23" t="e">
        <f t="shared" ca="1" si="62"/>
        <v>#VALUE!</v>
      </c>
      <c r="AI75" s="23" t="e">
        <f t="shared" ca="1" si="62"/>
        <v>#VALUE!</v>
      </c>
      <c r="AJ75" s="23" t="e">
        <f t="shared" ca="1" si="84"/>
        <v>#VALUE!</v>
      </c>
      <c r="AK75" s="23" t="e">
        <f t="shared" ca="1" si="84"/>
        <v>#VALUE!</v>
      </c>
      <c r="AL75" s="23" t="e">
        <f t="shared" ca="1" si="84"/>
        <v>#VALUE!</v>
      </c>
      <c r="AM75" s="23" t="e">
        <f t="shared" ca="1" si="84"/>
        <v>#VALUE!</v>
      </c>
      <c r="AN75" s="23" t="e">
        <f t="shared" ca="1" si="84"/>
        <v>#VALUE!</v>
      </c>
      <c r="AO75" s="23" t="e">
        <f t="shared" ca="1" si="84"/>
        <v>#VALUE!</v>
      </c>
      <c r="AP75" s="23" t="e">
        <f t="shared" ca="1" si="84"/>
        <v>#VALUE!</v>
      </c>
      <c r="AQ75" s="23" t="e">
        <f t="shared" ca="1" si="84"/>
        <v>#VALUE!</v>
      </c>
      <c r="AR75" s="23" t="e">
        <f t="shared" ca="1" si="84"/>
        <v>#VALUE!</v>
      </c>
      <c r="AS75" s="23" t="e">
        <f t="shared" ca="1" si="84"/>
        <v>#VALUE!</v>
      </c>
      <c r="AT75" s="23" t="e">
        <f t="shared" ca="1" si="84"/>
        <v>#VALUE!</v>
      </c>
      <c r="BA75" s="10">
        <f t="shared" ca="1" si="64"/>
        <v>30.2</v>
      </c>
      <c r="BB75" s="10">
        <f t="shared" ca="1" si="65"/>
        <v>22.6</v>
      </c>
      <c r="BC75" s="10">
        <f t="shared" ca="1" si="66"/>
        <v>24</v>
      </c>
      <c r="BD75" s="10">
        <f t="shared" ca="1" si="67"/>
        <v>22.9</v>
      </c>
      <c r="BE75" s="10">
        <f t="shared" ca="1" si="68"/>
        <v>20.2</v>
      </c>
      <c r="BF75" s="10">
        <f t="shared" ca="1" si="69"/>
        <v>24.7</v>
      </c>
      <c r="BG75" s="10">
        <f t="shared" ca="1" si="70"/>
        <v>26.1</v>
      </c>
      <c r="BH75" s="10">
        <f t="shared" ca="1" si="71"/>
        <v>24.8</v>
      </c>
      <c r="BI75" s="10">
        <f t="shared" ca="1" si="72"/>
        <v>24.2</v>
      </c>
      <c r="BJ75" s="10">
        <f t="shared" ca="1" si="73"/>
        <v>25</v>
      </c>
      <c r="BK75" s="10">
        <f t="shared" ca="1" si="74"/>
        <v>22.5</v>
      </c>
      <c r="BL75" s="10">
        <f t="shared" ca="1" si="75"/>
        <v>24.9</v>
      </c>
      <c r="BM75" s="10">
        <f t="shared" ca="1" si="76"/>
        <v>25.3</v>
      </c>
      <c r="BN75" s="10">
        <f t="shared" ca="1" si="77"/>
        <v>29.4</v>
      </c>
      <c r="BO75" s="10">
        <f t="shared" ca="1" si="78"/>
        <v>25</v>
      </c>
      <c r="BP75" s="10">
        <f t="shared" ca="1" si="79"/>
        <v>22.9</v>
      </c>
      <c r="BQ75" s="10">
        <f t="shared" ca="1" si="80"/>
        <v>20.2</v>
      </c>
      <c r="BR75" s="10">
        <f t="shared" ca="1" si="81"/>
        <v>20.2</v>
      </c>
      <c r="BS75" s="10">
        <f t="shared" ca="1" si="82"/>
        <v>26</v>
      </c>
      <c r="BT75" s="10">
        <f t="shared" ca="1" si="83"/>
        <v>27.5</v>
      </c>
    </row>
    <row r="76" spans="1:72">
      <c r="A76">
        <f t="shared" ca="1" si="42"/>
        <v>45.120000000000005</v>
      </c>
      <c r="B76">
        <f t="shared" ca="1" si="43"/>
        <v>41.88111111111111</v>
      </c>
      <c r="C76">
        <f t="shared" ca="1" si="44"/>
        <v>39.930000000000007</v>
      </c>
      <c r="D76">
        <f t="shared" ca="1" si="45"/>
        <v>43.924999999999997</v>
      </c>
      <c r="E76">
        <f t="shared" ca="1" si="46"/>
        <v>47.827777777777776</v>
      </c>
      <c r="F76">
        <f t="shared" ca="1" si="47"/>
        <v>46.038333333333341</v>
      </c>
      <c r="G76">
        <f t="shared" ca="1" si="48"/>
        <v>49.56</v>
      </c>
      <c r="H76">
        <f t="shared" ca="1" si="49"/>
        <v>46.804444444444449</v>
      </c>
      <c r="I76">
        <f t="shared" ca="1" si="50"/>
        <v>47.827777777777783</v>
      </c>
      <c r="J76">
        <f t="shared" ca="1" si="51"/>
        <v>51.368333333333339</v>
      </c>
      <c r="K76">
        <f t="shared" ca="1" si="52"/>
        <v>51.482222222222219</v>
      </c>
      <c r="L76">
        <f t="shared" ca="1" si="53"/>
        <v>54.713333333333331</v>
      </c>
      <c r="M76">
        <f t="shared" ca="1" si="54"/>
        <v>53.96</v>
      </c>
      <c r="N76">
        <f t="shared" ca="1" si="55"/>
        <v>54.28</v>
      </c>
      <c r="O76">
        <f t="shared" ca="1" si="56"/>
        <v>53.44</v>
      </c>
      <c r="P76">
        <f t="shared" ca="1" si="57"/>
        <v>53.147777777777776</v>
      </c>
      <c r="Q76">
        <f t="shared" ca="1" si="58"/>
        <v>50.860000000000007</v>
      </c>
      <c r="R76">
        <f t="shared" ca="1" si="59"/>
        <v>51.085000000000001</v>
      </c>
      <c r="S76">
        <f t="shared" ca="1" si="60"/>
        <v>50.547222222222224</v>
      </c>
      <c r="T76">
        <f t="shared" ca="1" si="61"/>
        <v>55.415555555555549</v>
      </c>
      <c r="AA76" s="23" t="e">
        <f t="shared" ca="1" si="62"/>
        <v>#VALUE!</v>
      </c>
      <c r="AB76" s="23" t="e">
        <f t="shared" ca="1" si="62"/>
        <v>#VALUE!</v>
      </c>
      <c r="AC76" s="23" t="e">
        <f t="shared" ca="1" si="62"/>
        <v>#VALUE!</v>
      </c>
      <c r="AD76" s="23" t="e">
        <f t="shared" ca="1" si="62"/>
        <v>#VALUE!</v>
      </c>
      <c r="AE76" s="23" t="e">
        <f t="shared" ca="1" si="62"/>
        <v>#VALUE!</v>
      </c>
      <c r="AF76" s="23" t="e">
        <f t="shared" ca="1" si="62"/>
        <v>#VALUE!</v>
      </c>
      <c r="AG76" s="23" t="e">
        <f t="shared" ca="1" si="62"/>
        <v>#VALUE!</v>
      </c>
      <c r="AH76" s="23" t="e">
        <f t="shared" ca="1" si="62"/>
        <v>#VALUE!</v>
      </c>
      <c r="AI76" s="23" t="e">
        <f t="shared" ca="1" si="62"/>
        <v>#VALUE!</v>
      </c>
      <c r="AJ76" s="23" t="e">
        <f t="shared" ca="1" si="84"/>
        <v>#VALUE!</v>
      </c>
      <c r="AK76" s="23" t="e">
        <f t="shared" ca="1" si="84"/>
        <v>#VALUE!</v>
      </c>
      <c r="AL76" s="23" t="e">
        <f t="shared" ca="1" si="84"/>
        <v>#VALUE!</v>
      </c>
      <c r="AM76" s="23" t="e">
        <f t="shared" ca="1" si="84"/>
        <v>#VALUE!</v>
      </c>
      <c r="AN76" s="23" t="e">
        <f t="shared" ca="1" si="84"/>
        <v>#VALUE!</v>
      </c>
      <c r="AO76" s="23" t="e">
        <f t="shared" ca="1" si="84"/>
        <v>#VALUE!</v>
      </c>
      <c r="AP76" s="23" t="e">
        <f t="shared" ca="1" si="84"/>
        <v>#VALUE!</v>
      </c>
      <c r="AQ76" s="23" t="e">
        <f t="shared" ca="1" si="84"/>
        <v>#VALUE!</v>
      </c>
      <c r="AR76" s="23" t="e">
        <f t="shared" ca="1" si="84"/>
        <v>#VALUE!</v>
      </c>
      <c r="AS76" s="23" t="e">
        <f t="shared" ca="1" si="84"/>
        <v>#VALUE!</v>
      </c>
      <c r="AT76" s="23" t="e">
        <f t="shared" ca="1" si="84"/>
        <v>#VALUE!</v>
      </c>
      <c r="BA76" s="10">
        <f t="shared" ca="1" si="64"/>
        <v>30.2</v>
      </c>
      <c r="BB76" s="10">
        <f t="shared" ca="1" si="65"/>
        <v>27.7</v>
      </c>
      <c r="BC76" s="10">
        <f t="shared" ca="1" si="66"/>
        <v>28.8</v>
      </c>
      <c r="BD76" s="10">
        <f t="shared" ca="1" si="67"/>
        <v>22.2</v>
      </c>
      <c r="BE76" s="10">
        <f t="shared" ca="1" si="68"/>
        <v>25.8</v>
      </c>
      <c r="BF76" s="10">
        <f t="shared" ca="1" si="69"/>
        <v>24.6</v>
      </c>
      <c r="BG76" s="10">
        <f t="shared" ca="1" si="70"/>
        <v>25.1</v>
      </c>
      <c r="BH76" s="10">
        <f t="shared" ca="1" si="71"/>
        <v>25.3</v>
      </c>
      <c r="BI76" s="10">
        <f t="shared" ca="1" si="72"/>
        <v>23.8</v>
      </c>
      <c r="BJ76" s="10">
        <f t="shared" ca="1" si="73"/>
        <v>24.3</v>
      </c>
      <c r="BK76" s="10">
        <f t="shared" ca="1" si="74"/>
        <v>27.9</v>
      </c>
      <c r="BL76" s="10">
        <f t="shared" ca="1" si="75"/>
        <v>22.1</v>
      </c>
      <c r="BM76" s="10">
        <f t="shared" ca="1" si="76"/>
        <v>21.1</v>
      </c>
      <c r="BN76" s="10">
        <f t="shared" ca="1" si="77"/>
        <v>29.3</v>
      </c>
      <c r="BO76" s="10">
        <f t="shared" ca="1" si="78"/>
        <v>23.9</v>
      </c>
      <c r="BP76" s="10">
        <f t="shared" ca="1" si="79"/>
        <v>27.9</v>
      </c>
      <c r="BQ76" s="10">
        <f t="shared" ca="1" si="80"/>
        <v>27.7</v>
      </c>
      <c r="BR76" s="10">
        <f t="shared" ca="1" si="81"/>
        <v>24.7</v>
      </c>
      <c r="BS76" s="10">
        <f t="shared" ca="1" si="82"/>
        <v>20.2</v>
      </c>
      <c r="BT76" s="10">
        <f t="shared" ca="1" si="83"/>
        <v>22.6</v>
      </c>
    </row>
    <row r="77" spans="1:72">
      <c r="A77">
        <f t="shared" ca="1" si="42"/>
        <v>42.853333333333332</v>
      </c>
      <c r="B77">
        <f t="shared" ca="1" si="43"/>
        <v>44.401111111111113</v>
      </c>
      <c r="C77">
        <f t="shared" ca="1" si="44"/>
        <v>41.412222222222219</v>
      </c>
      <c r="D77">
        <f t="shared" ca="1" si="45"/>
        <v>40.5</v>
      </c>
      <c r="E77">
        <f t="shared" ca="1" si="46"/>
        <v>42.269444444444446</v>
      </c>
      <c r="F77">
        <f t="shared" ca="1" si="47"/>
        <v>44.583333333333329</v>
      </c>
      <c r="G77">
        <f t="shared" ca="1" si="48"/>
        <v>46.393333333333338</v>
      </c>
      <c r="H77">
        <f t="shared" ca="1" si="49"/>
        <v>47.488888888888894</v>
      </c>
      <c r="I77">
        <f t="shared" ca="1" si="50"/>
        <v>46.060555555555553</v>
      </c>
      <c r="J77">
        <f t="shared" ca="1" si="51"/>
        <v>48.194444444444443</v>
      </c>
      <c r="K77">
        <f t="shared" ca="1" si="52"/>
        <v>50.423333333333332</v>
      </c>
      <c r="L77">
        <f t="shared" ca="1" si="53"/>
        <v>50.863333333333337</v>
      </c>
      <c r="M77">
        <f t="shared" ca="1" si="54"/>
        <v>54.515555555555558</v>
      </c>
      <c r="N77">
        <f t="shared" ca="1" si="55"/>
        <v>55.500000000000007</v>
      </c>
      <c r="O77">
        <f t="shared" ca="1" si="56"/>
        <v>59.32</v>
      </c>
      <c r="P77">
        <f t="shared" ca="1" si="57"/>
        <v>54.555555555555557</v>
      </c>
      <c r="Q77">
        <f t="shared" ca="1" si="58"/>
        <v>56.601666666666659</v>
      </c>
      <c r="R77">
        <f t="shared" ca="1" si="59"/>
        <v>55.25</v>
      </c>
      <c r="S77">
        <f t="shared" ca="1" si="60"/>
        <v>53.811111111111117</v>
      </c>
      <c r="T77">
        <f t="shared" ca="1" si="61"/>
        <v>53.165555555555557</v>
      </c>
      <c r="AA77" s="23" t="e">
        <f t="shared" ca="1" si="62"/>
        <v>#VALUE!</v>
      </c>
      <c r="AB77" s="23" t="e">
        <f t="shared" ca="1" si="62"/>
        <v>#VALUE!</v>
      </c>
      <c r="AC77" s="23" t="e">
        <f t="shared" ca="1" si="62"/>
        <v>#VALUE!</v>
      </c>
      <c r="AD77" s="23" t="e">
        <f t="shared" ca="1" si="62"/>
        <v>#VALUE!</v>
      </c>
      <c r="AE77" s="23" t="e">
        <f t="shared" ca="1" si="62"/>
        <v>#VALUE!</v>
      </c>
      <c r="AF77" s="23" t="e">
        <f t="shared" ca="1" si="62"/>
        <v>#VALUE!</v>
      </c>
      <c r="AG77" s="23" t="e">
        <f t="shared" ca="1" si="62"/>
        <v>#VALUE!</v>
      </c>
      <c r="AH77" s="23" t="e">
        <f t="shared" ca="1" si="62"/>
        <v>#VALUE!</v>
      </c>
      <c r="AI77" s="23" t="e">
        <f t="shared" ca="1" si="62"/>
        <v>#VALUE!</v>
      </c>
      <c r="AJ77" s="23" t="e">
        <f t="shared" ca="1" si="84"/>
        <v>#VALUE!</v>
      </c>
      <c r="AK77" s="23" t="e">
        <f t="shared" ca="1" si="84"/>
        <v>#VALUE!</v>
      </c>
      <c r="AL77" s="23" t="e">
        <f t="shared" ca="1" si="84"/>
        <v>#VALUE!</v>
      </c>
      <c r="AM77" s="23" t="e">
        <f t="shared" ca="1" si="84"/>
        <v>#VALUE!</v>
      </c>
      <c r="AN77" s="23" t="e">
        <f t="shared" ca="1" si="84"/>
        <v>#VALUE!</v>
      </c>
      <c r="AO77" s="23" t="e">
        <f t="shared" ca="1" si="84"/>
        <v>#VALUE!</v>
      </c>
      <c r="AP77" s="23" t="e">
        <f t="shared" ca="1" si="84"/>
        <v>#VALUE!</v>
      </c>
      <c r="AQ77" s="23" t="e">
        <f t="shared" ca="1" si="84"/>
        <v>#VALUE!</v>
      </c>
      <c r="AR77" s="23" t="e">
        <f t="shared" ca="1" si="84"/>
        <v>#VALUE!</v>
      </c>
      <c r="AS77" s="23" t="e">
        <f t="shared" ca="1" si="84"/>
        <v>#VALUE!</v>
      </c>
      <c r="AT77" s="23" t="e">
        <f t="shared" ca="1" si="84"/>
        <v>#VALUE!</v>
      </c>
      <c r="BA77" s="10">
        <f t="shared" ca="1" si="64"/>
        <v>33.200000000000003</v>
      </c>
      <c r="BB77" s="10">
        <f t="shared" ca="1" si="65"/>
        <v>26.4</v>
      </c>
      <c r="BC77" s="10">
        <f t="shared" ca="1" si="66"/>
        <v>23.6</v>
      </c>
      <c r="BD77" s="10">
        <f t="shared" ca="1" si="67"/>
        <v>23.9</v>
      </c>
      <c r="BE77" s="10">
        <f t="shared" ca="1" si="68"/>
        <v>28</v>
      </c>
      <c r="BF77" s="10">
        <f t="shared" ca="1" si="69"/>
        <v>29.1</v>
      </c>
      <c r="BG77" s="10">
        <f t="shared" ca="1" si="70"/>
        <v>28.3</v>
      </c>
      <c r="BH77" s="10">
        <f t="shared" ca="1" si="71"/>
        <v>25.2</v>
      </c>
      <c r="BI77" s="10">
        <f t="shared" ca="1" si="72"/>
        <v>24.8</v>
      </c>
      <c r="BJ77" s="10">
        <f t="shared" ca="1" si="73"/>
        <v>26.3</v>
      </c>
      <c r="BK77" s="10">
        <f t="shared" ca="1" si="74"/>
        <v>29.2</v>
      </c>
      <c r="BL77" s="10">
        <f t="shared" ca="1" si="75"/>
        <v>30.4</v>
      </c>
      <c r="BM77" s="10">
        <f t="shared" ca="1" si="76"/>
        <v>21.5</v>
      </c>
      <c r="BN77" s="10">
        <f t="shared" ca="1" si="77"/>
        <v>20.2</v>
      </c>
      <c r="BO77" s="10">
        <f t="shared" ca="1" si="78"/>
        <v>20.5</v>
      </c>
      <c r="BP77" s="10">
        <f t="shared" ca="1" si="79"/>
        <v>26.1</v>
      </c>
      <c r="BQ77" s="10">
        <f t="shared" ca="1" si="80"/>
        <v>26.2</v>
      </c>
      <c r="BR77" s="10">
        <f t="shared" ca="1" si="81"/>
        <v>25.2</v>
      </c>
      <c r="BS77" s="10">
        <f t="shared" ca="1" si="82"/>
        <v>20.399999999999999</v>
      </c>
      <c r="BT77" s="10">
        <f t="shared" ca="1" si="83"/>
        <v>20.2</v>
      </c>
    </row>
    <row r="78" spans="1:72">
      <c r="A78">
        <f t="shared" ca="1" si="42"/>
        <v>39.853333333333339</v>
      </c>
      <c r="B78">
        <f t="shared" ca="1" si="43"/>
        <v>44.456666666666663</v>
      </c>
      <c r="C78">
        <f t="shared" ca="1" si="44"/>
        <v>43.1</v>
      </c>
      <c r="D78">
        <f t="shared" ca="1" si="45"/>
        <v>41.053333333333327</v>
      </c>
      <c r="E78">
        <f t="shared" ca="1" si="46"/>
        <v>42.988888888888887</v>
      </c>
      <c r="F78">
        <f t="shared" ca="1" si="47"/>
        <v>44.153333333333336</v>
      </c>
      <c r="G78">
        <f t="shared" ca="1" si="48"/>
        <v>45.5</v>
      </c>
      <c r="H78">
        <f t="shared" ca="1" si="49"/>
        <v>44.967777777777783</v>
      </c>
      <c r="I78">
        <f t="shared" ca="1" si="50"/>
        <v>46.233333333333334</v>
      </c>
      <c r="J78">
        <f t="shared" ca="1" si="51"/>
        <v>47.54</v>
      </c>
      <c r="K78">
        <f t="shared" ca="1" si="52"/>
        <v>50.120000000000005</v>
      </c>
      <c r="L78">
        <f t="shared" ca="1" si="53"/>
        <v>51.794444444444451</v>
      </c>
      <c r="M78">
        <f t="shared" ca="1" si="54"/>
        <v>55.653333333333336</v>
      </c>
      <c r="N78">
        <f t="shared" ca="1" si="55"/>
        <v>56.04</v>
      </c>
      <c r="O78">
        <f t="shared" ca="1" si="56"/>
        <v>57.541666666666671</v>
      </c>
      <c r="P78">
        <f t="shared" ca="1" si="57"/>
        <v>61.958333333333336</v>
      </c>
      <c r="Q78">
        <f t="shared" ca="1" si="58"/>
        <v>59.746111111111112</v>
      </c>
      <c r="R78">
        <f t="shared" ca="1" si="59"/>
        <v>57.147222222222219</v>
      </c>
      <c r="S78">
        <f t="shared" ca="1" si="60"/>
        <v>56.888888888888893</v>
      </c>
      <c r="T78">
        <f t="shared" ca="1" si="61"/>
        <v>55.050000000000004</v>
      </c>
      <c r="AA78" s="23" t="e">
        <f t="shared" ref="AA78:AI80" ca="1" si="85">BA18/$AA$57</f>
        <v>#VALUE!</v>
      </c>
      <c r="AB78" s="23" t="e">
        <f t="shared" ca="1" si="85"/>
        <v>#VALUE!</v>
      </c>
      <c r="AC78" s="23" t="e">
        <f t="shared" ca="1" si="85"/>
        <v>#VALUE!</v>
      </c>
      <c r="AD78" s="23" t="e">
        <f t="shared" ca="1" si="85"/>
        <v>#VALUE!</v>
      </c>
      <c r="AE78" s="23" t="e">
        <f t="shared" ca="1" si="85"/>
        <v>#VALUE!</v>
      </c>
      <c r="AF78" s="23" t="e">
        <f t="shared" ca="1" si="85"/>
        <v>#VALUE!</v>
      </c>
      <c r="AG78" s="23" t="e">
        <f t="shared" ca="1" si="85"/>
        <v>#VALUE!</v>
      </c>
      <c r="AH78" s="23" t="e">
        <f t="shared" ca="1" si="85"/>
        <v>#VALUE!</v>
      </c>
      <c r="AI78" s="23" t="e">
        <f t="shared" ca="1" si="85"/>
        <v>#VALUE!</v>
      </c>
      <c r="AJ78" s="23" t="e">
        <f t="shared" ca="1" si="84"/>
        <v>#VALUE!</v>
      </c>
      <c r="AK78" s="23" t="e">
        <f t="shared" ca="1" si="84"/>
        <v>#VALUE!</v>
      </c>
      <c r="AL78" s="23" t="e">
        <f t="shared" ca="1" si="84"/>
        <v>#VALUE!</v>
      </c>
      <c r="AM78" s="23" t="e">
        <f t="shared" ca="1" si="84"/>
        <v>#VALUE!</v>
      </c>
      <c r="AN78" s="23" t="e">
        <f t="shared" ca="1" si="84"/>
        <v>#VALUE!</v>
      </c>
      <c r="AO78" s="23" t="e">
        <f t="shared" ca="1" si="84"/>
        <v>#VALUE!</v>
      </c>
      <c r="AP78" s="23" t="e">
        <f t="shared" ca="1" si="84"/>
        <v>#VALUE!</v>
      </c>
      <c r="AQ78" s="23" t="e">
        <f t="shared" ca="1" si="84"/>
        <v>#VALUE!</v>
      </c>
      <c r="AR78" s="23" t="e">
        <f t="shared" ca="1" si="84"/>
        <v>#VALUE!</v>
      </c>
      <c r="AS78" s="23" t="e">
        <f t="shared" ca="1" si="84"/>
        <v>#VALUE!</v>
      </c>
      <c r="AT78" s="23" t="e">
        <f t="shared" ca="1" si="84"/>
        <v>#VALUE!</v>
      </c>
      <c r="BA78" s="10">
        <f t="shared" ca="1" si="64"/>
        <v>31.2</v>
      </c>
      <c r="BB78" s="10">
        <f t="shared" ca="1" si="65"/>
        <v>30.3</v>
      </c>
      <c r="BC78" s="10">
        <f t="shared" ca="1" si="66"/>
        <v>30.8</v>
      </c>
      <c r="BD78" s="10">
        <f t="shared" ca="1" si="67"/>
        <v>22.1</v>
      </c>
      <c r="BE78" s="10">
        <f t="shared" ca="1" si="68"/>
        <v>24.7</v>
      </c>
      <c r="BF78" s="10">
        <f t="shared" ca="1" si="69"/>
        <v>23.3</v>
      </c>
      <c r="BG78" s="10">
        <f t="shared" ca="1" si="70"/>
        <v>28.9</v>
      </c>
      <c r="BH78" s="10">
        <f t="shared" ca="1" si="71"/>
        <v>26.5</v>
      </c>
      <c r="BI78" s="10">
        <f t="shared" ca="1" si="72"/>
        <v>28.5</v>
      </c>
      <c r="BJ78" s="10">
        <f t="shared" ca="1" si="73"/>
        <v>24.5</v>
      </c>
      <c r="BK78" s="10">
        <f t="shared" ca="1" si="74"/>
        <v>24.7</v>
      </c>
      <c r="BL78" s="10">
        <f t="shared" ca="1" si="75"/>
        <v>24.1</v>
      </c>
      <c r="BM78" s="10">
        <f t="shared" ca="1" si="76"/>
        <v>23.3</v>
      </c>
      <c r="BN78" s="10">
        <f t="shared" ca="1" si="77"/>
        <v>20.2</v>
      </c>
      <c r="BO78" s="10">
        <f t="shared" ca="1" si="78"/>
        <v>24.3</v>
      </c>
      <c r="BP78" s="10">
        <f t="shared" ca="1" si="79"/>
        <v>20.2</v>
      </c>
      <c r="BQ78" s="10">
        <f t="shared" ca="1" si="80"/>
        <v>27.2</v>
      </c>
      <c r="BR78" s="10">
        <f t="shared" ca="1" si="81"/>
        <v>28.2</v>
      </c>
      <c r="BS78" s="10">
        <f t="shared" ca="1" si="82"/>
        <v>24.6</v>
      </c>
      <c r="BT78" s="10">
        <f t="shared" ca="1" si="83"/>
        <v>20.2</v>
      </c>
    </row>
    <row r="79" spans="1:72">
      <c r="A79">
        <f t="shared" ca="1" si="42"/>
        <v>37.26</v>
      </c>
      <c r="B79">
        <f t="shared" ca="1" si="43"/>
        <v>43.287777777777784</v>
      </c>
      <c r="C79">
        <f t="shared" ca="1" si="44"/>
        <v>45.6</v>
      </c>
      <c r="D79">
        <f t="shared" ca="1" si="45"/>
        <v>41.791666666666664</v>
      </c>
      <c r="E79">
        <f t="shared" ca="1" si="46"/>
        <v>39.077222222222218</v>
      </c>
      <c r="F79">
        <f t="shared" ca="1" si="47"/>
        <v>47.013333333333335</v>
      </c>
      <c r="G79">
        <f t="shared" ca="1" si="48"/>
        <v>46.133333333333333</v>
      </c>
      <c r="H79">
        <f t="shared" ca="1" si="49"/>
        <v>42.902222222222221</v>
      </c>
      <c r="I79">
        <f t="shared" ca="1" si="50"/>
        <v>45.469444444444449</v>
      </c>
      <c r="J79">
        <f t="shared" ca="1" si="51"/>
        <v>50.477777777777774</v>
      </c>
      <c r="K79">
        <f t="shared" ca="1" si="52"/>
        <v>47.237222222222222</v>
      </c>
      <c r="L79">
        <f t="shared" ca="1" si="53"/>
        <v>48.530555555555559</v>
      </c>
      <c r="M79">
        <f t="shared" ca="1" si="54"/>
        <v>52.532777777777781</v>
      </c>
      <c r="N79">
        <f t="shared" ca="1" si="55"/>
        <v>50.330555555555563</v>
      </c>
      <c r="O79">
        <f t="shared" ca="1" si="56"/>
        <v>54.625</v>
      </c>
      <c r="P79">
        <f t="shared" ca="1" si="57"/>
        <v>58.608333333333334</v>
      </c>
      <c r="Q79">
        <f t="shared" ca="1" si="58"/>
        <v>58.997222222222227</v>
      </c>
      <c r="R79">
        <f t="shared" ca="1" si="59"/>
        <v>61.183333333333337</v>
      </c>
      <c r="S79">
        <f t="shared" ca="1" si="60"/>
        <v>60.542222222222222</v>
      </c>
      <c r="T79">
        <f t="shared" ca="1" si="61"/>
        <v>56.924444444444447</v>
      </c>
      <c r="AA79" s="23" t="e">
        <f t="shared" ca="1" si="85"/>
        <v>#VALUE!</v>
      </c>
      <c r="AB79" s="23" t="e">
        <f t="shared" ca="1" si="85"/>
        <v>#VALUE!</v>
      </c>
      <c r="AC79" s="23" t="e">
        <f t="shared" ca="1" si="85"/>
        <v>#VALUE!</v>
      </c>
      <c r="AD79" s="23" t="e">
        <f t="shared" ca="1" si="85"/>
        <v>#VALUE!</v>
      </c>
      <c r="AE79" s="23" t="e">
        <f t="shared" ca="1" si="85"/>
        <v>#VALUE!</v>
      </c>
      <c r="AF79" s="23" t="e">
        <f t="shared" ca="1" si="85"/>
        <v>#VALUE!</v>
      </c>
      <c r="AG79" s="23" t="e">
        <f t="shared" ca="1" si="85"/>
        <v>#VALUE!</v>
      </c>
      <c r="AH79" s="23" t="e">
        <f t="shared" ca="1" si="85"/>
        <v>#VALUE!</v>
      </c>
      <c r="AI79" s="23" t="e">
        <f t="shared" ca="1" si="85"/>
        <v>#VALUE!</v>
      </c>
      <c r="AJ79" s="23" t="e">
        <f t="shared" ca="1" si="84"/>
        <v>#VALUE!</v>
      </c>
      <c r="AK79" s="23" t="e">
        <f t="shared" ca="1" si="84"/>
        <v>#VALUE!</v>
      </c>
      <c r="AL79" s="23" t="e">
        <f t="shared" ca="1" si="84"/>
        <v>#VALUE!</v>
      </c>
      <c r="AM79" s="23" t="e">
        <f t="shared" ca="1" si="84"/>
        <v>#VALUE!</v>
      </c>
      <c r="AN79" s="23" t="e">
        <f t="shared" ca="1" si="84"/>
        <v>#VALUE!</v>
      </c>
      <c r="AO79" s="23" t="e">
        <f t="shared" ca="1" si="84"/>
        <v>#VALUE!</v>
      </c>
      <c r="AP79" s="23" t="e">
        <f t="shared" ca="1" si="84"/>
        <v>#VALUE!</v>
      </c>
      <c r="AQ79" s="23" t="e">
        <f t="shared" ca="1" si="84"/>
        <v>#VALUE!</v>
      </c>
      <c r="AR79" s="23" t="e">
        <f t="shared" ca="1" si="84"/>
        <v>#VALUE!</v>
      </c>
      <c r="AS79" s="23" t="e">
        <f t="shared" ca="1" si="84"/>
        <v>#VALUE!</v>
      </c>
      <c r="AT79" s="23" t="e">
        <f t="shared" ca="1" si="84"/>
        <v>#VALUE!</v>
      </c>
      <c r="BA79" s="10">
        <f t="shared" ca="1" si="64"/>
        <v>35.200000000000003</v>
      </c>
      <c r="BB79" s="10">
        <f t="shared" ca="1" si="65"/>
        <v>31.2</v>
      </c>
      <c r="BC79" s="10">
        <f t="shared" ca="1" si="66"/>
        <v>29.8</v>
      </c>
      <c r="BD79" s="10">
        <f t="shared" ca="1" si="67"/>
        <v>29.6</v>
      </c>
      <c r="BE79" s="10">
        <f t="shared" ca="1" si="68"/>
        <v>29.5</v>
      </c>
      <c r="BF79" s="10">
        <f t="shared" ca="1" si="69"/>
        <v>22.8</v>
      </c>
      <c r="BG79" s="10">
        <f t="shared" ca="1" si="70"/>
        <v>26</v>
      </c>
      <c r="BH79" s="10">
        <f t="shared" ca="1" si="71"/>
        <v>28.1</v>
      </c>
      <c r="BI79" s="10">
        <f t="shared" ca="1" si="72"/>
        <v>26.7</v>
      </c>
      <c r="BJ79" s="10">
        <f t="shared" ca="1" si="73"/>
        <v>27.6</v>
      </c>
      <c r="BK79" s="10">
        <f t="shared" ca="1" si="74"/>
        <v>25.6</v>
      </c>
      <c r="BL79" s="10">
        <f t="shared" ca="1" si="75"/>
        <v>23.8</v>
      </c>
      <c r="BM79" s="10">
        <f t="shared" ca="1" si="76"/>
        <v>22.7</v>
      </c>
      <c r="BN79" s="10">
        <f t="shared" ca="1" si="77"/>
        <v>26.1</v>
      </c>
      <c r="BO79" s="10">
        <f t="shared" ca="1" si="78"/>
        <v>22.5</v>
      </c>
      <c r="BP79" s="10">
        <f t="shared" ca="1" si="79"/>
        <v>22.3</v>
      </c>
      <c r="BQ79" s="10">
        <f t="shared" ca="1" si="80"/>
        <v>26.2</v>
      </c>
      <c r="BR79" s="10">
        <f t="shared" ca="1" si="81"/>
        <v>30.2</v>
      </c>
      <c r="BS79" s="10">
        <f t="shared" ca="1" si="82"/>
        <v>27.7</v>
      </c>
      <c r="BT79" s="10">
        <f t="shared" ca="1" si="83"/>
        <v>28.2</v>
      </c>
    </row>
    <row r="80" spans="1:72">
      <c r="A80">
        <f t="shared" ca="1" si="42"/>
        <v>38.894444444444453</v>
      </c>
      <c r="B80">
        <f t="shared" ca="1" si="43"/>
        <v>43.168888888888887</v>
      </c>
      <c r="C80">
        <f t="shared" ca="1" si="44"/>
        <v>46.88055555555556</v>
      </c>
      <c r="D80">
        <f t="shared" ca="1" si="45"/>
        <v>43.157777777777781</v>
      </c>
      <c r="E80">
        <f t="shared" ca="1" si="46"/>
        <v>42.967222222222233</v>
      </c>
      <c r="F80">
        <f t="shared" ca="1" si="47"/>
        <v>42.693333333333335</v>
      </c>
      <c r="G80">
        <f t="shared" ca="1" si="48"/>
        <v>47.492222222222225</v>
      </c>
      <c r="H80">
        <f t="shared" ca="1" si="49"/>
        <v>43.053333333333335</v>
      </c>
      <c r="I80">
        <f t="shared" ca="1" si="50"/>
        <v>46.822777777777773</v>
      </c>
      <c r="J80">
        <f t="shared" ca="1" si="51"/>
        <v>47.035555555555554</v>
      </c>
      <c r="K80">
        <f t="shared" ca="1" si="52"/>
        <v>45.7</v>
      </c>
      <c r="L80">
        <f t="shared" ca="1" si="53"/>
        <v>47.94222222222222</v>
      </c>
      <c r="M80">
        <f t="shared" ca="1" si="54"/>
        <v>49.03</v>
      </c>
      <c r="N80">
        <f t="shared" ca="1" si="55"/>
        <v>51.415000000000006</v>
      </c>
      <c r="O80">
        <f t="shared" ca="1" si="56"/>
        <v>52.356111111111112</v>
      </c>
      <c r="P80">
        <f t="shared" ca="1" si="57"/>
        <v>57.853333333333339</v>
      </c>
      <c r="Q80">
        <f t="shared" ca="1" si="58"/>
        <v>60.988333333333337</v>
      </c>
      <c r="R80">
        <f t="shared" ca="1" si="59"/>
        <v>61.38666666666667</v>
      </c>
      <c r="S80">
        <f t="shared" ca="1" si="60"/>
        <v>61.750000000000007</v>
      </c>
      <c r="T80">
        <f t="shared" ca="1" si="61"/>
        <v>62.033333333333331</v>
      </c>
      <c r="AA80" s="23" t="e">
        <f t="shared" ca="1" si="85"/>
        <v>#VALUE!</v>
      </c>
      <c r="AB80" s="23" t="e">
        <f t="shared" ca="1" si="85"/>
        <v>#VALUE!</v>
      </c>
      <c r="AC80" s="23" t="e">
        <f t="shared" ca="1" si="85"/>
        <v>#VALUE!</v>
      </c>
      <c r="AD80" s="23" t="e">
        <f t="shared" ca="1" si="85"/>
        <v>#VALUE!</v>
      </c>
      <c r="AE80" s="23" t="e">
        <f t="shared" ca="1" si="85"/>
        <v>#VALUE!</v>
      </c>
      <c r="AF80" s="23" t="e">
        <f t="shared" ca="1" si="85"/>
        <v>#VALUE!</v>
      </c>
      <c r="AG80" s="23" t="e">
        <f t="shared" ca="1" si="85"/>
        <v>#VALUE!</v>
      </c>
      <c r="AH80" s="23" t="e">
        <f t="shared" ca="1" si="85"/>
        <v>#VALUE!</v>
      </c>
      <c r="AI80" s="23" t="e">
        <f t="shared" ca="1" si="85"/>
        <v>#VALUE!</v>
      </c>
      <c r="AJ80" s="23" t="e">
        <f t="shared" ca="1" si="84"/>
        <v>#VALUE!</v>
      </c>
      <c r="AK80" s="23" t="e">
        <f t="shared" ca="1" si="84"/>
        <v>#VALUE!</v>
      </c>
      <c r="AL80" s="23" t="e">
        <f t="shared" ca="1" si="84"/>
        <v>#VALUE!</v>
      </c>
      <c r="AM80" s="23" t="e">
        <f t="shared" ca="1" si="84"/>
        <v>#VALUE!</v>
      </c>
      <c r="AN80" s="23" t="e">
        <f t="shared" ca="1" si="84"/>
        <v>#VALUE!</v>
      </c>
      <c r="AO80" s="23" t="e">
        <f t="shared" ca="1" si="84"/>
        <v>#VALUE!</v>
      </c>
      <c r="AP80" s="23" t="e">
        <f t="shared" ca="1" si="84"/>
        <v>#VALUE!</v>
      </c>
      <c r="AQ80" s="23" t="e">
        <f t="shared" ca="1" si="84"/>
        <v>#VALUE!</v>
      </c>
      <c r="AR80" s="23" t="e">
        <f t="shared" ca="1" si="84"/>
        <v>#VALUE!</v>
      </c>
      <c r="AS80" s="23" t="e">
        <f t="shared" ca="1" si="84"/>
        <v>#VALUE!</v>
      </c>
      <c r="AT80" s="23" t="e">
        <f t="shared" ca="1" si="84"/>
        <v>#VALUE!</v>
      </c>
      <c r="BA80" s="10">
        <f t="shared" ca="1" si="64"/>
        <v>31.2</v>
      </c>
      <c r="BB80" s="10">
        <f t="shared" ca="1" si="65"/>
        <v>28.5</v>
      </c>
      <c r="BC80" s="10">
        <f t="shared" ca="1" si="66"/>
        <v>29.8</v>
      </c>
      <c r="BD80" s="10">
        <f t="shared" ca="1" si="67"/>
        <v>32.700000000000003</v>
      </c>
      <c r="BE80" s="10">
        <f t="shared" ca="1" si="68"/>
        <v>30.6</v>
      </c>
      <c r="BF80" s="10">
        <f t="shared" ca="1" si="69"/>
        <v>25.6</v>
      </c>
      <c r="BG80" s="10">
        <f t="shared" ca="1" si="70"/>
        <v>24.8</v>
      </c>
      <c r="BH80" s="10">
        <f t="shared" ca="1" si="71"/>
        <v>26.3</v>
      </c>
      <c r="BI80" s="10">
        <f t="shared" ca="1" si="72"/>
        <v>28</v>
      </c>
      <c r="BJ80" s="10">
        <f t="shared" ca="1" si="73"/>
        <v>26.4</v>
      </c>
      <c r="BK80" s="10">
        <f t="shared" ca="1" si="74"/>
        <v>29.5</v>
      </c>
      <c r="BL80" s="10">
        <f t="shared" ca="1" si="75"/>
        <v>30.3</v>
      </c>
      <c r="BM80" s="10">
        <f t="shared" ca="1" si="76"/>
        <v>23.6</v>
      </c>
      <c r="BN80" s="10">
        <f t="shared" ca="1" si="77"/>
        <v>27.1</v>
      </c>
      <c r="BO80" s="10">
        <f t="shared" ca="1" si="78"/>
        <v>25.2</v>
      </c>
      <c r="BP80" s="10">
        <f t="shared" ca="1" si="79"/>
        <v>20.2</v>
      </c>
      <c r="BQ80" s="10">
        <f t="shared" ca="1" si="80"/>
        <v>20.2</v>
      </c>
      <c r="BR80" s="10">
        <f t="shared" ca="1" si="81"/>
        <v>24.5</v>
      </c>
      <c r="BS80" s="10">
        <f t="shared" ca="1" si="82"/>
        <v>27.5</v>
      </c>
      <c r="BT80" s="10">
        <f t="shared" ca="1" si="83"/>
        <v>24.8</v>
      </c>
    </row>
    <row r="83" spans="7:72">
      <c r="G83" t="s">
        <v>45</v>
      </c>
      <c r="AA83" s="22" t="e">
        <f ca="1">AVERAGE(AA61:AT80)</f>
        <v>#VALUE!</v>
      </c>
      <c r="AH83" t="s">
        <v>120</v>
      </c>
      <c r="BH83" s="10" t="s">
        <v>46</v>
      </c>
    </row>
    <row r="84" spans="7:72">
      <c r="AA84" t="s">
        <v>121</v>
      </c>
    </row>
    <row r="91" spans="7:72">
      <c r="BA91" s="10">
        <f ca="1">RANDBETWEEN(792, 1006)/10</f>
        <v>89.7</v>
      </c>
      <c r="BB91" s="10">
        <f ca="1">MIN(MAX(ROUND(IF(RANDBETWEEN(0, 1) = 0, -1, 1)*RANDBETWEEN(0, 4)+BA91, 1), 79.2), 100.6)</f>
        <v>89.7</v>
      </c>
      <c r="BC91" s="10">
        <f t="shared" ref="BC91:BT91" ca="1" si="86">MIN(MAX(ROUND(IF(RANDBETWEEN(0, 1) = 0, -1, 1)*RANDBETWEEN(0, 4)+BB91, 1), 79.2), 100.6)</f>
        <v>85.7</v>
      </c>
      <c r="BD91" s="10">
        <f t="shared" ca="1" si="86"/>
        <v>88.7</v>
      </c>
      <c r="BE91" s="10">
        <f t="shared" ca="1" si="86"/>
        <v>92.7</v>
      </c>
      <c r="BF91" s="10">
        <f t="shared" ca="1" si="86"/>
        <v>93.7</v>
      </c>
      <c r="BG91" s="10">
        <f t="shared" ca="1" si="86"/>
        <v>93.7</v>
      </c>
      <c r="BH91" s="10">
        <f t="shared" ca="1" si="86"/>
        <v>97.7</v>
      </c>
      <c r="BI91" s="10">
        <f t="shared" ca="1" si="86"/>
        <v>94.7</v>
      </c>
      <c r="BJ91" s="10">
        <f t="shared" ca="1" si="86"/>
        <v>95.7</v>
      </c>
      <c r="BK91" s="10">
        <f t="shared" ca="1" si="86"/>
        <v>94.7</v>
      </c>
      <c r="BL91" s="10">
        <f t="shared" ca="1" si="86"/>
        <v>93.7</v>
      </c>
      <c r="BM91" s="10">
        <f t="shared" ca="1" si="86"/>
        <v>93.7</v>
      </c>
      <c r="BN91" s="10">
        <f t="shared" ca="1" si="86"/>
        <v>93.7</v>
      </c>
      <c r="BO91" s="10">
        <f t="shared" ca="1" si="86"/>
        <v>91.7</v>
      </c>
      <c r="BP91" s="10">
        <f t="shared" ca="1" si="86"/>
        <v>91.7</v>
      </c>
      <c r="BQ91" s="10">
        <f t="shared" ca="1" si="86"/>
        <v>91.7</v>
      </c>
      <c r="BR91" s="10">
        <f t="shared" ca="1" si="86"/>
        <v>87.7</v>
      </c>
      <c r="BS91" s="10">
        <f t="shared" ca="1" si="86"/>
        <v>84.7</v>
      </c>
      <c r="BT91" s="10">
        <f t="shared" ca="1" si="86"/>
        <v>88.7</v>
      </c>
    </row>
    <row r="92" spans="7:72">
      <c r="BA92" s="10">
        <f ca="1">MIN(MAX(ROUND(IF(RANDBETWEEN(0, 1) = 0, -1, 1)*RANDBETWEEN(0, 4)+BA91, 1), 79.2), 100.6)</f>
        <v>92.7</v>
      </c>
      <c r="BB92" s="10">
        <f ca="1">MIN(MAX(ROUND(IF(RANDBETWEEN(0, 1) = 0, -1, 1)*RANDBETWEEN(0, 4)+AVERAGE(BA92,BA91, BB91), 1), 79.2), 100.6)</f>
        <v>93.7</v>
      </c>
      <c r="BC92" s="10">
        <f t="shared" ref="BC92:BT92" ca="1" si="87">MIN(MAX(ROUND(IF(RANDBETWEEN(0, 1) = 0, -1, 1)*RANDBETWEEN(0, 4)+AVERAGE(BB92,BB91, BC91), 1), 79.2), 100.6)</f>
        <v>91.7</v>
      </c>
      <c r="BD92" s="10">
        <f t="shared" ca="1" si="87"/>
        <v>90.7</v>
      </c>
      <c r="BE92" s="10">
        <f t="shared" ca="1" si="87"/>
        <v>86.7</v>
      </c>
      <c r="BF92" s="10">
        <f t="shared" ca="1" si="87"/>
        <v>95</v>
      </c>
      <c r="BG92" s="10">
        <f t="shared" ca="1" si="87"/>
        <v>97.1</v>
      </c>
      <c r="BH92" s="10">
        <f t="shared" ca="1" si="87"/>
        <v>96.2</v>
      </c>
      <c r="BI92" s="10">
        <f t="shared" ca="1" si="87"/>
        <v>96.2</v>
      </c>
      <c r="BJ92" s="10">
        <f t="shared" ca="1" si="87"/>
        <v>95.5</v>
      </c>
      <c r="BK92" s="10">
        <f t="shared" ca="1" si="87"/>
        <v>91.3</v>
      </c>
      <c r="BL92" s="10">
        <f t="shared" ca="1" si="87"/>
        <v>89.2</v>
      </c>
      <c r="BM92" s="10">
        <f t="shared" ca="1" si="87"/>
        <v>89.2</v>
      </c>
      <c r="BN92" s="10">
        <f t="shared" ca="1" si="87"/>
        <v>90.2</v>
      </c>
      <c r="BO92" s="10">
        <f t="shared" ca="1" si="87"/>
        <v>92.9</v>
      </c>
      <c r="BP92" s="10">
        <f t="shared" ca="1" si="87"/>
        <v>90.1</v>
      </c>
      <c r="BQ92" s="10">
        <f t="shared" ca="1" si="87"/>
        <v>94.2</v>
      </c>
      <c r="BR92" s="10">
        <f t="shared" ca="1" si="87"/>
        <v>91.2</v>
      </c>
      <c r="BS92" s="10">
        <f t="shared" ca="1" si="87"/>
        <v>87.9</v>
      </c>
      <c r="BT92" s="10">
        <f t="shared" ca="1" si="87"/>
        <v>84.1</v>
      </c>
    </row>
    <row r="93" spans="7:72">
      <c r="BA93" s="10">
        <f t="shared" ref="BA93:BA109" ca="1" si="88">MIN(MAX(ROUND(IF(RANDBETWEEN(0, 1) = 0, -1, 1)*RANDBETWEEN(0, 4)+BA92, 1), 79.2), 100.6)</f>
        <v>96.7</v>
      </c>
      <c r="BB93" s="10">
        <f t="shared" ref="BB93:BB110" ca="1" si="89">MIN(MAX(ROUND(IF(RANDBETWEEN(0, 1) = 0, -1, 1)*RANDBETWEEN(0, 4)+AVERAGE(BA93,BA92, BB92), 1), 79.2), 100.6)</f>
        <v>94.4</v>
      </c>
      <c r="BC93" s="10">
        <f t="shared" ref="BC93:BC110" ca="1" si="90">MIN(MAX(ROUND(IF(RANDBETWEEN(0, 1) = 0, -1, 1)*RANDBETWEEN(0, 4)+AVERAGE(BB93,BB92, BC92), 1), 79.2), 100.6)</f>
        <v>93.3</v>
      </c>
      <c r="BD93" s="10">
        <f t="shared" ref="BD93:BD110" ca="1" si="91">MIN(MAX(ROUND(IF(RANDBETWEEN(0, 1) = 0, -1, 1)*RANDBETWEEN(0, 4)+AVERAGE(BC93,BC92, BD92), 1), 79.2), 100.6)</f>
        <v>90.9</v>
      </c>
      <c r="BE93" s="10">
        <f t="shared" ref="BE93:BE110" ca="1" si="92">MIN(MAX(ROUND(IF(RANDBETWEEN(0, 1) = 0, -1, 1)*RANDBETWEEN(0, 4)+AVERAGE(BD93,BD92, BE92), 1), 79.2), 100.6)</f>
        <v>86.4</v>
      </c>
      <c r="BF93" s="10">
        <f t="shared" ref="BF93:BF110" ca="1" si="93">MIN(MAX(ROUND(IF(RANDBETWEEN(0, 1) = 0, -1, 1)*RANDBETWEEN(0, 4)+AVERAGE(BE93,BE92, BF92), 1), 79.2), 100.6)</f>
        <v>90.4</v>
      </c>
      <c r="BG93" s="10">
        <f t="shared" ref="BG93:BG110" ca="1" si="94">MIN(MAX(ROUND(IF(RANDBETWEEN(0, 1) = 0, -1, 1)*RANDBETWEEN(0, 4)+AVERAGE(BF93,BF92, BG92), 1), 79.2), 100.6)</f>
        <v>98.2</v>
      </c>
      <c r="BH93" s="10">
        <f t="shared" ref="BH93:BH110" ca="1" si="95">MIN(MAX(ROUND(IF(RANDBETWEEN(0, 1) = 0, -1, 1)*RANDBETWEEN(0, 4)+AVERAGE(BG93,BG92, BH92), 1), 79.2), 100.6)</f>
        <v>95.2</v>
      </c>
      <c r="BI93" s="10">
        <f t="shared" ref="BI93:BI110" ca="1" si="96">MIN(MAX(ROUND(IF(RANDBETWEEN(0, 1) = 0, -1, 1)*RANDBETWEEN(0, 4)+AVERAGE(BH93,BH92, BI92), 1), 79.2), 100.6)</f>
        <v>95.9</v>
      </c>
      <c r="BJ93" s="10">
        <f t="shared" ref="BJ93:BJ110" ca="1" si="97">MIN(MAX(ROUND(IF(RANDBETWEEN(0, 1) = 0, -1, 1)*RANDBETWEEN(0, 4)+AVERAGE(BI93,BI92, BJ92), 1), 79.2), 100.6)</f>
        <v>99.9</v>
      </c>
      <c r="BK93" s="10">
        <f t="shared" ref="BK93:BK110" ca="1" si="98">MIN(MAX(ROUND(IF(RANDBETWEEN(0, 1) = 0, -1, 1)*RANDBETWEEN(0, 4)+AVERAGE(BJ93,BJ92, BK92), 1), 79.2), 100.6)</f>
        <v>94.6</v>
      </c>
      <c r="BL93" s="10">
        <f t="shared" ref="BL93:BL110" ca="1" si="99">MIN(MAX(ROUND(IF(RANDBETWEEN(0, 1) = 0, -1, 1)*RANDBETWEEN(0, 4)+AVERAGE(BK93,BK92, BL92), 1), 79.2), 100.6)</f>
        <v>95.7</v>
      </c>
      <c r="BM93" s="10">
        <f t="shared" ref="BM93:BM110" ca="1" si="100">MIN(MAX(ROUND(IF(RANDBETWEEN(0, 1) = 0, -1, 1)*RANDBETWEEN(0, 4)+AVERAGE(BL93,BL92, BM92), 1), 79.2), 100.6)</f>
        <v>90.4</v>
      </c>
      <c r="BN93" s="10">
        <f t="shared" ref="BN93:BN110" ca="1" si="101">MIN(MAX(ROUND(IF(RANDBETWEEN(0, 1) = 0, -1, 1)*RANDBETWEEN(0, 4)+AVERAGE(BM93,BM92, BN92), 1), 79.2), 100.6)</f>
        <v>91.9</v>
      </c>
      <c r="BO93" s="10">
        <f t="shared" ref="BO93:BO110" ca="1" si="102">MIN(MAX(ROUND(IF(RANDBETWEEN(0, 1) = 0, -1, 1)*RANDBETWEEN(0, 4)+AVERAGE(BN93,BN92, BO92), 1), 79.2), 100.6)</f>
        <v>89.7</v>
      </c>
      <c r="BP93" s="10">
        <f t="shared" ref="BP93:BP110" ca="1" si="103">MIN(MAX(ROUND(IF(RANDBETWEEN(0, 1) = 0, -1, 1)*RANDBETWEEN(0, 4)+AVERAGE(BO93,BO92, BP92), 1), 79.2), 100.6)</f>
        <v>90.9</v>
      </c>
      <c r="BQ93" s="10">
        <f t="shared" ref="BQ93:BQ110" ca="1" si="104">MIN(MAX(ROUND(IF(RANDBETWEEN(0, 1) = 0, -1, 1)*RANDBETWEEN(0, 4)+AVERAGE(BP93,BP92, BQ92), 1), 79.2), 100.6)</f>
        <v>89.7</v>
      </c>
      <c r="BR93" s="10">
        <f t="shared" ref="BR93:BR110" ca="1" si="105">MIN(MAX(ROUND(IF(RANDBETWEEN(0, 1) = 0, -1, 1)*RANDBETWEEN(0, 4)+AVERAGE(BQ93,BQ92, BR92), 1), 79.2), 100.6)</f>
        <v>94.7</v>
      </c>
      <c r="BS93" s="10">
        <f t="shared" ref="BS93:BS110" ca="1" si="106">MIN(MAX(ROUND(IF(RANDBETWEEN(0, 1) = 0, -1, 1)*RANDBETWEEN(0, 4)+AVERAGE(BR93,BR92, BS92), 1), 79.2), 100.6)</f>
        <v>92.3</v>
      </c>
      <c r="BT93" s="10">
        <f t="shared" ref="BT93:BT110" ca="1" si="107">MIN(MAX(ROUND(IF(RANDBETWEEN(0, 1) = 0, -1, 1)*RANDBETWEEN(0, 4)+AVERAGE(BS93,BS92, BT92), 1), 79.2), 100.6)</f>
        <v>91.1</v>
      </c>
    </row>
    <row r="94" spans="7:72">
      <c r="BA94" s="10">
        <f t="shared" ca="1" si="88"/>
        <v>98.7</v>
      </c>
      <c r="BB94" s="10">
        <f t="shared" ca="1" si="89"/>
        <v>95.6</v>
      </c>
      <c r="BC94" s="10">
        <f t="shared" ca="1" si="90"/>
        <v>94.4</v>
      </c>
      <c r="BD94" s="10">
        <f t="shared" ca="1" si="91"/>
        <v>94.9</v>
      </c>
      <c r="BE94" s="10">
        <f t="shared" ca="1" si="92"/>
        <v>90.7</v>
      </c>
      <c r="BF94" s="10">
        <f t="shared" ca="1" si="93"/>
        <v>88.2</v>
      </c>
      <c r="BG94" s="10">
        <f t="shared" ca="1" si="94"/>
        <v>91.3</v>
      </c>
      <c r="BH94" s="10">
        <f t="shared" ca="1" si="95"/>
        <v>91.9</v>
      </c>
      <c r="BI94" s="10">
        <f t="shared" ca="1" si="96"/>
        <v>94.3</v>
      </c>
      <c r="BJ94" s="10">
        <f t="shared" ca="1" si="97"/>
        <v>100.6</v>
      </c>
      <c r="BK94" s="10">
        <f t="shared" ca="1" si="98"/>
        <v>97.4</v>
      </c>
      <c r="BL94" s="10">
        <f t="shared" ca="1" si="99"/>
        <v>93.9</v>
      </c>
      <c r="BM94" s="10">
        <f t="shared" ca="1" si="100"/>
        <v>94.3</v>
      </c>
      <c r="BN94" s="10">
        <f t="shared" ca="1" si="101"/>
        <v>91.2</v>
      </c>
      <c r="BO94" s="10">
        <f t="shared" ca="1" si="102"/>
        <v>94.9</v>
      </c>
      <c r="BP94" s="10">
        <f t="shared" ca="1" si="103"/>
        <v>91.8</v>
      </c>
      <c r="BQ94" s="10">
        <f t="shared" ca="1" si="104"/>
        <v>87.8</v>
      </c>
      <c r="BR94" s="10">
        <f t="shared" ca="1" si="105"/>
        <v>88.7</v>
      </c>
      <c r="BS94" s="10">
        <f t="shared" ca="1" si="106"/>
        <v>91.9</v>
      </c>
      <c r="BT94" s="10">
        <f t="shared" ca="1" si="107"/>
        <v>89.8</v>
      </c>
    </row>
    <row r="95" spans="7:72">
      <c r="BA95" s="10">
        <f t="shared" ca="1" si="88"/>
        <v>100.6</v>
      </c>
      <c r="BB95" s="10">
        <f t="shared" ca="1" si="89"/>
        <v>98.3</v>
      </c>
      <c r="BC95" s="10">
        <f t="shared" ca="1" si="90"/>
        <v>94.1</v>
      </c>
      <c r="BD95" s="10">
        <f t="shared" ca="1" si="91"/>
        <v>98.5</v>
      </c>
      <c r="BE95" s="10">
        <f t="shared" ca="1" si="92"/>
        <v>98.7</v>
      </c>
      <c r="BF95" s="10">
        <f t="shared" ca="1" si="93"/>
        <v>88.5</v>
      </c>
      <c r="BG95" s="10">
        <f t="shared" ca="1" si="94"/>
        <v>85.3</v>
      </c>
      <c r="BH95" s="10">
        <f t="shared" ca="1" si="95"/>
        <v>89.5</v>
      </c>
      <c r="BI95" s="10">
        <f t="shared" ca="1" si="96"/>
        <v>88.9</v>
      </c>
      <c r="BJ95" s="10">
        <f t="shared" ca="1" si="97"/>
        <v>94.6</v>
      </c>
      <c r="BK95" s="10">
        <f t="shared" ca="1" si="98"/>
        <v>96.5</v>
      </c>
      <c r="BL95" s="10">
        <f t="shared" ca="1" si="99"/>
        <v>94.9</v>
      </c>
      <c r="BM95" s="10">
        <f t="shared" ca="1" si="100"/>
        <v>93.4</v>
      </c>
      <c r="BN95" s="10">
        <f t="shared" ca="1" si="101"/>
        <v>93</v>
      </c>
      <c r="BO95" s="10">
        <f t="shared" ca="1" si="102"/>
        <v>91</v>
      </c>
      <c r="BP95" s="10">
        <f t="shared" ca="1" si="103"/>
        <v>92.6</v>
      </c>
      <c r="BQ95" s="10">
        <f t="shared" ca="1" si="104"/>
        <v>93.7</v>
      </c>
      <c r="BR95" s="10">
        <f t="shared" ca="1" si="105"/>
        <v>91.1</v>
      </c>
      <c r="BS95" s="10">
        <f t="shared" ca="1" si="106"/>
        <v>91.6</v>
      </c>
      <c r="BT95" s="10">
        <f t="shared" ca="1" si="107"/>
        <v>92.1</v>
      </c>
    </row>
    <row r="96" spans="7:72">
      <c r="BA96" s="10">
        <f t="shared" ca="1" si="88"/>
        <v>100.6</v>
      </c>
      <c r="BB96" s="10">
        <f t="shared" ca="1" si="89"/>
        <v>98.8</v>
      </c>
      <c r="BC96" s="10">
        <f t="shared" ca="1" si="90"/>
        <v>93.1</v>
      </c>
      <c r="BD96" s="10">
        <f t="shared" ca="1" si="91"/>
        <v>92.2</v>
      </c>
      <c r="BE96" s="10">
        <f t="shared" ca="1" si="92"/>
        <v>99.5</v>
      </c>
      <c r="BF96" s="10">
        <f t="shared" ca="1" si="93"/>
        <v>97.6</v>
      </c>
      <c r="BG96" s="10">
        <f t="shared" ca="1" si="94"/>
        <v>90.5</v>
      </c>
      <c r="BH96" s="10">
        <f t="shared" ca="1" si="95"/>
        <v>84.4</v>
      </c>
      <c r="BI96" s="10">
        <f t="shared" ca="1" si="96"/>
        <v>83.6</v>
      </c>
      <c r="BJ96" s="10">
        <f t="shared" ca="1" si="97"/>
        <v>90</v>
      </c>
      <c r="BK96" s="10">
        <f t="shared" ca="1" si="98"/>
        <v>92.7</v>
      </c>
      <c r="BL96" s="10">
        <f t="shared" ca="1" si="99"/>
        <v>98.7</v>
      </c>
      <c r="BM96" s="10">
        <f t="shared" ca="1" si="100"/>
        <v>93.7</v>
      </c>
      <c r="BN96" s="10">
        <f t="shared" ca="1" si="101"/>
        <v>93.4</v>
      </c>
      <c r="BO96" s="10">
        <f t="shared" ca="1" si="102"/>
        <v>92.5</v>
      </c>
      <c r="BP96" s="10">
        <f t="shared" ca="1" si="103"/>
        <v>92</v>
      </c>
      <c r="BQ96" s="10">
        <f t="shared" ca="1" si="104"/>
        <v>92.8</v>
      </c>
      <c r="BR96" s="10">
        <f t="shared" ca="1" si="105"/>
        <v>91.5</v>
      </c>
      <c r="BS96" s="10">
        <f t="shared" ca="1" si="106"/>
        <v>88.4</v>
      </c>
      <c r="BT96" s="10">
        <f t="shared" ca="1" si="107"/>
        <v>89.7</v>
      </c>
    </row>
    <row r="97" spans="53:72">
      <c r="BA97" s="10">
        <f ca="1">MIN(MAX(ROUND(IF(RANDBETWEEN(0, 1) = 0, -1, 1)*RANDBETWEEN(0, 4)+BA96, 1), 79.2), 100.6)</f>
        <v>100.6</v>
      </c>
      <c r="BB97" s="10">
        <f t="shared" ca="1" si="89"/>
        <v>100</v>
      </c>
      <c r="BC97" s="10">
        <f t="shared" ca="1" si="90"/>
        <v>94.3</v>
      </c>
      <c r="BD97" s="10">
        <f t="shared" ca="1" si="91"/>
        <v>91.2</v>
      </c>
      <c r="BE97" s="10">
        <f t="shared" ca="1" si="92"/>
        <v>98.3</v>
      </c>
      <c r="BF97" s="10">
        <f t="shared" ca="1" si="93"/>
        <v>98.5</v>
      </c>
      <c r="BG97" s="10">
        <f t="shared" ca="1" si="94"/>
        <v>99.5</v>
      </c>
      <c r="BH97" s="10">
        <f t="shared" ca="1" si="95"/>
        <v>91.5</v>
      </c>
      <c r="BI97" s="10">
        <f t="shared" ca="1" si="96"/>
        <v>86.5</v>
      </c>
      <c r="BJ97" s="10">
        <f t="shared" ca="1" si="97"/>
        <v>84.7</v>
      </c>
      <c r="BK97" s="10">
        <f t="shared" ca="1" si="98"/>
        <v>89.1</v>
      </c>
      <c r="BL97" s="10">
        <f t="shared" ca="1" si="99"/>
        <v>97.5</v>
      </c>
      <c r="BM97" s="10">
        <f t="shared" ca="1" si="100"/>
        <v>98.6</v>
      </c>
      <c r="BN97" s="10">
        <f t="shared" ca="1" si="101"/>
        <v>93.2</v>
      </c>
      <c r="BO97" s="10">
        <f t="shared" ca="1" si="102"/>
        <v>93</v>
      </c>
      <c r="BP97" s="10">
        <f t="shared" ca="1" si="103"/>
        <v>93.5</v>
      </c>
      <c r="BQ97" s="10">
        <f t="shared" ca="1" si="104"/>
        <v>96.8</v>
      </c>
      <c r="BR97" s="10">
        <f t="shared" ca="1" si="105"/>
        <v>94.7</v>
      </c>
      <c r="BS97" s="10">
        <f t="shared" ca="1" si="106"/>
        <v>88.5</v>
      </c>
      <c r="BT97" s="10">
        <f t="shared" ca="1" si="107"/>
        <v>90.9</v>
      </c>
    </row>
    <row r="98" spans="53:72">
      <c r="BA98" s="10">
        <f t="shared" ca="1" si="88"/>
        <v>99.6</v>
      </c>
      <c r="BB98" s="10">
        <f t="shared" ca="1" si="89"/>
        <v>100.6</v>
      </c>
      <c r="BC98" s="10">
        <f t="shared" ca="1" si="90"/>
        <v>98.3</v>
      </c>
      <c r="BD98" s="10">
        <f t="shared" ca="1" si="91"/>
        <v>92.6</v>
      </c>
      <c r="BE98" s="10">
        <f t="shared" ca="1" si="92"/>
        <v>97</v>
      </c>
      <c r="BF98" s="10">
        <f t="shared" ca="1" si="93"/>
        <v>99.9</v>
      </c>
      <c r="BG98" s="10">
        <f t="shared" ca="1" si="94"/>
        <v>100.6</v>
      </c>
      <c r="BH98" s="10">
        <f t="shared" ca="1" si="95"/>
        <v>95.2</v>
      </c>
      <c r="BI98" s="10">
        <f t="shared" ca="1" si="96"/>
        <v>94.1</v>
      </c>
      <c r="BJ98" s="10">
        <f t="shared" ca="1" si="97"/>
        <v>90.4</v>
      </c>
      <c r="BK98" s="10">
        <f t="shared" ca="1" si="98"/>
        <v>88.1</v>
      </c>
      <c r="BL98" s="10">
        <f t="shared" ca="1" si="99"/>
        <v>87.6</v>
      </c>
      <c r="BM98" s="10">
        <f t="shared" ca="1" si="100"/>
        <v>92.6</v>
      </c>
      <c r="BN98" s="10">
        <f t="shared" ca="1" si="101"/>
        <v>95.8</v>
      </c>
      <c r="BO98" s="10">
        <f t="shared" ca="1" si="102"/>
        <v>94</v>
      </c>
      <c r="BP98" s="10">
        <f t="shared" ca="1" si="103"/>
        <v>93.5</v>
      </c>
      <c r="BQ98" s="10">
        <f t="shared" ca="1" si="104"/>
        <v>94.6</v>
      </c>
      <c r="BR98" s="10">
        <f t="shared" ca="1" si="105"/>
        <v>96.4</v>
      </c>
      <c r="BS98" s="10">
        <f t="shared" ca="1" si="106"/>
        <v>97.2</v>
      </c>
      <c r="BT98" s="10">
        <f t="shared" ca="1" si="107"/>
        <v>91.2</v>
      </c>
    </row>
    <row r="99" spans="53:72">
      <c r="BA99" s="10">
        <f t="shared" ca="1" si="88"/>
        <v>95.6</v>
      </c>
      <c r="BB99" s="10">
        <f t="shared" ca="1" si="89"/>
        <v>95.6</v>
      </c>
      <c r="BC99" s="10">
        <f t="shared" ca="1" si="90"/>
        <v>100.2</v>
      </c>
      <c r="BD99" s="10">
        <f t="shared" ca="1" si="91"/>
        <v>96</v>
      </c>
      <c r="BE99" s="10">
        <f t="shared" ca="1" si="92"/>
        <v>93.2</v>
      </c>
      <c r="BF99" s="10">
        <f t="shared" ca="1" si="93"/>
        <v>100.6</v>
      </c>
      <c r="BG99" s="10">
        <f t="shared" ca="1" si="94"/>
        <v>100.6</v>
      </c>
      <c r="BH99" s="10">
        <f t="shared" ca="1" si="95"/>
        <v>100.6</v>
      </c>
      <c r="BI99" s="10">
        <f t="shared" ca="1" si="96"/>
        <v>97.6</v>
      </c>
      <c r="BJ99" s="10">
        <f t="shared" ca="1" si="97"/>
        <v>96</v>
      </c>
      <c r="BK99" s="10">
        <f t="shared" ca="1" si="98"/>
        <v>92.5</v>
      </c>
      <c r="BL99" s="10">
        <f t="shared" ca="1" si="99"/>
        <v>89.4</v>
      </c>
      <c r="BM99" s="10">
        <f t="shared" ca="1" si="100"/>
        <v>87.9</v>
      </c>
      <c r="BN99" s="10">
        <f t="shared" ca="1" si="101"/>
        <v>92.1</v>
      </c>
      <c r="BO99" s="10">
        <f t="shared" ca="1" si="102"/>
        <v>94</v>
      </c>
      <c r="BP99" s="10">
        <f t="shared" ca="1" si="103"/>
        <v>93.8</v>
      </c>
      <c r="BQ99" s="10">
        <f t="shared" ca="1" si="104"/>
        <v>92</v>
      </c>
      <c r="BR99" s="10">
        <f t="shared" ca="1" si="105"/>
        <v>90.3</v>
      </c>
      <c r="BS99" s="10">
        <f t="shared" ca="1" si="106"/>
        <v>90.6</v>
      </c>
      <c r="BT99" s="10">
        <f t="shared" ca="1" si="107"/>
        <v>91</v>
      </c>
    </row>
    <row r="100" spans="53:72">
      <c r="BA100" s="10">
        <f t="shared" ca="1" si="88"/>
        <v>96.6</v>
      </c>
      <c r="BB100" s="10">
        <f t="shared" ca="1" si="89"/>
        <v>91.9</v>
      </c>
      <c r="BC100" s="10">
        <f t="shared" ca="1" si="90"/>
        <v>95.9</v>
      </c>
      <c r="BD100" s="10">
        <f t="shared" ca="1" si="91"/>
        <v>94.4</v>
      </c>
      <c r="BE100" s="10">
        <f t="shared" ca="1" si="92"/>
        <v>91.5</v>
      </c>
      <c r="BF100" s="10">
        <f t="shared" ca="1" si="93"/>
        <v>98.1</v>
      </c>
      <c r="BG100" s="10">
        <f t="shared" ca="1" si="94"/>
        <v>100.6</v>
      </c>
      <c r="BH100" s="10">
        <f t="shared" ca="1" si="95"/>
        <v>100.6</v>
      </c>
      <c r="BI100" s="10">
        <f t="shared" ca="1" si="96"/>
        <v>96.6</v>
      </c>
      <c r="BJ100" s="10">
        <f t="shared" ca="1" si="97"/>
        <v>100.6</v>
      </c>
      <c r="BK100" s="10">
        <f t="shared" ca="1" si="98"/>
        <v>100.4</v>
      </c>
      <c r="BL100" s="10">
        <f t="shared" ca="1" si="99"/>
        <v>93.1</v>
      </c>
      <c r="BM100" s="10">
        <f t="shared" ca="1" si="100"/>
        <v>89.1</v>
      </c>
      <c r="BN100" s="10">
        <f t="shared" ca="1" si="101"/>
        <v>89.7</v>
      </c>
      <c r="BO100" s="10">
        <f t="shared" ca="1" si="102"/>
        <v>88.9</v>
      </c>
      <c r="BP100" s="10">
        <f t="shared" ca="1" si="103"/>
        <v>94.2</v>
      </c>
      <c r="BQ100" s="10">
        <f t="shared" ca="1" si="104"/>
        <v>90.3</v>
      </c>
      <c r="BR100" s="10">
        <f t="shared" ca="1" si="105"/>
        <v>90.9</v>
      </c>
      <c r="BS100" s="10">
        <f t="shared" ca="1" si="106"/>
        <v>86.6</v>
      </c>
      <c r="BT100" s="10">
        <f t="shared" ca="1" si="107"/>
        <v>85.4</v>
      </c>
    </row>
    <row r="101" spans="53:72">
      <c r="BA101" s="10">
        <f t="shared" ca="1" si="88"/>
        <v>96.6</v>
      </c>
      <c r="BB101" s="10">
        <f t="shared" ca="1" si="89"/>
        <v>98</v>
      </c>
      <c r="BC101" s="10">
        <f t="shared" ca="1" si="90"/>
        <v>94.3</v>
      </c>
      <c r="BD101" s="10">
        <f t="shared" ca="1" si="91"/>
        <v>90.9</v>
      </c>
      <c r="BE101" s="10">
        <f t="shared" ca="1" si="92"/>
        <v>92.3</v>
      </c>
      <c r="BF101" s="10">
        <f t="shared" ca="1" si="93"/>
        <v>98</v>
      </c>
      <c r="BG101" s="10">
        <f t="shared" ca="1" si="94"/>
        <v>99.9</v>
      </c>
      <c r="BH101" s="10">
        <f t="shared" ca="1" si="95"/>
        <v>96.4</v>
      </c>
      <c r="BI101" s="10">
        <f t="shared" ca="1" si="96"/>
        <v>100.6</v>
      </c>
      <c r="BJ101" s="10">
        <f t="shared" ca="1" si="97"/>
        <v>99.3</v>
      </c>
      <c r="BK101" s="10">
        <f t="shared" ca="1" si="98"/>
        <v>96.1</v>
      </c>
      <c r="BL101" s="10">
        <f t="shared" ca="1" si="99"/>
        <v>97.5</v>
      </c>
      <c r="BM101" s="10">
        <f t="shared" ca="1" si="100"/>
        <v>93.2</v>
      </c>
      <c r="BN101" s="10">
        <f t="shared" ca="1" si="101"/>
        <v>91.7</v>
      </c>
      <c r="BO101" s="10">
        <f t="shared" ca="1" si="102"/>
        <v>92.1</v>
      </c>
      <c r="BP101" s="10">
        <f t="shared" ca="1" si="103"/>
        <v>91.7</v>
      </c>
      <c r="BQ101" s="10">
        <f t="shared" ca="1" si="104"/>
        <v>89.1</v>
      </c>
      <c r="BR101" s="10">
        <f t="shared" ca="1" si="105"/>
        <v>91.1</v>
      </c>
      <c r="BS101" s="10">
        <f t="shared" ca="1" si="106"/>
        <v>87.5</v>
      </c>
      <c r="BT101" s="10">
        <f t="shared" ca="1" si="107"/>
        <v>86.5</v>
      </c>
    </row>
    <row r="102" spans="53:72">
      <c r="BA102" s="10">
        <f t="shared" ca="1" si="88"/>
        <v>98.6</v>
      </c>
      <c r="BB102" s="10">
        <f t="shared" ca="1" si="89"/>
        <v>98.7</v>
      </c>
      <c r="BC102" s="10">
        <f t="shared" ca="1" si="90"/>
        <v>94</v>
      </c>
      <c r="BD102" s="10">
        <f t="shared" ca="1" si="91"/>
        <v>90.1</v>
      </c>
      <c r="BE102" s="10">
        <f t="shared" ca="1" si="92"/>
        <v>89.1</v>
      </c>
      <c r="BF102" s="10">
        <f t="shared" ca="1" si="93"/>
        <v>93.1</v>
      </c>
      <c r="BG102" s="10">
        <f t="shared" ca="1" si="94"/>
        <v>94</v>
      </c>
      <c r="BH102" s="10">
        <f t="shared" ca="1" si="95"/>
        <v>95.8</v>
      </c>
      <c r="BI102" s="10">
        <f t="shared" ca="1" si="96"/>
        <v>96.6</v>
      </c>
      <c r="BJ102" s="10">
        <f t="shared" ca="1" si="97"/>
        <v>98.8</v>
      </c>
      <c r="BK102" s="10">
        <f t="shared" ca="1" si="98"/>
        <v>95.1</v>
      </c>
      <c r="BL102" s="10">
        <f t="shared" ca="1" si="99"/>
        <v>98.2</v>
      </c>
      <c r="BM102" s="10">
        <f t="shared" ca="1" si="100"/>
        <v>93.3</v>
      </c>
      <c r="BN102" s="10">
        <f t="shared" ca="1" si="101"/>
        <v>90.7</v>
      </c>
      <c r="BO102" s="10">
        <f t="shared" ca="1" si="102"/>
        <v>95.5</v>
      </c>
      <c r="BP102" s="10">
        <f t="shared" ca="1" si="103"/>
        <v>97.1</v>
      </c>
      <c r="BQ102" s="10">
        <f t="shared" ca="1" si="104"/>
        <v>90.6</v>
      </c>
      <c r="BR102" s="10">
        <f t="shared" ca="1" si="105"/>
        <v>87.3</v>
      </c>
      <c r="BS102" s="10">
        <f t="shared" ca="1" si="106"/>
        <v>88.6</v>
      </c>
      <c r="BT102" s="10">
        <f t="shared" ca="1" si="107"/>
        <v>85.5</v>
      </c>
    </row>
    <row r="103" spans="53:72">
      <c r="BA103" s="10">
        <f t="shared" ca="1" si="88"/>
        <v>100.6</v>
      </c>
      <c r="BB103" s="10">
        <f t="shared" ca="1" si="89"/>
        <v>97.3</v>
      </c>
      <c r="BC103" s="10">
        <f t="shared" ca="1" si="90"/>
        <v>96.7</v>
      </c>
      <c r="BD103" s="10">
        <f t="shared" ca="1" si="91"/>
        <v>92.6</v>
      </c>
      <c r="BE103" s="10">
        <f t="shared" ca="1" si="92"/>
        <v>90.6</v>
      </c>
      <c r="BF103" s="10">
        <f t="shared" ca="1" si="93"/>
        <v>89.9</v>
      </c>
      <c r="BG103" s="10">
        <f t="shared" ca="1" si="94"/>
        <v>89.3</v>
      </c>
      <c r="BH103" s="10">
        <f t="shared" ca="1" si="95"/>
        <v>91</v>
      </c>
      <c r="BI103" s="10">
        <f t="shared" ca="1" si="96"/>
        <v>95.5</v>
      </c>
      <c r="BJ103" s="10">
        <f t="shared" ca="1" si="97"/>
        <v>97</v>
      </c>
      <c r="BK103" s="10">
        <f t="shared" ca="1" si="98"/>
        <v>98</v>
      </c>
      <c r="BL103" s="10">
        <f t="shared" ca="1" si="99"/>
        <v>93.1</v>
      </c>
      <c r="BM103" s="10">
        <f t="shared" ca="1" si="100"/>
        <v>98.9</v>
      </c>
      <c r="BN103" s="10">
        <f t="shared" ca="1" si="101"/>
        <v>97.3</v>
      </c>
      <c r="BO103" s="10">
        <f t="shared" ca="1" si="102"/>
        <v>95.5</v>
      </c>
      <c r="BP103" s="10">
        <f t="shared" ca="1" si="103"/>
        <v>94</v>
      </c>
      <c r="BQ103" s="10">
        <f t="shared" ca="1" si="104"/>
        <v>93.9</v>
      </c>
      <c r="BR103" s="10">
        <f t="shared" ca="1" si="105"/>
        <v>89.6</v>
      </c>
      <c r="BS103" s="10">
        <f t="shared" ca="1" si="106"/>
        <v>85.5</v>
      </c>
      <c r="BT103" s="10">
        <f t="shared" ca="1" si="107"/>
        <v>89.5</v>
      </c>
    </row>
    <row r="104" spans="53:72">
      <c r="BA104" s="10">
        <f t="shared" ca="1" si="88"/>
        <v>100.6</v>
      </c>
      <c r="BB104" s="10">
        <f t="shared" ca="1" si="89"/>
        <v>96.5</v>
      </c>
      <c r="BC104" s="10">
        <f t="shared" ca="1" si="90"/>
        <v>100.6</v>
      </c>
      <c r="BD104" s="10">
        <f t="shared" ca="1" si="91"/>
        <v>95.6</v>
      </c>
      <c r="BE104" s="10">
        <f t="shared" ca="1" si="92"/>
        <v>91.9</v>
      </c>
      <c r="BF104" s="10">
        <f t="shared" ca="1" si="93"/>
        <v>94.8</v>
      </c>
      <c r="BG104" s="10">
        <f t="shared" ca="1" si="94"/>
        <v>95.3</v>
      </c>
      <c r="BH104" s="10">
        <f t="shared" ca="1" si="95"/>
        <v>90.9</v>
      </c>
      <c r="BI104" s="10">
        <f t="shared" ca="1" si="96"/>
        <v>91.5</v>
      </c>
      <c r="BJ104" s="10">
        <f t="shared" ca="1" si="97"/>
        <v>95.7</v>
      </c>
      <c r="BK104" s="10">
        <f t="shared" ca="1" si="98"/>
        <v>100.6</v>
      </c>
      <c r="BL104" s="10">
        <f t="shared" ca="1" si="99"/>
        <v>94.2</v>
      </c>
      <c r="BM104" s="10">
        <f t="shared" ca="1" si="100"/>
        <v>95.4</v>
      </c>
      <c r="BN104" s="10">
        <f t="shared" ca="1" si="101"/>
        <v>96.2</v>
      </c>
      <c r="BO104" s="10">
        <f t="shared" ca="1" si="102"/>
        <v>95.3</v>
      </c>
      <c r="BP104" s="10">
        <f t="shared" ca="1" si="103"/>
        <v>94.9</v>
      </c>
      <c r="BQ104" s="10">
        <f t="shared" ca="1" si="104"/>
        <v>90.3</v>
      </c>
      <c r="BR104" s="10">
        <f t="shared" ca="1" si="105"/>
        <v>95.3</v>
      </c>
      <c r="BS104" s="10">
        <f t="shared" ca="1" si="106"/>
        <v>87.1</v>
      </c>
      <c r="BT104" s="10">
        <f t="shared" ca="1" si="107"/>
        <v>85.4</v>
      </c>
    </row>
    <row r="105" spans="53:72">
      <c r="BA105" s="10">
        <f t="shared" ca="1" si="88"/>
        <v>100.6</v>
      </c>
      <c r="BB105" s="10">
        <f t="shared" ca="1" si="89"/>
        <v>100.2</v>
      </c>
      <c r="BC105" s="10">
        <f t="shared" ca="1" si="90"/>
        <v>99.1</v>
      </c>
      <c r="BD105" s="10">
        <f t="shared" ca="1" si="91"/>
        <v>96.4</v>
      </c>
      <c r="BE105" s="10">
        <f t="shared" ca="1" si="92"/>
        <v>96.6</v>
      </c>
      <c r="BF105" s="10">
        <f t="shared" ca="1" si="93"/>
        <v>90.4</v>
      </c>
      <c r="BG105" s="10">
        <f t="shared" ca="1" si="94"/>
        <v>90.5</v>
      </c>
      <c r="BH105" s="10">
        <f t="shared" ca="1" si="95"/>
        <v>96.2</v>
      </c>
      <c r="BI105" s="10">
        <f t="shared" ca="1" si="96"/>
        <v>92.9</v>
      </c>
      <c r="BJ105" s="10">
        <f t="shared" ca="1" si="97"/>
        <v>89.4</v>
      </c>
      <c r="BK105" s="10">
        <f t="shared" ca="1" si="98"/>
        <v>95.2</v>
      </c>
      <c r="BL105" s="10">
        <f t="shared" ca="1" si="99"/>
        <v>97.7</v>
      </c>
      <c r="BM105" s="10">
        <f t="shared" ca="1" si="100"/>
        <v>96.8</v>
      </c>
      <c r="BN105" s="10">
        <f t="shared" ca="1" si="101"/>
        <v>95.1</v>
      </c>
      <c r="BO105" s="10">
        <f t="shared" ca="1" si="102"/>
        <v>96.5</v>
      </c>
      <c r="BP105" s="10">
        <f t="shared" ca="1" si="103"/>
        <v>95.6</v>
      </c>
      <c r="BQ105" s="10">
        <f t="shared" ca="1" si="104"/>
        <v>91.6</v>
      </c>
      <c r="BR105" s="10">
        <f t="shared" ca="1" si="105"/>
        <v>92.4</v>
      </c>
      <c r="BS105" s="10">
        <f t="shared" ca="1" si="106"/>
        <v>90.6</v>
      </c>
      <c r="BT105" s="10">
        <f t="shared" ca="1" si="107"/>
        <v>88.7</v>
      </c>
    </row>
    <row r="106" spans="53:72">
      <c r="BA106" s="10">
        <f t="shared" ca="1" si="88"/>
        <v>100.6</v>
      </c>
      <c r="BB106" s="10">
        <f t="shared" ca="1" si="89"/>
        <v>98.5</v>
      </c>
      <c r="BC106" s="10">
        <f t="shared" ca="1" si="90"/>
        <v>99.3</v>
      </c>
      <c r="BD106" s="10">
        <f t="shared" ca="1" si="91"/>
        <v>96.3</v>
      </c>
      <c r="BE106" s="10">
        <f t="shared" ca="1" si="92"/>
        <v>96.4</v>
      </c>
      <c r="BF106" s="10">
        <f t="shared" ca="1" si="93"/>
        <v>93.5</v>
      </c>
      <c r="BG106" s="10">
        <f t="shared" ca="1" si="94"/>
        <v>89.5</v>
      </c>
      <c r="BH106" s="10">
        <f t="shared" ca="1" si="95"/>
        <v>89.1</v>
      </c>
      <c r="BI106" s="10">
        <f t="shared" ca="1" si="96"/>
        <v>96.7</v>
      </c>
      <c r="BJ106" s="10">
        <f t="shared" ca="1" si="97"/>
        <v>90</v>
      </c>
      <c r="BK106" s="10">
        <f t="shared" ca="1" si="98"/>
        <v>87.5</v>
      </c>
      <c r="BL106" s="10">
        <f t="shared" ca="1" si="99"/>
        <v>90.5</v>
      </c>
      <c r="BM106" s="10">
        <f t="shared" ca="1" si="100"/>
        <v>99</v>
      </c>
      <c r="BN106" s="10">
        <f t="shared" ca="1" si="101"/>
        <v>95</v>
      </c>
      <c r="BO106" s="10">
        <f t="shared" ca="1" si="102"/>
        <v>92.5</v>
      </c>
      <c r="BP106" s="10">
        <f t="shared" ca="1" si="103"/>
        <v>97.9</v>
      </c>
      <c r="BQ106" s="10">
        <f t="shared" ca="1" si="104"/>
        <v>95</v>
      </c>
      <c r="BR106" s="10">
        <f t="shared" ca="1" si="105"/>
        <v>94</v>
      </c>
      <c r="BS106" s="10">
        <f t="shared" ca="1" si="106"/>
        <v>88.3</v>
      </c>
      <c r="BT106" s="10">
        <f t="shared" ca="1" si="107"/>
        <v>86.2</v>
      </c>
    </row>
    <row r="107" spans="53:72">
      <c r="BA107" s="10">
        <f t="shared" ca="1" si="88"/>
        <v>98.6</v>
      </c>
      <c r="BB107" s="10">
        <f t="shared" ca="1" si="89"/>
        <v>98.2</v>
      </c>
      <c r="BC107" s="10">
        <f t="shared" ca="1" si="90"/>
        <v>98.7</v>
      </c>
      <c r="BD107" s="10">
        <f t="shared" ca="1" si="91"/>
        <v>96.1</v>
      </c>
      <c r="BE107" s="10">
        <f t="shared" ca="1" si="92"/>
        <v>99.3</v>
      </c>
      <c r="BF107" s="10">
        <f t="shared" ca="1" si="93"/>
        <v>92.4</v>
      </c>
      <c r="BG107" s="10">
        <f t="shared" ca="1" si="94"/>
        <v>93.8</v>
      </c>
      <c r="BH107" s="10">
        <f t="shared" ca="1" si="95"/>
        <v>86.8</v>
      </c>
      <c r="BI107" s="10">
        <f t="shared" ca="1" si="96"/>
        <v>89.9</v>
      </c>
      <c r="BJ107" s="10">
        <f t="shared" ca="1" si="97"/>
        <v>96.2</v>
      </c>
      <c r="BK107" s="10">
        <f t="shared" ca="1" si="98"/>
        <v>94.2</v>
      </c>
      <c r="BL107" s="10">
        <f t="shared" ca="1" si="99"/>
        <v>92.7</v>
      </c>
      <c r="BM107" s="10">
        <f t="shared" ca="1" si="100"/>
        <v>94.1</v>
      </c>
      <c r="BN107" s="10">
        <f t="shared" ca="1" si="101"/>
        <v>95</v>
      </c>
      <c r="BO107" s="10">
        <f t="shared" ca="1" si="102"/>
        <v>91.2</v>
      </c>
      <c r="BP107" s="10">
        <f t="shared" ca="1" si="103"/>
        <v>94.9</v>
      </c>
      <c r="BQ107" s="10">
        <f t="shared" ca="1" si="104"/>
        <v>95.9</v>
      </c>
      <c r="BR107" s="10">
        <f t="shared" ca="1" si="105"/>
        <v>93</v>
      </c>
      <c r="BS107" s="10">
        <f t="shared" ca="1" si="106"/>
        <v>89.8</v>
      </c>
      <c r="BT107" s="10">
        <f t="shared" ca="1" si="107"/>
        <v>92.1</v>
      </c>
    </row>
    <row r="108" spans="53:72">
      <c r="BA108" s="10">
        <f t="shared" ca="1" si="88"/>
        <v>100.6</v>
      </c>
      <c r="BB108" s="10">
        <f t="shared" ca="1" si="89"/>
        <v>100.6</v>
      </c>
      <c r="BC108" s="10">
        <f t="shared" ca="1" si="90"/>
        <v>98.2</v>
      </c>
      <c r="BD108" s="10">
        <f t="shared" ca="1" si="91"/>
        <v>97.7</v>
      </c>
      <c r="BE108" s="10">
        <f t="shared" ca="1" si="92"/>
        <v>93.7</v>
      </c>
      <c r="BF108" s="10">
        <f t="shared" ca="1" si="93"/>
        <v>96.1</v>
      </c>
      <c r="BG108" s="10">
        <f t="shared" ca="1" si="94"/>
        <v>91.1</v>
      </c>
      <c r="BH108" s="10">
        <f t="shared" ca="1" si="95"/>
        <v>93.6</v>
      </c>
      <c r="BI108" s="10">
        <f t="shared" ca="1" si="96"/>
        <v>89.1</v>
      </c>
      <c r="BJ108" s="10">
        <f t="shared" ca="1" si="97"/>
        <v>93.7</v>
      </c>
      <c r="BK108" s="10">
        <f t="shared" ca="1" si="98"/>
        <v>91.7</v>
      </c>
      <c r="BL108" s="10">
        <f t="shared" ca="1" si="99"/>
        <v>94.9</v>
      </c>
      <c r="BM108" s="10">
        <f t="shared" ca="1" si="100"/>
        <v>91.9</v>
      </c>
      <c r="BN108" s="10">
        <f t="shared" ca="1" si="101"/>
        <v>94.7</v>
      </c>
      <c r="BO108" s="10">
        <f t="shared" ca="1" si="102"/>
        <v>95.6</v>
      </c>
      <c r="BP108" s="10">
        <f t="shared" ca="1" si="103"/>
        <v>93.9</v>
      </c>
      <c r="BQ108" s="10">
        <f t="shared" ca="1" si="104"/>
        <v>96.9</v>
      </c>
      <c r="BR108" s="10">
        <f t="shared" ca="1" si="105"/>
        <v>97.3</v>
      </c>
      <c r="BS108" s="10">
        <f t="shared" ca="1" si="106"/>
        <v>90.4</v>
      </c>
      <c r="BT108" s="10">
        <f t="shared" ca="1" si="107"/>
        <v>90.8</v>
      </c>
    </row>
    <row r="109" spans="53:72">
      <c r="BA109" s="10">
        <f t="shared" ca="1" si="88"/>
        <v>100.6</v>
      </c>
      <c r="BB109" s="10">
        <f t="shared" ca="1" si="89"/>
        <v>100.6</v>
      </c>
      <c r="BC109" s="10">
        <f t="shared" ca="1" si="90"/>
        <v>97.8</v>
      </c>
      <c r="BD109" s="10">
        <f t="shared" ca="1" si="91"/>
        <v>97.9</v>
      </c>
      <c r="BE109" s="10">
        <f t="shared" ca="1" si="92"/>
        <v>99.4</v>
      </c>
      <c r="BF109" s="10">
        <f t="shared" ca="1" si="93"/>
        <v>93.4</v>
      </c>
      <c r="BG109" s="10">
        <f t="shared" ca="1" si="94"/>
        <v>93.5</v>
      </c>
      <c r="BH109" s="10">
        <f t="shared" ca="1" si="95"/>
        <v>95.7</v>
      </c>
      <c r="BI109" s="10">
        <f t="shared" ca="1" si="96"/>
        <v>96.8</v>
      </c>
      <c r="BJ109" s="10">
        <f t="shared" ca="1" si="97"/>
        <v>89.2</v>
      </c>
      <c r="BK109" s="10">
        <f t="shared" ca="1" si="98"/>
        <v>88.5</v>
      </c>
      <c r="BL109" s="10">
        <f t="shared" ca="1" si="99"/>
        <v>92.7</v>
      </c>
      <c r="BM109" s="10">
        <f t="shared" ca="1" si="100"/>
        <v>97.2</v>
      </c>
      <c r="BN109" s="10">
        <f t="shared" ca="1" si="101"/>
        <v>91.6</v>
      </c>
      <c r="BO109" s="10">
        <f t="shared" ca="1" si="102"/>
        <v>90</v>
      </c>
      <c r="BP109" s="10">
        <f t="shared" ca="1" si="103"/>
        <v>92.2</v>
      </c>
      <c r="BQ109" s="10">
        <f t="shared" ca="1" si="104"/>
        <v>90.3</v>
      </c>
      <c r="BR109" s="10">
        <f t="shared" ca="1" si="105"/>
        <v>92.8</v>
      </c>
      <c r="BS109" s="10">
        <f t="shared" ca="1" si="106"/>
        <v>89.5</v>
      </c>
      <c r="BT109" s="10">
        <f t="shared" ca="1" si="107"/>
        <v>89.2</v>
      </c>
    </row>
    <row r="110" spans="53:72">
      <c r="BA110" s="10">
        <f ca="1">MIN(MAX(ROUND(IF(RANDBETWEEN(0, 1) = 0, -1, 1)*RANDBETWEEN(0, 4)+BA109, 1), 79.2), 100.6)</f>
        <v>100.6</v>
      </c>
      <c r="BB110" s="10">
        <f t="shared" ca="1" si="89"/>
        <v>100.6</v>
      </c>
      <c r="BC110" s="10">
        <f t="shared" ca="1" si="90"/>
        <v>95.7</v>
      </c>
      <c r="BD110" s="10">
        <f t="shared" ca="1" si="91"/>
        <v>100.1</v>
      </c>
      <c r="BE110" s="10">
        <f t="shared" ca="1" si="92"/>
        <v>99.1</v>
      </c>
      <c r="BF110" s="10">
        <f t="shared" ca="1" si="93"/>
        <v>99.3</v>
      </c>
      <c r="BG110" s="10">
        <f t="shared" ca="1" si="94"/>
        <v>91.4</v>
      </c>
      <c r="BH110" s="10">
        <f t="shared" ca="1" si="95"/>
        <v>93.5</v>
      </c>
      <c r="BI110" s="10">
        <f t="shared" ca="1" si="96"/>
        <v>94.3</v>
      </c>
      <c r="BJ110" s="10">
        <f t="shared" ca="1" si="97"/>
        <v>96.4</v>
      </c>
      <c r="BK110" s="10">
        <f t="shared" ca="1" si="98"/>
        <v>91.4</v>
      </c>
      <c r="BL110" s="10">
        <f t="shared" ca="1" si="99"/>
        <v>89.9</v>
      </c>
      <c r="BM110" s="10">
        <f t="shared" ca="1" si="100"/>
        <v>96.3</v>
      </c>
      <c r="BN110" s="10">
        <f t="shared" ca="1" si="101"/>
        <v>96</v>
      </c>
      <c r="BO110" s="10">
        <f t="shared" ca="1" si="102"/>
        <v>92.5</v>
      </c>
      <c r="BP110" s="10">
        <f t="shared" ca="1" si="103"/>
        <v>89.6</v>
      </c>
      <c r="BQ110" s="10">
        <f t="shared" ca="1" si="104"/>
        <v>90.7</v>
      </c>
      <c r="BR110" s="10">
        <f t="shared" ca="1" si="105"/>
        <v>92.3</v>
      </c>
      <c r="BS110" s="10">
        <f t="shared" ca="1" si="106"/>
        <v>89.5</v>
      </c>
      <c r="BT110" s="10">
        <f t="shared" ca="1" si="107"/>
        <v>87.4</v>
      </c>
    </row>
    <row r="113" spans="53:72">
      <c r="BI113" s="10" t="s">
        <v>4</v>
      </c>
    </row>
    <row r="121" spans="53:72">
      <c r="BA121" s="10">
        <f ca="1">RANDBETWEEN(2, 15)</f>
        <v>2</v>
      </c>
      <c r="BB121" s="10">
        <f ca="1">MAX(ROUND(IF(RANDBETWEEN(0, 1) = 0, -1, 1)*RANDBETWEEN(0, 2)+BA121, 0), 1)</f>
        <v>1</v>
      </c>
      <c r="BC121" s="10">
        <f t="shared" ref="BC121:BT121" ca="1" si="108">MAX(ROUND(IF(RANDBETWEEN(0, 1) = 0, -1, 1)*RANDBETWEEN(0, 2)+BB121, 0), 1)</f>
        <v>1</v>
      </c>
      <c r="BD121" s="10">
        <f t="shared" ca="1" si="108"/>
        <v>3</v>
      </c>
      <c r="BE121" s="10">
        <f t="shared" ca="1" si="108"/>
        <v>3</v>
      </c>
      <c r="BF121" s="10">
        <f t="shared" ca="1" si="108"/>
        <v>5</v>
      </c>
      <c r="BG121" s="10">
        <f t="shared" ca="1" si="108"/>
        <v>4</v>
      </c>
      <c r="BH121" s="10">
        <f t="shared" ca="1" si="108"/>
        <v>4</v>
      </c>
      <c r="BI121" s="10">
        <f t="shared" ca="1" si="108"/>
        <v>4</v>
      </c>
      <c r="BJ121" s="10">
        <f t="shared" ca="1" si="108"/>
        <v>2</v>
      </c>
      <c r="BK121" s="10">
        <f t="shared" ca="1" si="108"/>
        <v>2</v>
      </c>
      <c r="BL121" s="10">
        <f t="shared" ca="1" si="108"/>
        <v>3</v>
      </c>
      <c r="BM121" s="10">
        <f t="shared" ca="1" si="108"/>
        <v>3</v>
      </c>
      <c r="BN121" s="10">
        <f t="shared" ca="1" si="108"/>
        <v>2</v>
      </c>
      <c r="BO121" s="10">
        <f t="shared" ca="1" si="108"/>
        <v>1</v>
      </c>
      <c r="BP121" s="10">
        <f t="shared" ca="1" si="108"/>
        <v>3</v>
      </c>
      <c r="BQ121" s="10">
        <f t="shared" ca="1" si="108"/>
        <v>3</v>
      </c>
      <c r="BR121" s="10">
        <f t="shared" ca="1" si="108"/>
        <v>3</v>
      </c>
      <c r="BS121" s="10">
        <f t="shared" ca="1" si="108"/>
        <v>3</v>
      </c>
      <c r="BT121" s="10">
        <f t="shared" ca="1" si="108"/>
        <v>4</v>
      </c>
    </row>
    <row r="122" spans="53:72">
      <c r="BA122" s="10">
        <f ca="1">MAX(ROUND(IF(RANDBETWEEN(0, 1) = 0, -1, 1)*RANDBETWEEN(0, 2)+BA121, 0), 1)</f>
        <v>1</v>
      </c>
      <c r="BB122" s="10">
        <f ca="1">MAX(ROUND(IF(RANDBETWEEN(0, 1) = 0, -1, 1)*RANDBETWEEN(0, 2)+AVERAGE(BA122,BA121, BB121), 0), 1)</f>
        <v>1</v>
      </c>
      <c r="BC122" s="10">
        <f t="shared" ref="BC122:BT122" ca="1" si="109">MAX(ROUND(IF(RANDBETWEEN(0, 1) = 0, -1, 1)*RANDBETWEEN(0, 2)+AVERAGE(BB122,BB121, BC121), 0), 1)</f>
        <v>1</v>
      </c>
      <c r="BD122" s="10">
        <f t="shared" ca="1" si="109"/>
        <v>2</v>
      </c>
      <c r="BE122" s="10">
        <f t="shared" ca="1" si="109"/>
        <v>5</v>
      </c>
      <c r="BF122" s="10">
        <f t="shared" ca="1" si="109"/>
        <v>4</v>
      </c>
      <c r="BG122" s="10">
        <f t="shared" ca="1" si="109"/>
        <v>5</v>
      </c>
      <c r="BH122" s="10">
        <f t="shared" ca="1" si="109"/>
        <v>4</v>
      </c>
      <c r="BI122" s="10">
        <f t="shared" ca="1" si="109"/>
        <v>6</v>
      </c>
      <c r="BJ122" s="10">
        <f t="shared" ca="1" si="109"/>
        <v>4</v>
      </c>
      <c r="BK122" s="10">
        <f t="shared" ca="1" si="109"/>
        <v>1</v>
      </c>
      <c r="BL122" s="10">
        <f t="shared" ca="1" si="109"/>
        <v>4</v>
      </c>
      <c r="BM122" s="10">
        <f t="shared" ca="1" si="109"/>
        <v>3</v>
      </c>
      <c r="BN122" s="10">
        <f t="shared" ca="1" si="109"/>
        <v>1</v>
      </c>
      <c r="BO122" s="10">
        <f t="shared" ca="1" si="109"/>
        <v>1</v>
      </c>
      <c r="BP122" s="10">
        <f t="shared" ca="1" si="109"/>
        <v>2</v>
      </c>
      <c r="BQ122" s="10">
        <f t="shared" ca="1" si="109"/>
        <v>3</v>
      </c>
      <c r="BR122" s="10">
        <f t="shared" ca="1" si="109"/>
        <v>3</v>
      </c>
      <c r="BS122" s="10">
        <f t="shared" ca="1" si="109"/>
        <v>3</v>
      </c>
      <c r="BT122" s="10">
        <f t="shared" ca="1" si="109"/>
        <v>3</v>
      </c>
    </row>
    <row r="123" spans="53:72">
      <c r="BA123" s="10">
        <f t="shared" ref="BA123:BA140" ca="1" si="110">MAX(ROUND(IF(RANDBETWEEN(0, 1) = 0, -1, 1)*RANDBETWEEN(0, 2)+BA122, 0), 1)</f>
        <v>2</v>
      </c>
      <c r="BB123" s="10">
        <f t="shared" ref="BB123:BB140" ca="1" si="111">MAX(ROUND(IF(RANDBETWEEN(0, 1) = 0, -1, 1)*RANDBETWEEN(0, 2)+AVERAGE(BA123,BA122, BB122), 0), 1)</f>
        <v>1</v>
      </c>
      <c r="BC123" s="10">
        <f t="shared" ref="BC123:BC140" ca="1" si="112">MAX(ROUND(IF(RANDBETWEEN(0, 1) = 0, -1, 1)*RANDBETWEEN(0, 2)+AVERAGE(BB123,BB122, BC122), 0), 1)</f>
        <v>2</v>
      </c>
      <c r="BD123" s="10">
        <f t="shared" ref="BD123:BD140" ca="1" si="113">MAX(ROUND(IF(RANDBETWEEN(0, 1) = 0, -1, 1)*RANDBETWEEN(0, 2)+AVERAGE(BC123,BC122, BD122), 0), 1)</f>
        <v>1</v>
      </c>
      <c r="BE123" s="10">
        <f t="shared" ref="BE123:BE140" ca="1" si="114">MAX(ROUND(IF(RANDBETWEEN(0, 1) = 0, -1, 1)*RANDBETWEEN(0, 2)+AVERAGE(BD123,BD122, BE122), 0), 1)</f>
        <v>1</v>
      </c>
      <c r="BF123" s="10">
        <f t="shared" ref="BF123:BF140" ca="1" si="115">MAX(ROUND(IF(RANDBETWEEN(0, 1) = 0, -1, 1)*RANDBETWEEN(0, 2)+AVERAGE(BE123,BE122, BF122), 0), 1)</f>
        <v>3</v>
      </c>
      <c r="BG123" s="10">
        <f t="shared" ref="BG123:BG140" ca="1" si="116">MAX(ROUND(IF(RANDBETWEEN(0, 1) = 0, -1, 1)*RANDBETWEEN(0, 2)+AVERAGE(BF123,BF122, BG122), 0), 1)</f>
        <v>3</v>
      </c>
      <c r="BH123" s="10">
        <f t="shared" ref="BH123:BH140" ca="1" si="117">MAX(ROUND(IF(RANDBETWEEN(0, 1) = 0, -1, 1)*RANDBETWEEN(0, 2)+AVERAGE(BG123,BG122, BH122), 0), 1)</f>
        <v>6</v>
      </c>
      <c r="BI123" s="10">
        <f t="shared" ref="BI123:BI140" ca="1" si="118">MAX(ROUND(IF(RANDBETWEEN(0, 1) = 0, -1, 1)*RANDBETWEEN(0, 2)+AVERAGE(BH123,BH122, BI122), 0), 1)</f>
        <v>7</v>
      </c>
      <c r="BJ123" s="10">
        <f t="shared" ref="BJ123:BJ140" ca="1" si="119">MAX(ROUND(IF(RANDBETWEEN(0, 1) = 0, -1, 1)*RANDBETWEEN(0, 2)+AVERAGE(BI123,BI122, BJ122), 0), 1)</f>
        <v>4</v>
      </c>
      <c r="BK123" s="10">
        <f t="shared" ref="BK123:BK140" ca="1" si="120">MAX(ROUND(IF(RANDBETWEEN(0, 1) = 0, -1, 1)*RANDBETWEEN(0, 2)+AVERAGE(BJ123,BJ122, BK122), 0), 1)</f>
        <v>1</v>
      </c>
      <c r="BL123" s="10">
        <f t="shared" ref="BL123:BL140" ca="1" si="121">MAX(ROUND(IF(RANDBETWEEN(0, 1) = 0, -1, 1)*RANDBETWEEN(0, 2)+AVERAGE(BK123,BK122, BL122), 0), 1)</f>
        <v>2</v>
      </c>
      <c r="BM123" s="10">
        <f t="shared" ref="BM123:BM140" ca="1" si="122">MAX(ROUND(IF(RANDBETWEEN(0, 1) = 0, -1, 1)*RANDBETWEEN(0, 2)+AVERAGE(BL123,BL122, BM122), 0), 1)</f>
        <v>3</v>
      </c>
      <c r="BN123" s="10">
        <f t="shared" ref="BN123:BN140" ca="1" si="123">MAX(ROUND(IF(RANDBETWEEN(0, 1) = 0, -1, 1)*RANDBETWEEN(0, 2)+AVERAGE(BM123,BM122, BN122), 0), 1)</f>
        <v>3</v>
      </c>
      <c r="BO123" s="10">
        <f t="shared" ref="BO123:BO140" ca="1" si="124">MAX(ROUND(IF(RANDBETWEEN(0, 1) = 0, -1, 1)*RANDBETWEEN(0, 2)+AVERAGE(BN123,BN122, BO122), 0), 1)</f>
        <v>4</v>
      </c>
      <c r="BP123" s="10">
        <f t="shared" ref="BP123:BP140" ca="1" si="125">MAX(ROUND(IF(RANDBETWEEN(0, 1) = 0, -1, 1)*RANDBETWEEN(0, 2)+AVERAGE(BO123,BO122, BP122), 0), 1)</f>
        <v>3</v>
      </c>
      <c r="BQ123" s="10">
        <f t="shared" ref="BQ123:BQ140" ca="1" si="126">MAX(ROUND(IF(RANDBETWEEN(0, 1) = 0, -1, 1)*RANDBETWEEN(0, 2)+AVERAGE(BP123,BP122, BQ122), 0), 1)</f>
        <v>1</v>
      </c>
      <c r="BR123" s="10">
        <f t="shared" ref="BR123:BR140" ca="1" si="127">MAX(ROUND(IF(RANDBETWEEN(0, 1) = 0, -1, 1)*RANDBETWEEN(0, 2)+AVERAGE(BQ123,BQ122, BR122), 0), 1)</f>
        <v>3</v>
      </c>
      <c r="BS123" s="10">
        <f t="shared" ref="BS123:BS140" ca="1" si="128">MAX(ROUND(IF(RANDBETWEEN(0, 1) = 0, -1, 1)*RANDBETWEEN(0, 2)+AVERAGE(BR123,BR122, BS122), 0), 1)</f>
        <v>2</v>
      </c>
      <c r="BT123" s="10">
        <f t="shared" ref="BT123:BT140" ca="1" si="129">MAX(ROUND(IF(RANDBETWEEN(0, 1) = 0, -1, 1)*RANDBETWEEN(0, 2)+AVERAGE(BS123,BS122, BT122), 0), 1)</f>
        <v>1</v>
      </c>
    </row>
    <row r="124" spans="53:72">
      <c r="BA124" s="10">
        <f t="shared" ca="1" si="110"/>
        <v>1</v>
      </c>
      <c r="BB124" s="10">
        <f t="shared" ca="1" si="111"/>
        <v>2</v>
      </c>
      <c r="BC124" s="10">
        <f t="shared" ca="1" si="112"/>
        <v>4</v>
      </c>
      <c r="BD124" s="10">
        <f t="shared" ca="1" si="113"/>
        <v>3</v>
      </c>
      <c r="BE124" s="10">
        <f t="shared" ca="1" si="114"/>
        <v>1</v>
      </c>
      <c r="BF124" s="10">
        <f t="shared" ca="1" si="115"/>
        <v>1</v>
      </c>
      <c r="BG124" s="10">
        <f t="shared" ca="1" si="116"/>
        <v>2</v>
      </c>
      <c r="BH124" s="10">
        <f t="shared" ca="1" si="117"/>
        <v>4</v>
      </c>
      <c r="BI124" s="10">
        <f t="shared" ca="1" si="118"/>
        <v>5</v>
      </c>
      <c r="BJ124" s="10">
        <f t="shared" ca="1" si="119"/>
        <v>4</v>
      </c>
      <c r="BK124" s="10">
        <f t="shared" ca="1" si="120"/>
        <v>3</v>
      </c>
      <c r="BL124" s="10">
        <f t="shared" ca="1" si="121"/>
        <v>1</v>
      </c>
      <c r="BM124" s="10">
        <f t="shared" ca="1" si="122"/>
        <v>4</v>
      </c>
      <c r="BN124" s="10">
        <f t="shared" ca="1" si="123"/>
        <v>2</v>
      </c>
      <c r="BO124" s="10">
        <f t="shared" ca="1" si="124"/>
        <v>3</v>
      </c>
      <c r="BP124" s="10">
        <f t="shared" ca="1" si="125"/>
        <v>2</v>
      </c>
      <c r="BQ124" s="10">
        <f t="shared" ca="1" si="126"/>
        <v>3</v>
      </c>
      <c r="BR124" s="10">
        <f t="shared" ca="1" si="127"/>
        <v>2</v>
      </c>
      <c r="BS124" s="10">
        <f t="shared" ca="1" si="128"/>
        <v>1</v>
      </c>
      <c r="BT124" s="10">
        <f t="shared" ca="1" si="129"/>
        <v>1</v>
      </c>
    </row>
    <row r="125" spans="53:72">
      <c r="BA125" s="10">
        <f t="shared" ca="1" si="110"/>
        <v>1</v>
      </c>
      <c r="BB125" s="10">
        <f t="shared" ca="1" si="111"/>
        <v>1</v>
      </c>
      <c r="BC125" s="10">
        <f t="shared" ca="1" si="112"/>
        <v>1</v>
      </c>
      <c r="BD125" s="10">
        <f t="shared" ca="1" si="113"/>
        <v>3</v>
      </c>
      <c r="BE125" s="10">
        <f t="shared" ca="1" si="114"/>
        <v>1</v>
      </c>
      <c r="BF125" s="10">
        <f t="shared" ca="1" si="115"/>
        <v>2</v>
      </c>
      <c r="BG125" s="10">
        <f t="shared" ca="1" si="116"/>
        <v>2</v>
      </c>
      <c r="BH125" s="10">
        <f t="shared" ca="1" si="117"/>
        <v>4</v>
      </c>
      <c r="BI125" s="10">
        <f t="shared" ca="1" si="118"/>
        <v>6</v>
      </c>
      <c r="BJ125" s="10">
        <f t="shared" ca="1" si="119"/>
        <v>5</v>
      </c>
      <c r="BK125" s="10">
        <f t="shared" ca="1" si="120"/>
        <v>6</v>
      </c>
      <c r="BL125" s="10">
        <f t="shared" ca="1" si="121"/>
        <v>3</v>
      </c>
      <c r="BM125" s="10">
        <f t="shared" ca="1" si="122"/>
        <v>1</v>
      </c>
      <c r="BN125" s="10">
        <f t="shared" ca="1" si="123"/>
        <v>1</v>
      </c>
      <c r="BO125" s="10">
        <f t="shared" ca="1" si="124"/>
        <v>2</v>
      </c>
      <c r="BP125" s="10">
        <f t="shared" ca="1" si="125"/>
        <v>4</v>
      </c>
      <c r="BQ125" s="10">
        <f t="shared" ca="1" si="126"/>
        <v>3</v>
      </c>
      <c r="BR125" s="10">
        <f t="shared" ca="1" si="127"/>
        <v>3</v>
      </c>
      <c r="BS125" s="10">
        <f t="shared" ca="1" si="128"/>
        <v>2</v>
      </c>
      <c r="BT125" s="10">
        <f t="shared" ca="1" si="129"/>
        <v>1</v>
      </c>
    </row>
    <row r="126" spans="53:72">
      <c r="BA126" s="10">
        <f t="shared" ca="1" si="110"/>
        <v>1</v>
      </c>
      <c r="BB126" s="10">
        <f t="shared" ca="1" si="111"/>
        <v>2</v>
      </c>
      <c r="BC126" s="10">
        <f t="shared" ca="1" si="112"/>
        <v>1</v>
      </c>
      <c r="BD126" s="10">
        <f t="shared" ca="1" si="113"/>
        <v>1</v>
      </c>
      <c r="BE126" s="10">
        <f t="shared" ca="1" si="114"/>
        <v>1</v>
      </c>
      <c r="BF126" s="10">
        <f t="shared" ca="1" si="115"/>
        <v>1</v>
      </c>
      <c r="BG126" s="10">
        <f t="shared" ca="1" si="116"/>
        <v>2</v>
      </c>
      <c r="BH126" s="10">
        <f t="shared" ca="1" si="117"/>
        <v>4</v>
      </c>
      <c r="BI126" s="10">
        <f t="shared" ca="1" si="118"/>
        <v>5</v>
      </c>
      <c r="BJ126" s="10">
        <f t="shared" ca="1" si="119"/>
        <v>5</v>
      </c>
      <c r="BK126" s="10">
        <f t="shared" ca="1" si="120"/>
        <v>3</v>
      </c>
      <c r="BL126" s="10">
        <f t="shared" ca="1" si="121"/>
        <v>6</v>
      </c>
      <c r="BM126" s="10">
        <f t="shared" ca="1" si="122"/>
        <v>2</v>
      </c>
      <c r="BN126" s="10">
        <f t="shared" ca="1" si="123"/>
        <v>1</v>
      </c>
      <c r="BO126" s="10">
        <f t="shared" ca="1" si="124"/>
        <v>2</v>
      </c>
      <c r="BP126" s="10">
        <f t="shared" ca="1" si="125"/>
        <v>1</v>
      </c>
      <c r="BQ126" s="10">
        <f t="shared" ca="1" si="126"/>
        <v>3</v>
      </c>
      <c r="BR126" s="10">
        <f t="shared" ca="1" si="127"/>
        <v>5</v>
      </c>
      <c r="BS126" s="10">
        <f t="shared" ca="1" si="128"/>
        <v>3</v>
      </c>
      <c r="BT126" s="10">
        <f t="shared" ca="1" si="129"/>
        <v>2</v>
      </c>
    </row>
    <row r="127" spans="53:72">
      <c r="BA127" s="10">
        <f t="shared" ca="1" si="110"/>
        <v>1</v>
      </c>
      <c r="BB127" s="10">
        <f t="shared" ca="1" si="111"/>
        <v>2</v>
      </c>
      <c r="BC127" s="10">
        <f t="shared" ca="1" si="112"/>
        <v>4</v>
      </c>
      <c r="BD127" s="10">
        <f t="shared" ca="1" si="113"/>
        <v>1</v>
      </c>
      <c r="BE127" s="10">
        <f t="shared" ca="1" si="114"/>
        <v>1</v>
      </c>
      <c r="BF127" s="10">
        <f t="shared" ca="1" si="115"/>
        <v>3</v>
      </c>
      <c r="BG127" s="10">
        <f t="shared" ca="1" si="116"/>
        <v>3</v>
      </c>
      <c r="BH127" s="10">
        <f t="shared" ca="1" si="117"/>
        <v>5</v>
      </c>
      <c r="BI127" s="10">
        <f t="shared" ca="1" si="118"/>
        <v>7</v>
      </c>
      <c r="BJ127" s="10">
        <f t="shared" ca="1" si="119"/>
        <v>6</v>
      </c>
      <c r="BK127" s="10">
        <f t="shared" ca="1" si="120"/>
        <v>7</v>
      </c>
      <c r="BL127" s="10">
        <f t="shared" ca="1" si="121"/>
        <v>7</v>
      </c>
      <c r="BM127" s="10">
        <f t="shared" ca="1" si="122"/>
        <v>6</v>
      </c>
      <c r="BN127" s="10">
        <f t="shared" ca="1" si="123"/>
        <v>5</v>
      </c>
      <c r="BO127" s="10">
        <f t="shared" ca="1" si="124"/>
        <v>4</v>
      </c>
      <c r="BP127" s="10">
        <f t="shared" ca="1" si="125"/>
        <v>2</v>
      </c>
      <c r="BQ127" s="10">
        <f t="shared" ca="1" si="126"/>
        <v>2</v>
      </c>
      <c r="BR127" s="10">
        <f t="shared" ca="1" si="127"/>
        <v>3</v>
      </c>
      <c r="BS127" s="10">
        <f t="shared" ca="1" si="128"/>
        <v>4</v>
      </c>
      <c r="BT127" s="10">
        <f t="shared" ca="1" si="129"/>
        <v>5</v>
      </c>
    </row>
    <row r="128" spans="53:72">
      <c r="BA128" s="10">
        <f t="shared" ca="1" si="110"/>
        <v>2</v>
      </c>
      <c r="BB128" s="10">
        <f t="shared" ca="1" si="111"/>
        <v>4</v>
      </c>
      <c r="BC128" s="10">
        <f t="shared" ca="1" si="112"/>
        <v>4</v>
      </c>
      <c r="BD128" s="10">
        <f t="shared" ca="1" si="113"/>
        <v>3</v>
      </c>
      <c r="BE128" s="10">
        <f t="shared" ca="1" si="114"/>
        <v>2</v>
      </c>
      <c r="BF128" s="10">
        <f t="shared" ca="1" si="115"/>
        <v>2</v>
      </c>
      <c r="BG128" s="10">
        <f t="shared" ca="1" si="116"/>
        <v>5</v>
      </c>
      <c r="BH128" s="10">
        <f t="shared" ca="1" si="117"/>
        <v>4</v>
      </c>
      <c r="BI128" s="10">
        <f t="shared" ca="1" si="118"/>
        <v>6</v>
      </c>
      <c r="BJ128" s="10">
        <f t="shared" ca="1" si="119"/>
        <v>6</v>
      </c>
      <c r="BK128" s="10">
        <f t="shared" ca="1" si="120"/>
        <v>8</v>
      </c>
      <c r="BL128" s="10">
        <f t="shared" ca="1" si="121"/>
        <v>7</v>
      </c>
      <c r="BM128" s="10">
        <f t="shared" ca="1" si="122"/>
        <v>8</v>
      </c>
      <c r="BN128" s="10">
        <f t="shared" ca="1" si="123"/>
        <v>6</v>
      </c>
      <c r="BO128" s="10">
        <f t="shared" ca="1" si="124"/>
        <v>4</v>
      </c>
      <c r="BP128" s="10">
        <f t="shared" ca="1" si="125"/>
        <v>4</v>
      </c>
      <c r="BQ128" s="10">
        <f t="shared" ca="1" si="126"/>
        <v>3</v>
      </c>
      <c r="BR128" s="10">
        <f t="shared" ca="1" si="127"/>
        <v>5</v>
      </c>
      <c r="BS128" s="10">
        <f t="shared" ca="1" si="128"/>
        <v>2</v>
      </c>
      <c r="BT128" s="10">
        <f t="shared" ca="1" si="129"/>
        <v>5</v>
      </c>
    </row>
    <row r="129" spans="53:72">
      <c r="BA129" s="10">
        <f t="shared" ca="1" si="110"/>
        <v>4</v>
      </c>
      <c r="BB129" s="10">
        <f t="shared" ca="1" si="111"/>
        <v>3</v>
      </c>
      <c r="BC129" s="10">
        <f t="shared" ca="1" si="112"/>
        <v>3</v>
      </c>
      <c r="BD129" s="10">
        <f t="shared" ca="1" si="113"/>
        <v>3</v>
      </c>
      <c r="BE129" s="10">
        <f t="shared" ca="1" si="114"/>
        <v>1</v>
      </c>
      <c r="BF129" s="10">
        <f t="shared" ca="1" si="115"/>
        <v>1</v>
      </c>
      <c r="BG129" s="10">
        <f t="shared" ca="1" si="116"/>
        <v>2</v>
      </c>
      <c r="BH129" s="10">
        <f t="shared" ca="1" si="117"/>
        <v>4</v>
      </c>
      <c r="BI129" s="10">
        <f t="shared" ca="1" si="118"/>
        <v>5</v>
      </c>
      <c r="BJ129" s="10">
        <f t="shared" ca="1" si="119"/>
        <v>4</v>
      </c>
      <c r="BK129" s="10">
        <f t="shared" ca="1" si="120"/>
        <v>7</v>
      </c>
      <c r="BL129" s="10">
        <f t="shared" ca="1" si="121"/>
        <v>7</v>
      </c>
      <c r="BM129" s="10">
        <f t="shared" ca="1" si="122"/>
        <v>7</v>
      </c>
      <c r="BN129" s="10">
        <f t="shared" ca="1" si="123"/>
        <v>7</v>
      </c>
      <c r="BO129" s="10">
        <f t="shared" ca="1" si="124"/>
        <v>7</v>
      </c>
      <c r="BP129" s="10">
        <f t="shared" ca="1" si="125"/>
        <v>5</v>
      </c>
      <c r="BQ129" s="10">
        <f t="shared" ca="1" si="126"/>
        <v>4</v>
      </c>
      <c r="BR129" s="10">
        <f t="shared" ca="1" si="127"/>
        <v>3</v>
      </c>
      <c r="BS129" s="10">
        <f t="shared" ca="1" si="128"/>
        <v>4</v>
      </c>
      <c r="BT129" s="10">
        <f t="shared" ca="1" si="129"/>
        <v>2</v>
      </c>
    </row>
    <row r="130" spans="53:72">
      <c r="BA130" s="10">
        <f t="shared" ca="1" si="110"/>
        <v>6</v>
      </c>
      <c r="BB130" s="10">
        <f t="shared" ca="1" si="111"/>
        <v>2</v>
      </c>
      <c r="BC130" s="10">
        <f t="shared" ca="1" si="112"/>
        <v>5</v>
      </c>
      <c r="BD130" s="10">
        <f t="shared" ca="1" si="113"/>
        <v>4</v>
      </c>
      <c r="BE130" s="10">
        <f t="shared" ca="1" si="114"/>
        <v>5</v>
      </c>
      <c r="BF130" s="10">
        <f t="shared" ca="1" si="115"/>
        <v>1</v>
      </c>
      <c r="BG130" s="10">
        <f t="shared" ca="1" si="116"/>
        <v>2</v>
      </c>
      <c r="BH130" s="10">
        <f t="shared" ca="1" si="117"/>
        <v>4</v>
      </c>
      <c r="BI130" s="10">
        <f t="shared" ca="1" si="118"/>
        <v>4</v>
      </c>
      <c r="BJ130" s="10">
        <f t="shared" ca="1" si="119"/>
        <v>5</v>
      </c>
      <c r="BK130" s="10">
        <f t="shared" ca="1" si="120"/>
        <v>5</v>
      </c>
      <c r="BL130" s="10">
        <f t="shared" ca="1" si="121"/>
        <v>4</v>
      </c>
      <c r="BM130" s="10">
        <f t="shared" ca="1" si="122"/>
        <v>8</v>
      </c>
      <c r="BN130" s="10">
        <f t="shared" ca="1" si="123"/>
        <v>8</v>
      </c>
      <c r="BO130" s="10">
        <f t="shared" ca="1" si="124"/>
        <v>6</v>
      </c>
      <c r="BP130" s="10">
        <f t="shared" ca="1" si="125"/>
        <v>7</v>
      </c>
      <c r="BQ130" s="10">
        <f t="shared" ca="1" si="126"/>
        <v>3</v>
      </c>
      <c r="BR130" s="10">
        <f t="shared" ca="1" si="127"/>
        <v>5</v>
      </c>
      <c r="BS130" s="10">
        <f t="shared" ca="1" si="128"/>
        <v>3</v>
      </c>
      <c r="BT130" s="10">
        <f t="shared" ca="1" si="129"/>
        <v>3</v>
      </c>
    </row>
    <row r="131" spans="53:72">
      <c r="BA131" s="10">
        <f t="shared" ca="1" si="110"/>
        <v>5</v>
      </c>
      <c r="BB131" s="10">
        <f t="shared" ca="1" si="111"/>
        <v>6</v>
      </c>
      <c r="BC131" s="10">
        <f t="shared" ca="1" si="112"/>
        <v>3</v>
      </c>
      <c r="BD131" s="10">
        <f t="shared" ca="1" si="113"/>
        <v>3</v>
      </c>
      <c r="BE131" s="10">
        <f t="shared" ca="1" si="114"/>
        <v>6</v>
      </c>
      <c r="BF131" s="10">
        <f t="shared" ca="1" si="115"/>
        <v>2</v>
      </c>
      <c r="BG131" s="10">
        <f t="shared" ca="1" si="116"/>
        <v>2</v>
      </c>
      <c r="BH131" s="10">
        <f t="shared" ca="1" si="117"/>
        <v>5</v>
      </c>
      <c r="BI131" s="10">
        <f t="shared" ca="1" si="118"/>
        <v>3</v>
      </c>
      <c r="BJ131" s="10">
        <f t="shared" ca="1" si="119"/>
        <v>2</v>
      </c>
      <c r="BK131" s="10">
        <f t="shared" ca="1" si="120"/>
        <v>5</v>
      </c>
      <c r="BL131" s="10">
        <f t="shared" ca="1" si="121"/>
        <v>7</v>
      </c>
      <c r="BM131" s="10">
        <f t="shared" ca="1" si="122"/>
        <v>6</v>
      </c>
      <c r="BN131" s="10">
        <f t="shared" ca="1" si="123"/>
        <v>6</v>
      </c>
      <c r="BO131" s="10">
        <f t="shared" ca="1" si="124"/>
        <v>7</v>
      </c>
      <c r="BP131" s="10">
        <f t="shared" ca="1" si="125"/>
        <v>7</v>
      </c>
      <c r="BQ131" s="10">
        <f t="shared" ca="1" si="126"/>
        <v>7</v>
      </c>
      <c r="BR131" s="10">
        <f t="shared" ca="1" si="127"/>
        <v>5</v>
      </c>
      <c r="BS131" s="10">
        <f t="shared" ca="1" si="128"/>
        <v>3</v>
      </c>
      <c r="BT131" s="10">
        <f t="shared" ca="1" si="129"/>
        <v>1</v>
      </c>
    </row>
    <row r="132" spans="53:72">
      <c r="BA132" s="10">
        <f t="shared" ca="1" si="110"/>
        <v>7</v>
      </c>
      <c r="BB132" s="10">
        <f t="shared" ca="1" si="111"/>
        <v>7</v>
      </c>
      <c r="BC132" s="10">
        <f t="shared" ca="1" si="112"/>
        <v>7</v>
      </c>
      <c r="BD132" s="10">
        <f t="shared" ca="1" si="113"/>
        <v>5</v>
      </c>
      <c r="BE132" s="10">
        <f t="shared" ca="1" si="114"/>
        <v>3</v>
      </c>
      <c r="BF132" s="10">
        <f t="shared" ca="1" si="115"/>
        <v>3</v>
      </c>
      <c r="BG132" s="10">
        <f t="shared" ca="1" si="116"/>
        <v>2</v>
      </c>
      <c r="BH132" s="10">
        <f t="shared" ca="1" si="117"/>
        <v>4</v>
      </c>
      <c r="BI132" s="10">
        <f t="shared" ca="1" si="118"/>
        <v>2</v>
      </c>
      <c r="BJ132" s="10">
        <f t="shared" ca="1" si="119"/>
        <v>1</v>
      </c>
      <c r="BK132" s="10">
        <f t="shared" ca="1" si="120"/>
        <v>5</v>
      </c>
      <c r="BL132" s="10">
        <f t="shared" ca="1" si="121"/>
        <v>7</v>
      </c>
      <c r="BM132" s="10">
        <f t="shared" ca="1" si="122"/>
        <v>6</v>
      </c>
      <c r="BN132" s="10">
        <f t="shared" ca="1" si="123"/>
        <v>6</v>
      </c>
      <c r="BO132" s="10">
        <f t="shared" ca="1" si="124"/>
        <v>4</v>
      </c>
      <c r="BP132" s="10">
        <f t="shared" ca="1" si="125"/>
        <v>5</v>
      </c>
      <c r="BQ132" s="10">
        <f t="shared" ca="1" si="126"/>
        <v>5</v>
      </c>
      <c r="BR132" s="10">
        <f t="shared" ca="1" si="127"/>
        <v>6</v>
      </c>
      <c r="BS132" s="10">
        <f t="shared" ca="1" si="128"/>
        <v>5</v>
      </c>
      <c r="BT132" s="10">
        <f t="shared" ca="1" si="129"/>
        <v>5</v>
      </c>
    </row>
    <row r="133" spans="53:72">
      <c r="BA133" s="10">
        <f t="shared" ca="1" si="110"/>
        <v>9</v>
      </c>
      <c r="BB133" s="10">
        <f t="shared" ca="1" si="111"/>
        <v>9</v>
      </c>
      <c r="BC133" s="10">
        <f t="shared" ca="1" si="112"/>
        <v>8</v>
      </c>
      <c r="BD133" s="10">
        <f t="shared" ca="1" si="113"/>
        <v>7</v>
      </c>
      <c r="BE133" s="10">
        <f t="shared" ca="1" si="114"/>
        <v>7</v>
      </c>
      <c r="BF133" s="10">
        <f t="shared" ca="1" si="115"/>
        <v>4</v>
      </c>
      <c r="BG133" s="10">
        <f t="shared" ca="1" si="116"/>
        <v>1</v>
      </c>
      <c r="BH133" s="10">
        <f t="shared" ca="1" si="117"/>
        <v>2</v>
      </c>
      <c r="BI133" s="10">
        <f t="shared" ca="1" si="118"/>
        <v>1</v>
      </c>
      <c r="BJ133" s="10">
        <f t="shared" ca="1" si="119"/>
        <v>1</v>
      </c>
      <c r="BK133" s="10">
        <f t="shared" ca="1" si="120"/>
        <v>1</v>
      </c>
      <c r="BL133" s="10">
        <f t="shared" ca="1" si="121"/>
        <v>4</v>
      </c>
      <c r="BM133" s="10">
        <f t="shared" ca="1" si="122"/>
        <v>4</v>
      </c>
      <c r="BN133" s="10">
        <f t="shared" ca="1" si="123"/>
        <v>4</v>
      </c>
      <c r="BO133" s="10">
        <f t="shared" ca="1" si="124"/>
        <v>4</v>
      </c>
      <c r="BP133" s="10">
        <f t="shared" ca="1" si="125"/>
        <v>4</v>
      </c>
      <c r="BQ133" s="10">
        <f t="shared" ca="1" si="126"/>
        <v>4</v>
      </c>
      <c r="BR133" s="10">
        <f t="shared" ca="1" si="127"/>
        <v>3</v>
      </c>
      <c r="BS133" s="10">
        <f t="shared" ca="1" si="128"/>
        <v>7</v>
      </c>
      <c r="BT133" s="10">
        <f t="shared" ca="1" si="129"/>
        <v>7</v>
      </c>
    </row>
    <row r="134" spans="53:72">
      <c r="BA134" s="10">
        <f t="shared" ca="1" si="110"/>
        <v>9</v>
      </c>
      <c r="BB134" s="10">
        <f t="shared" ca="1" si="111"/>
        <v>9</v>
      </c>
      <c r="BC134" s="10">
        <f t="shared" ca="1" si="112"/>
        <v>10</v>
      </c>
      <c r="BD134" s="10">
        <f t="shared" ca="1" si="113"/>
        <v>9</v>
      </c>
      <c r="BE134" s="10">
        <f t="shared" ca="1" si="114"/>
        <v>10</v>
      </c>
      <c r="BF134" s="10">
        <f t="shared" ca="1" si="115"/>
        <v>7</v>
      </c>
      <c r="BG134" s="10">
        <f t="shared" ca="1" si="116"/>
        <v>4</v>
      </c>
      <c r="BH134" s="10">
        <f t="shared" ca="1" si="117"/>
        <v>2</v>
      </c>
      <c r="BI134" s="10">
        <f t="shared" ca="1" si="118"/>
        <v>4</v>
      </c>
      <c r="BJ134" s="10">
        <f t="shared" ca="1" si="119"/>
        <v>2</v>
      </c>
      <c r="BK134" s="10">
        <f t="shared" ca="1" si="120"/>
        <v>1</v>
      </c>
      <c r="BL134" s="10">
        <f t="shared" ca="1" si="121"/>
        <v>2</v>
      </c>
      <c r="BM134" s="10">
        <f t="shared" ca="1" si="122"/>
        <v>3</v>
      </c>
      <c r="BN134" s="10">
        <f t="shared" ca="1" si="123"/>
        <v>4</v>
      </c>
      <c r="BO134" s="10">
        <f t="shared" ca="1" si="124"/>
        <v>3</v>
      </c>
      <c r="BP134" s="10">
        <f t="shared" ca="1" si="125"/>
        <v>6</v>
      </c>
      <c r="BQ134" s="10">
        <f t="shared" ca="1" si="126"/>
        <v>7</v>
      </c>
      <c r="BR134" s="10">
        <f t="shared" ca="1" si="127"/>
        <v>5</v>
      </c>
      <c r="BS134" s="10">
        <f t="shared" ca="1" si="128"/>
        <v>5</v>
      </c>
      <c r="BT134" s="10">
        <f t="shared" ca="1" si="129"/>
        <v>8</v>
      </c>
    </row>
    <row r="135" spans="53:72">
      <c r="BA135" s="10">
        <f t="shared" ca="1" si="110"/>
        <v>9</v>
      </c>
      <c r="BB135" s="10">
        <f t="shared" ca="1" si="111"/>
        <v>9</v>
      </c>
      <c r="BC135" s="10">
        <f t="shared" ca="1" si="112"/>
        <v>9</v>
      </c>
      <c r="BD135" s="10">
        <f t="shared" ca="1" si="113"/>
        <v>9</v>
      </c>
      <c r="BE135" s="10">
        <f t="shared" ca="1" si="114"/>
        <v>9</v>
      </c>
      <c r="BF135" s="10">
        <f t="shared" ca="1" si="115"/>
        <v>9</v>
      </c>
      <c r="BG135" s="10">
        <f t="shared" ca="1" si="116"/>
        <v>5</v>
      </c>
      <c r="BH135" s="10">
        <f t="shared" ca="1" si="117"/>
        <v>6</v>
      </c>
      <c r="BI135" s="10">
        <f t="shared" ca="1" si="118"/>
        <v>3</v>
      </c>
      <c r="BJ135" s="10">
        <f t="shared" ca="1" si="119"/>
        <v>4</v>
      </c>
      <c r="BK135" s="10">
        <f t="shared" ca="1" si="120"/>
        <v>4</v>
      </c>
      <c r="BL135" s="10">
        <f t="shared" ca="1" si="121"/>
        <v>2</v>
      </c>
      <c r="BM135" s="10">
        <f t="shared" ca="1" si="122"/>
        <v>1</v>
      </c>
      <c r="BN135" s="10">
        <f t="shared" ca="1" si="123"/>
        <v>1</v>
      </c>
      <c r="BO135" s="10">
        <f t="shared" ca="1" si="124"/>
        <v>1</v>
      </c>
      <c r="BP135" s="10">
        <f t="shared" ca="1" si="125"/>
        <v>3</v>
      </c>
      <c r="BQ135" s="10">
        <f t="shared" ca="1" si="126"/>
        <v>7</v>
      </c>
      <c r="BR135" s="10">
        <f t="shared" ca="1" si="127"/>
        <v>7</v>
      </c>
      <c r="BS135" s="10">
        <f t="shared" ca="1" si="128"/>
        <v>6</v>
      </c>
      <c r="BT135" s="10">
        <f t="shared" ca="1" si="129"/>
        <v>7</v>
      </c>
    </row>
    <row r="136" spans="53:72">
      <c r="BA136" s="10">
        <f t="shared" ca="1" si="110"/>
        <v>10</v>
      </c>
      <c r="BB136" s="10">
        <f t="shared" ca="1" si="111"/>
        <v>9</v>
      </c>
      <c r="BC136" s="10">
        <f t="shared" ca="1" si="112"/>
        <v>8</v>
      </c>
      <c r="BD136" s="10">
        <f t="shared" ca="1" si="113"/>
        <v>7</v>
      </c>
      <c r="BE136" s="10">
        <f t="shared" ca="1" si="114"/>
        <v>10</v>
      </c>
      <c r="BF136" s="10">
        <f t="shared" ca="1" si="115"/>
        <v>7</v>
      </c>
      <c r="BG136" s="10">
        <f t="shared" ca="1" si="116"/>
        <v>7</v>
      </c>
      <c r="BH136" s="10">
        <f t="shared" ca="1" si="117"/>
        <v>6</v>
      </c>
      <c r="BI136" s="10">
        <f t="shared" ca="1" si="118"/>
        <v>5</v>
      </c>
      <c r="BJ136" s="10">
        <f t="shared" ca="1" si="119"/>
        <v>4</v>
      </c>
      <c r="BK136" s="10">
        <f t="shared" ca="1" si="120"/>
        <v>6</v>
      </c>
      <c r="BL136" s="10">
        <f t="shared" ca="1" si="121"/>
        <v>6</v>
      </c>
      <c r="BM136" s="10">
        <f t="shared" ca="1" si="122"/>
        <v>3</v>
      </c>
      <c r="BN136" s="10">
        <f t="shared" ca="1" si="123"/>
        <v>4</v>
      </c>
      <c r="BO136" s="10">
        <f t="shared" ca="1" si="124"/>
        <v>3</v>
      </c>
      <c r="BP136" s="10">
        <f t="shared" ca="1" si="125"/>
        <v>4</v>
      </c>
      <c r="BQ136" s="10">
        <f t="shared" ca="1" si="126"/>
        <v>3</v>
      </c>
      <c r="BR136" s="10">
        <f t="shared" ca="1" si="127"/>
        <v>7</v>
      </c>
      <c r="BS136" s="10">
        <f t="shared" ca="1" si="128"/>
        <v>6</v>
      </c>
      <c r="BT136" s="10">
        <f t="shared" ca="1" si="129"/>
        <v>6</v>
      </c>
    </row>
    <row r="137" spans="53:72">
      <c r="BA137" s="10">
        <f t="shared" ca="1" si="110"/>
        <v>9</v>
      </c>
      <c r="BB137" s="10">
        <f t="shared" ca="1" si="111"/>
        <v>8</v>
      </c>
      <c r="BC137" s="10">
        <f t="shared" ca="1" si="112"/>
        <v>8</v>
      </c>
      <c r="BD137" s="10">
        <f t="shared" ca="1" si="113"/>
        <v>9</v>
      </c>
      <c r="BE137" s="10">
        <f t="shared" ca="1" si="114"/>
        <v>7</v>
      </c>
      <c r="BF137" s="10">
        <f t="shared" ca="1" si="115"/>
        <v>9</v>
      </c>
      <c r="BG137" s="10">
        <f t="shared" ca="1" si="116"/>
        <v>7</v>
      </c>
      <c r="BH137" s="10">
        <f t="shared" ca="1" si="117"/>
        <v>8</v>
      </c>
      <c r="BI137" s="10">
        <f t="shared" ca="1" si="118"/>
        <v>6</v>
      </c>
      <c r="BJ137" s="10">
        <f t="shared" ca="1" si="119"/>
        <v>6</v>
      </c>
      <c r="BK137" s="10">
        <f t="shared" ca="1" si="120"/>
        <v>7</v>
      </c>
      <c r="BL137" s="10">
        <f t="shared" ca="1" si="121"/>
        <v>6</v>
      </c>
      <c r="BM137" s="10">
        <f t="shared" ca="1" si="122"/>
        <v>6</v>
      </c>
      <c r="BN137" s="10">
        <f t="shared" ca="1" si="123"/>
        <v>5</v>
      </c>
      <c r="BO137" s="10">
        <f t="shared" ca="1" si="124"/>
        <v>4</v>
      </c>
      <c r="BP137" s="10">
        <f t="shared" ca="1" si="125"/>
        <v>2</v>
      </c>
      <c r="BQ137" s="10">
        <f t="shared" ca="1" si="126"/>
        <v>2</v>
      </c>
      <c r="BR137" s="10">
        <f t="shared" ca="1" si="127"/>
        <v>4</v>
      </c>
      <c r="BS137" s="10">
        <f t="shared" ca="1" si="128"/>
        <v>5</v>
      </c>
      <c r="BT137" s="10">
        <f t="shared" ca="1" si="129"/>
        <v>4</v>
      </c>
    </row>
    <row r="138" spans="53:72">
      <c r="BA138" s="10">
        <f t="shared" ca="1" si="110"/>
        <v>9</v>
      </c>
      <c r="BB138" s="10">
        <f t="shared" ca="1" si="111"/>
        <v>10</v>
      </c>
      <c r="BC138" s="10">
        <f t="shared" ca="1" si="112"/>
        <v>9</v>
      </c>
      <c r="BD138" s="10">
        <f t="shared" ca="1" si="113"/>
        <v>7</v>
      </c>
      <c r="BE138" s="10">
        <f t="shared" ca="1" si="114"/>
        <v>7</v>
      </c>
      <c r="BF138" s="10">
        <f t="shared" ca="1" si="115"/>
        <v>8</v>
      </c>
      <c r="BG138" s="10">
        <f t="shared" ca="1" si="116"/>
        <v>8</v>
      </c>
      <c r="BH138" s="10">
        <f t="shared" ca="1" si="117"/>
        <v>6</v>
      </c>
      <c r="BI138" s="10">
        <f t="shared" ca="1" si="118"/>
        <v>6</v>
      </c>
      <c r="BJ138" s="10">
        <f t="shared" ca="1" si="119"/>
        <v>5</v>
      </c>
      <c r="BK138" s="10">
        <f t="shared" ca="1" si="120"/>
        <v>6</v>
      </c>
      <c r="BL138" s="10">
        <f t="shared" ca="1" si="121"/>
        <v>7</v>
      </c>
      <c r="BM138" s="10">
        <f t="shared" ca="1" si="122"/>
        <v>6</v>
      </c>
      <c r="BN138" s="10">
        <f t="shared" ca="1" si="123"/>
        <v>8</v>
      </c>
      <c r="BO138" s="10">
        <f t="shared" ca="1" si="124"/>
        <v>8</v>
      </c>
      <c r="BP138" s="10">
        <f t="shared" ca="1" si="125"/>
        <v>7</v>
      </c>
      <c r="BQ138" s="10">
        <f t="shared" ca="1" si="126"/>
        <v>4</v>
      </c>
      <c r="BR138" s="10">
        <f t="shared" ca="1" si="127"/>
        <v>3</v>
      </c>
      <c r="BS138" s="10">
        <f t="shared" ca="1" si="128"/>
        <v>4</v>
      </c>
      <c r="BT138" s="10">
        <f t="shared" ca="1" si="129"/>
        <v>5</v>
      </c>
    </row>
    <row r="139" spans="53:72">
      <c r="BA139" s="10">
        <f t="shared" ca="1" si="110"/>
        <v>9</v>
      </c>
      <c r="BB139" s="10">
        <f t="shared" ca="1" si="111"/>
        <v>9</v>
      </c>
      <c r="BC139" s="10">
        <f t="shared" ca="1" si="112"/>
        <v>10</v>
      </c>
      <c r="BD139" s="10">
        <f t="shared" ca="1" si="113"/>
        <v>9</v>
      </c>
      <c r="BE139" s="10">
        <f t="shared" ca="1" si="114"/>
        <v>8</v>
      </c>
      <c r="BF139" s="10">
        <f t="shared" ca="1" si="115"/>
        <v>9</v>
      </c>
      <c r="BG139" s="10">
        <f t="shared" ca="1" si="116"/>
        <v>10</v>
      </c>
      <c r="BH139" s="10">
        <f t="shared" ca="1" si="117"/>
        <v>8</v>
      </c>
      <c r="BI139" s="10">
        <f t="shared" ca="1" si="118"/>
        <v>9</v>
      </c>
      <c r="BJ139" s="10">
        <f t="shared" ca="1" si="119"/>
        <v>5</v>
      </c>
      <c r="BK139" s="10">
        <f t="shared" ca="1" si="120"/>
        <v>3</v>
      </c>
      <c r="BL139" s="10">
        <f t="shared" ca="1" si="121"/>
        <v>3</v>
      </c>
      <c r="BM139" s="10">
        <f t="shared" ca="1" si="122"/>
        <v>4</v>
      </c>
      <c r="BN139" s="10">
        <f t="shared" ca="1" si="123"/>
        <v>7</v>
      </c>
      <c r="BO139" s="10">
        <f t="shared" ca="1" si="124"/>
        <v>9</v>
      </c>
      <c r="BP139" s="10">
        <f t="shared" ca="1" si="125"/>
        <v>10</v>
      </c>
      <c r="BQ139" s="10">
        <f t="shared" ca="1" si="126"/>
        <v>7</v>
      </c>
      <c r="BR139" s="10">
        <f t="shared" ca="1" si="127"/>
        <v>3</v>
      </c>
      <c r="BS139" s="10">
        <f t="shared" ca="1" si="128"/>
        <v>3</v>
      </c>
      <c r="BT139" s="10">
        <f t="shared" ca="1" si="129"/>
        <v>3</v>
      </c>
    </row>
    <row r="140" spans="53:72">
      <c r="BA140" s="10">
        <f t="shared" ca="1" si="110"/>
        <v>8</v>
      </c>
      <c r="BB140" s="10">
        <f t="shared" ca="1" si="111"/>
        <v>7</v>
      </c>
      <c r="BC140" s="10">
        <f t="shared" ca="1" si="112"/>
        <v>9</v>
      </c>
      <c r="BD140" s="10">
        <f t="shared" ca="1" si="113"/>
        <v>9</v>
      </c>
      <c r="BE140" s="10">
        <f t="shared" ca="1" si="114"/>
        <v>9</v>
      </c>
      <c r="BF140" s="10">
        <f t="shared" ca="1" si="115"/>
        <v>9</v>
      </c>
      <c r="BG140" s="10">
        <f t="shared" ca="1" si="116"/>
        <v>11</v>
      </c>
      <c r="BH140" s="10">
        <f t="shared" ca="1" si="117"/>
        <v>10</v>
      </c>
      <c r="BI140" s="10">
        <f t="shared" ca="1" si="118"/>
        <v>10</v>
      </c>
      <c r="BJ140" s="10">
        <f t="shared" ca="1" si="119"/>
        <v>10</v>
      </c>
      <c r="BK140" s="10">
        <f t="shared" ca="1" si="120"/>
        <v>8</v>
      </c>
      <c r="BL140" s="10">
        <f t="shared" ca="1" si="121"/>
        <v>5</v>
      </c>
      <c r="BM140" s="10">
        <f t="shared" ca="1" si="122"/>
        <v>2</v>
      </c>
      <c r="BN140" s="10">
        <f t="shared" ca="1" si="123"/>
        <v>4</v>
      </c>
      <c r="BO140" s="10">
        <f t="shared" ca="1" si="124"/>
        <v>9</v>
      </c>
      <c r="BP140" s="10">
        <f t="shared" ca="1" si="125"/>
        <v>7</v>
      </c>
      <c r="BQ140" s="10">
        <f t="shared" ca="1" si="126"/>
        <v>8</v>
      </c>
      <c r="BR140" s="10">
        <f t="shared" ca="1" si="127"/>
        <v>7</v>
      </c>
      <c r="BS140" s="10">
        <f t="shared" ca="1" si="128"/>
        <v>4</v>
      </c>
      <c r="BT140" s="10">
        <f t="shared" ca="1" si="129"/>
        <v>3</v>
      </c>
    </row>
    <row r="143" spans="53:72">
      <c r="BJ143" s="10" t="s">
        <v>19</v>
      </c>
    </row>
  </sheetData>
  <conditionalFormatting sqref="A1:T20 V4">
    <cfRule type="expression" dxfId="3" priority="12" stopIfTrue="1">
      <formula>AND(IsCoastal(A1,#REF!, $S$19), A1&lt;0)</formula>
    </cfRule>
    <cfRule type="colorScale" priority="14">
      <colorScale>
        <cfvo type="num" val="0"/>
        <cfvo type="max"/>
        <color rgb="FF00FF00"/>
        <color rgb="FFCC6600"/>
      </colorScale>
    </cfRule>
  </conditionalFormatting>
  <conditionalFormatting sqref="V4 A1:T20">
    <cfRule type="cellIs" dxfId="2" priority="13" stopIfTrue="1" operator="lessThan">
      <formula>0</formula>
    </cfRule>
  </conditionalFormatting>
  <conditionalFormatting sqref="AA1:AT20">
    <cfRule type="colorScale" priority="11">
      <colorScale>
        <cfvo type="num" val="0"/>
        <cfvo type="num" val="60"/>
        <color theme="3" tint="0.59999389629810485"/>
        <color rgb="FFFF9900"/>
      </colorScale>
    </cfRule>
  </conditionalFormatting>
  <conditionalFormatting sqref="AA31:AT50">
    <cfRule type="colorScale" priority="8">
      <colorScale>
        <cfvo type="min"/>
        <cfvo type="percentile" val="50"/>
        <cfvo type="max"/>
        <color rgb="FF5A8AC6"/>
        <color rgb="FFFFEB84"/>
        <color rgb="FFF8696B"/>
      </colorScale>
    </cfRule>
    <cfRule type="colorScale" priority="10">
      <colorScale>
        <cfvo type="num" val="0"/>
        <cfvo type="num" val="60"/>
        <color rgb="FFFF9900"/>
        <color theme="3" tint="0.39997558519241921"/>
      </colorScale>
    </cfRule>
  </conditionalFormatting>
  <conditionalFormatting sqref="AA1:AT20">
    <cfRule type="colorScale" priority="9">
      <colorScale>
        <cfvo type="min"/>
        <cfvo type="percentile" val="50"/>
        <cfvo type="max"/>
        <color rgb="FF5A8AC6"/>
        <color rgb="FFFFEB84"/>
        <color rgb="FFF8696B"/>
      </colorScale>
    </cfRule>
  </conditionalFormatting>
  <conditionalFormatting sqref="A31:T50">
    <cfRule type="colorScale" priority="7">
      <colorScale>
        <cfvo type="num" val="0"/>
        <cfvo type="num" val="40"/>
        <cfvo type="num" val="100"/>
        <color rgb="FFFFFF00"/>
        <color rgb="FF00FF00"/>
        <color rgb="FF003300"/>
      </colorScale>
    </cfRule>
  </conditionalFormatting>
  <conditionalFormatting sqref="A61:T80">
    <cfRule type="colorScale" priority="6">
      <colorScale>
        <cfvo type="num" val="32"/>
        <cfvo type="num" val="80"/>
        <color theme="3" tint="0.39997558519241921"/>
        <color rgb="FFFF9900"/>
      </colorScale>
    </cfRule>
  </conditionalFormatting>
  <conditionalFormatting sqref="BA61:BT80 BA91:BT110">
    <cfRule type="colorScale" priority="5">
      <colorScale>
        <cfvo type="num" val="0"/>
        <cfvo type="num" val="60"/>
        <color theme="3" tint="0.59999389629810485"/>
        <color rgb="FFFF9900"/>
      </colorScale>
    </cfRule>
  </conditionalFormatting>
  <conditionalFormatting sqref="BA61:BT80">
    <cfRule type="colorScale" priority="2">
      <colorScale>
        <cfvo type="min"/>
        <cfvo type="max"/>
        <color rgb="FF63BE7B"/>
        <color rgb="FFFFEF9C"/>
      </colorScale>
    </cfRule>
  </conditionalFormatting>
  <conditionalFormatting sqref="BA91:BT110">
    <cfRule type="colorScale" priority="3">
      <colorScale>
        <cfvo type="min"/>
        <cfvo type="percentile" val="50"/>
        <cfvo type="max"/>
        <color rgb="FF5A8AC6"/>
        <color rgb="FFFFEB84"/>
        <color rgb="FFF8696B"/>
      </colorScale>
    </cfRule>
    <cfRule type="colorScale" priority="4">
      <colorScale>
        <cfvo type="min"/>
        <cfvo type="max"/>
        <color rgb="FFFF0000"/>
        <color rgb="FF00B050"/>
      </colorScale>
    </cfRule>
  </conditionalFormatting>
  <conditionalFormatting sqref="BA121:BT140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T143"/>
  <sheetViews>
    <sheetView topLeftCell="AC118" workbookViewId="0">
      <selection activeCell="A121" sqref="A121:T140"/>
    </sheetView>
  </sheetViews>
  <sheetFormatPr defaultColWidth="3.85546875" defaultRowHeight="20.25" customHeight="1"/>
  <cols>
    <col min="1" max="20" width="3.85546875" customWidth="1"/>
    <col min="21" max="21" width="4.5703125" customWidth="1"/>
    <col min="27" max="46" width="4.140625" customWidth="1"/>
    <col min="53" max="72" width="4.5703125" style="10" customWidth="1"/>
  </cols>
  <sheetData>
    <row r="1" spans="1:72" ht="15">
      <c r="A1">
        <v>2</v>
      </c>
      <c r="B1">
        <v>3</v>
      </c>
      <c r="C1">
        <v>2</v>
      </c>
      <c r="D1">
        <v>3</v>
      </c>
      <c r="E1">
        <v>3</v>
      </c>
      <c r="F1">
        <v>3</v>
      </c>
      <c r="G1">
        <v>3</v>
      </c>
      <c r="H1">
        <v>4</v>
      </c>
      <c r="I1">
        <v>4</v>
      </c>
      <c r="J1">
        <v>5</v>
      </c>
      <c r="K1">
        <v>7</v>
      </c>
      <c r="L1">
        <v>6</v>
      </c>
      <c r="M1">
        <v>4</v>
      </c>
      <c r="N1">
        <v>3</v>
      </c>
      <c r="O1">
        <v>3</v>
      </c>
      <c r="P1">
        <v>4</v>
      </c>
      <c r="Q1">
        <v>4</v>
      </c>
      <c r="R1">
        <v>4</v>
      </c>
      <c r="S1">
        <v>6</v>
      </c>
      <c r="T1">
        <v>4</v>
      </c>
      <c r="AA1" s="11">
        <v>71</v>
      </c>
      <c r="AB1">
        <v>67</v>
      </c>
      <c r="AC1">
        <v>67</v>
      </c>
      <c r="AD1">
        <v>66</v>
      </c>
      <c r="AE1">
        <v>64</v>
      </c>
      <c r="AF1">
        <v>67</v>
      </c>
      <c r="AG1">
        <v>67</v>
      </c>
      <c r="AH1">
        <v>66</v>
      </c>
      <c r="AI1">
        <v>67</v>
      </c>
      <c r="AJ1">
        <v>65</v>
      </c>
      <c r="AK1">
        <v>67</v>
      </c>
      <c r="AL1">
        <v>67</v>
      </c>
      <c r="AM1">
        <v>68</v>
      </c>
      <c r="AN1">
        <v>64</v>
      </c>
      <c r="AO1">
        <v>63</v>
      </c>
      <c r="AP1">
        <v>63</v>
      </c>
      <c r="AQ1">
        <v>66</v>
      </c>
      <c r="AR1">
        <v>70</v>
      </c>
      <c r="AS1">
        <v>70</v>
      </c>
      <c r="AT1">
        <v>71</v>
      </c>
      <c r="BA1" s="10">
        <v>2</v>
      </c>
      <c r="BB1" s="10">
        <v>5</v>
      </c>
      <c r="BC1" s="10">
        <v>4</v>
      </c>
      <c r="BD1" s="10">
        <v>1</v>
      </c>
      <c r="BE1" s="10">
        <v>1</v>
      </c>
      <c r="BF1" s="10">
        <v>3</v>
      </c>
      <c r="BG1" s="10">
        <v>6</v>
      </c>
      <c r="BH1" s="10">
        <v>5</v>
      </c>
      <c r="BI1" s="10">
        <v>2</v>
      </c>
      <c r="BJ1" s="10">
        <v>6</v>
      </c>
      <c r="BK1" s="10">
        <v>8</v>
      </c>
      <c r="BL1" s="10">
        <v>3</v>
      </c>
      <c r="BM1" s="10">
        <v>7</v>
      </c>
      <c r="BN1" s="10">
        <v>6</v>
      </c>
      <c r="BO1" s="10">
        <v>4</v>
      </c>
      <c r="BP1" s="10">
        <v>5</v>
      </c>
      <c r="BQ1" s="10">
        <v>4</v>
      </c>
      <c r="BR1" s="10">
        <v>4</v>
      </c>
      <c r="BS1" s="10">
        <v>9</v>
      </c>
      <c r="BT1" s="10">
        <v>3</v>
      </c>
    </row>
    <row r="2" spans="1:72" ht="15">
      <c r="A2">
        <v>1</v>
      </c>
      <c r="B2">
        <v>2</v>
      </c>
      <c r="C2">
        <v>3</v>
      </c>
      <c r="D2">
        <v>3</v>
      </c>
      <c r="E2">
        <v>3</v>
      </c>
      <c r="F2">
        <v>2</v>
      </c>
      <c r="G2">
        <v>1</v>
      </c>
      <c r="H2">
        <v>5</v>
      </c>
      <c r="I2">
        <v>4</v>
      </c>
      <c r="J2">
        <v>4</v>
      </c>
      <c r="K2">
        <v>6</v>
      </c>
      <c r="L2">
        <v>6</v>
      </c>
      <c r="M2">
        <v>6</v>
      </c>
      <c r="N2">
        <v>4</v>
      </c>
      <c r="O2">
        <v>4</v>
      </c>
      <c r="P2">
        <v>2</v>
      </c>
      <c r="Q2">
        <v>2</v>
      </c>
      <c r="R2">
        <v>4</v>
      </c>
      <c r="S2">
        <v>4</v>
      </c>
      <c r="T2">
        <v>5</v>
      </c>
      <c r="AA2">
        <v>71</v>
      </c>
      <c r="AB2">
        <v>70</v>
      </c>
      <c r="AC2">
        <v>68</v>
      </c>
      <c r="AD2">
        <v>65</v>
      </c>
      <c r="AE2">
        <v>65</v>
      </c>
      <c r="AF2">
        <v>67</v>
      </c>
      <c r="AG2">
        <v>66</v>
      </c>
      <c r="AH2">
        <v>68</v>
      </c>
      <c r="AI2">
        <v>70</v>
      </c>
      <c r="AJ2">
        <v>70</v>
      </c>
      <c r="AK2">
        <v>69</v>
      </c>
      <c r="AL2">
        <v>69</v>
      </c>
      <c r="AM2">
        <v>72</v>
      </c>
      <c r="AN2">
        <v>69</v>
      </c>
      <c r="AO2">
        <v>67</v>
      </c>
      <c r="AP2">
        <v>60</v>
      </c>
      <c r="AQ2">
        <v>65</v>
      </c>
      <c r="AR2">
        <v>67</v>
      </c>
      <c r="AS2">
        <v>67</v>
      </c>
      <c r="AT2">
        <v>71</v>
      </c>
      <c r="BA2" s="10">
        <v>5</v>
      </c>
      <c r="BB2" s="10">
        <v>8</v>
      </c>
      <c r="BC2" s="10">
        <v>8</v>
      </c>
      <c r="BD2" s="10">
        <v>6</v>
      </c>
      <c r="BE2" s="10">
        <v>3</v>
      </c>
      <c r="BF2" s="10">
        <v>8</v>
      </c>
      <c r="BG2" s="10">
        <v>19</v>
      </c>
      <c r="BH2" s="10">
        <v>14</v>
      </c>
      <c r="BI2" s="10">
        <v>5</v>
      </c>
      <c r="BJ2" s="10">
        <v>10</v>
      </c>
      <c r="BK2" s="10">
        <v>7</v>
      </c>
      <c r="BL2" s="10">
        <v>5</v>
      </c>
      <c r="BM2" s="10">
        <v>10</v>
      </c>
      <c r="BN2" s="10">
        <v>5</v>
      </c>
      <c r="BO2" s="10">
        <v>6</v>
      </c>
      <c r="BP2" s="10">
        <v>12</v>
      </c>
      <c r="BQ2" s="10">
        <v>13</v>
      </c>
      <c r="BR2" s="10">
        <v>6</v>
      </c>
      <c r="BS2" s="10">
        <v>3</v>
      </c>
      <c r="BT2" s="10">
        <v>5</v>
      </c>
    </row>
    <row r="3" spans="1:72" ht="15">
      <c r="A3">
        <v>0</v>
      </c>
      <c r="B3">
        <v>1</v>
      </c>
      <c r="C3">
        <v>0</v>
      </c>
      <c r="D3">
        <v>4</v>
      </c>
      <c r="E3">
        <v>2</v>
      </c>
      <c r="F3">
        <v>3</v>
      </c>
      <c r="G3">
        <v>4</v>
      </c>
      <c r="H3">
        <v>3</v>
      </c>
      <c r="I3">
        <v>3</v>
      </c>
      <c r="J3">
        <v>3</v>
      </c>
      <c r="K3">
        <v>6</v>
      </c>
      <c r="L3">
        <v>6</v>
      </c>
      <c r="M3">
        <v>4</v>
      </c>
      <c r="N3">
        <v>5</v>
      </c>
      <c r="O3">
        <v>4</v>
      </c>
      <c r="P3">
        <v>5</v>
      </c>
      <c r="Q3">
        <v>2</v>
      </c>
      <c r="R3">
        <v>4</v>
      </c>
      <c r="S3">
        <v>4</v>
      </c>
      <c r="T3">
        <v>4</v>
      </c>
      <c r="AA3">
        <v>70</v>
      </c>
      <c r="AB3">
        <v>70</v>
      </c>
      <c r="AC3">
        <v>67</v>
      </c>
      <c r="AD3">
        <v>66</v>
      </c>
      <c r="AE3">
        <v>63</v>
      </c>
      <c r="AF3">
        <v>68</v>
      </c>
      <c r="AG3">
        <v>66</v>
      </c>
      <c r="AH3">
        <v>71</v>
      </c>
      <c r="AI3">
        <v>68</v>
      </c>
      <c r="AJ3">
        <v>72</v>
      </c>
      <c r="AK3">
        <v>73</v>
      </c>
      <c r="AL3">
        <v>74</v>
      </c>
      <c r="AM3">
        <v>75</v>
      </c>
      <c r="AN3">
        <v>76</v>
      </c>
      <c r="AO3">
        <v>69</v>
      </c>
      <c r="AP3">
        <v>67</v>
      </c>
      <c r="AQ3">
        <v>65</v>
      </c>
      <c r="AR3">
        <v>63</v>
      </c>
      <c r="AS3">
        <v>70</v>
      </c>
      <c r="AT3">
        <v>67</v>
      </c>
      <c r="BA3" s="10">
        <v>6</v>
      </c>
      <c r="BB3" s="10">
        <v>7</v>
      </c>
      <c r="BC3" s="10">
        <v>17</v>
      </c>
      <c r="BD3" s="10">
        <v>15</v>
      </c>
      <c r="BE3" s="10">
        <v>6</v>
      </c>
      <c r="BF3" s="10">
        <v>7</v>
      </c>
      <c r="BG3" s="10">
        <v>12</v>
      </c>
      <c r="BH3" s="10">
        <v>10</v>
      </c>
      <c r="BI3" s="10">
        <v>9</v>
      </c>
      <c r="BJ3" s="10">
        <v>14</v>
      </c>
      <c r="BK3" s="10">
        <v>7</v>
      </c>
      <c r="BL3" s="10">
        <v>3</v>
      </c>
      <c r="BM3" s="10">
        <v>12</v>
      </c>
      <c r="BN3" s="10">
        <v>7</v>
      </c>
      <c r="BO3" s="10">
        <v>5</v>
      </c>
      <c r="BP3" s="10">
        <v>13</v>
      </c>
      <c r="BQ3" s="10">
        <v>13</v>
      </c>
      <c r="BR3" s="10">
        <v>7</v>
      </c>
      <c r="BS3" s="10">
        <v>4</v>
      </c>
      <c r="BT3" s="10">
        <v>3</v>
      </c>
    </row>
    <row r="4" spans="1:72" ht="15">
      <c r="A4">
        <v>-1</v>
      </c>
      <c r="B4">
        <v>1</v>
      </c>
      <c r="C4">
        <v>1</v>
      </c>
      <c r="D4">
        <v>2</v>
      </c>
      <c r="E4">
        <v>3</v>
      </c>
      <c r="F4">
        <v>2</v>
      </c>
      <c r="G4">
        <v>2</v>
      </c>
      <c r="H4">
        <v>4</v>
      </c>
      <c r="I4">
        <v>5</v>
      </c>
      <c r="J4">
        <v>5</v>
      </c>
      <c r="K4">
        <v>5</v>
      </c>
      <c r="L4">
        <v>6</v>
      </c>
      <c r="M4">
        <v>6</v>
      </c>
      <c r="N4">
        <v>5</v>
      </c>
      <c r="O4">
        <v>4</v>
      </c>
      <c r="P4">
        <v>4</v>
      </c>
      <c r="Q4">
        <v>5</v>
      </c>
      <c r="R4">
        <v>3</v>
      </c>
      <c r="S4">
        <v>3</v>
      </c>
      <c r="T4">
        <v>3</v>
      </c>
      <c r="AA4">
        <v>69</v>
      </c>
      <c r="AB4">
        <v>70</v>
      </c>
      <c r="AC4">
        <v>65</v>
      </c>
      <c r="AD4">
        <v>66</v>
      </c>
      <c r="AE4">
        <v>63</v>
      </c>
      <c r="AF4">
        <v>61</v>
      </c>
      <c r="AG4">
        <v>67</v>
      </c>
      <c r="AH4">
        <v>67</v>
      </c>
      <c r="AI4">
        <v>66</v>
      </c>
      <c r="AJ4">
        <v>73</v>
      </c>
      <c r="AK4">
        <v>75</v>
      </c>
      <c r="AL4">
        <v>74</v>
      </c>
      <c r="AM4">
        <v>70</v>
      </c>
      <c r="AN4">
        <v>76</v>
      </c>
      <c r="AO4">
        <v>72</v>
      </c>
      <c r="AP4">
        <v>71</v>
      </c>
      <c r="AQ4">
        <v>68</v>
      </c>
      <c r="AR4">
        <v>62</v>
      </c>
      <c r="AS4">
        <v>69</v>
      </c>
      <c r="AT4">
        <v>73</v>
      </c>
      <c r="BA4" s="10">
        <v>6</v>
      </c>
      <c r="BB4" s="10">
        <v>10</v>
      </c>
      <c r="BC4" s="10">
        <v>8</v>
      </c>
      <c r="BD4" s="10">
        <v>11</v>
      </c>
      <c r="BE4" s="10">
        <v>10</v>
      </c>
      <c r="BF4" s="10">
        <v>7</v>
      </c>
      <c r="BG4" s="10">
        <v>8</v>
      </c>
      <c r="BH4" s="10">
        <v>8</v>
      </c>
      <c r="BI4" s="10">
        <v>12</v>
      </c>
      <c r="BJ4" s="10">
        <v>8</v>
      </c>
      <c r="BK4" s="10">
        <v>6</v>
      </c>
      <c r="BL4" s="10">
        <v>5</v>
      </c>
      <c r="BM4" s="10">
        <v>6</v>
      </c>
      <c r="BN4" s="10">
        <v>6</v>
      </c>
      <c r="BO4" s="10">
        <v>5</v>
      </c>
      <c r="BP4" s="10">
        <v>6</v>
      </c>
      <c r="BQ4" s="10">
        <v>12</v>
      </c>
      <c r="BR4" s="10">
        <v>7</v>
      </c>
      <c r="BS4" s="10">
        <v>7</v>
      </c>
      <c r="BT4" s="10">
        <v>5</v>
      </c>
    </row>
    <row r="5" spans="1:72" ht="15">
      <c r="A5">
        <v>-2</v>
      </c>
      <c r="B5">
        <v>-1</v>
      </c>
      <c r="C5">
        <v>0</v>
      </c>
      <c r="D5">
        <v>1</v>
      </c>
      <c r="E5">
        <v>0</v>
      </c>
      <c r="F5">
        <v>2</v>
      </c>
      <c r="G5">
        <v>3</v>
      </c>
      <c r="H5">
        <v>3</v>
      </c>
      <c r="I5">
        <v>3</v>
      </c>
      <c r="J5">
        <v>6</v>
      </c>
      <c r="K5">
        <v>5</v>
      </c>
      <c r="L5">
        <v>5</v>
      </c>
      <c r="M5">
        <v>6</v>
      </c>
      <c r="N5">
        <v>5</v>
      </c>
      <c r="O5">
        <v>4</v>
      </c>
      <c r="P5">
        <v>3</v>
      </c>
      <c r="Q5">
        <v>3</v>
      </c>
      <c r="R5">
        <v>4</v>
      </c>
      <c r="S5">
        <v>4</v>
      </c>
      <c r="T5">
        <v>5</v>
      </c>
      <c r="AA5">
        <v>72</v>
      </c>
      <c r="AB5">
        <v>72</v>
      </c>
      <c r="AC5">
        <v>71</v>
      </c>
      <c r="AD5">
        <v>71</v>
      </c>
      <c r="AE5">
        <v>67</v>
      </c>
      <c r="AF5">
        <v>60</v>
      </c>
      <c r="AG5">
        <v>64</v>
      </c>
      <c r="AH5">
        <v>66</v>
      </c>
      <c r="AI5">
        <v>68</v>
      </c>
      <c r="AJ5">
        <v>68</v>
      </c>
      <c r="AK5">
        <v>75</v>
      </c>
      <c r="AL5">
        <v>73</v>
      </c>
      <c r="AM5">
        <v>68</v>
      </c>
      <c r="AN5">
        <v>71</v>
      </c>
      <c r="AO5">
        <v>70</v>
      </c>
      <c r="AP5">
        <v>70</v>
      </c>
      <c r="AQ5">
        <v>71</v>
      </c>
      <c r="AR5">
        <v>66</v>
      </c>
      <c r="AS5">
        <v>70</v>
      </c>
      <c r="AT5">
        <v>70</v>
      </c>
      <c r="BA5" s="10">
        <v>8</v>
      </c>
      <c r="BB5" s="10">
        <v>7</v>
      </c>
      <c r="BC5" s="10">
        <v>9</v>
      </c>
      <c r="BD5" s="10">
        <v>8</v>
      </c>
      <c r="BE5" s="10">
        <v>12</v>
      </c>
      <c r="BF5" s="10">
        <v>7</v>
      </c>
      <c r="BG5" s="10">
        <v>8</v>
      </c>
      <c r="BH5" s="10">
        <v>8</v>
      </c>
      <c r="BI5" s="10">
        <v>11</v>
      </c>
      <c r="BJ5" s="10">
        <v>16</v>
      </c>
      <c r="BK5" s="10">
        <v>4</v>
      </c>
      <c r="BL5" s="10">
        <v>3</v>
      </c>
      <c r="BM5" s="10">
        <v>5</v>
      </c>
      <c r="BN5" s="10">
        <v>6</v>
      </c>
      <c r="BO5" s="10">
        <v>8</v>
      </c>
      <c r="BP5" s="10">
        <v>11</v>
      </c>
      <c r="BQ5" s="10">
        <v>8</v>
      </c>
      <c r="BR5" s="10">
        <v>4</v>
      </c>
      <c r="BS5" s="10">
        <v>5</v>
      </c>
      <c r="BT5" s="10">
        <v>6</v>
      </c>
    </row>
    <row r="6" spans="1:72" ht="15">
      <c r="A6">
        <v>0</v>
      </c>
      <c r="B6">
        <v>-1</v>
      </c>
      <c r="C6">
        <v>-1</v>
      </c>
      <c r="D6">
        <v>1</v>
      </c>
      <c r="E6">
        <v>0</v>
      </c>
      <c r="F6">
        <v>1</v>
      </c>
      <c r="G6">
        <v>2</v>
      </c>
      <c r="H6">
        <v>2</v>
      </c>
      <c r="I6">
        <v>1</v>
      </c>
      <c r="J6">
        <v>3</v>
      </c>
      <c r="K6">
        <v>5</v>
      </c>
      <c r="L6">
        <v>5</v>
      </c>
      <c r="M6">
        <v>5</v>
      </c>
      <c r="N6">
        <v>6</v>
      </c>
      <c r="O6">
        <v>6</v>
      </c>
      <c r="P6">
        <v>5</v>
      </c>
      <c r="Q6">
        <v>4</v>
      </c>
      <c r="R6">
        <v>4</v>
      </c>
      <c r="S6">
        <v>4</v>
      </c>
      <c r="T6">
        <v>5</v>
      </c>
      <c r="AA6">
        <v>68</v>
      </c>
      <c r="AB6">
        <v>68</v>
      </c>
      <c r="AC6">
        <v>71</v>
      </c>
      <c r="AD6">
        <v>75</v>
      </c>
      <c r="AE6">
        <v>74</v>
      </c>
      <c r="AF6">
        <v>70</v>
      </c>
      <c r="AG6">
        <v>63</v>
      </c>
      <c r="AH6">
        <v>66</v>
      </c>
      <c r="AI6">
        <v>71</v>
      </c>
      <c r="AJ6">
        <v>72</v>
      </c>
      <c r="AK6">
        <v>75</v>
      </c>
      <c r="AL6">
        <v>71</v>
      </c>
      <c r="AM6">
        <v>74</v>
      </c>
      <c r="AN6">
        <v>71</v>
      </c>
      <c r="AO6">
        <v>74</v>
      </c>
      <c r="AP6">
        <v>74</v>
      </c>
      <c r="AQ6">
        <v>72</v>
      </c>
      <c r="AR6">
        <v>68</v>
      </c>
      <c r="AS6">
        <v>65</v>
      </c>
      <c r="AT6">
        <v>70</v>
      </c>
      <c r="BA6" s="10">
        <v>4</v>
      </c>
      <c r="BB6" s="10">
        <v>7</v>
      </c>
      <c r="BC6" s="10">
        <v>9</v>
      </c>
      <c r="BD6" s="10">
        <v>6</v>
      </c>
      <c r="BE6" s="10">
        <v>6</v>
      </c>
      <c r="BF6" s="10">
        <v>7</v>
      </c>
      <c r="BG6" s="10">
        <v>6</v>
      </c>
      <c r="BH6" s="10">
        <v>5</v>
      </c>
      <c r="BI6" s="10">
        <v>15</v>
      </c>
      <c r="BJ6" s="10">
        <v>11</v>
      </c>
      <c r="BK6" s="10">
        <v>9</v>
      </c>
      <c r="BL6" s="10">
        <v>5</v>
      </c>
      <c r="BM6" s="10">
        <v>4</v>
      </c>
      <c r="BN6" s="10">
        <v>8</v>
      </c>
      <c r="BO6" s="10">
        <v>10</v>
      </c>
      <c r="BP6" s="10">
        <v>11</v>
      </c>
      <c r="BQ6" s="10">
        <v>8</v>
      </c>
      <c r="BR6" s="10">
        <v>5</v>
      </c>
      <c r="BS6" s="10">
        <v>7</v>
      </c>
      <c r="BT6" s="10">
        <v>4</v>
      </c>
    </row>
    <row r="7" spans="1:72" ht="15">
      <c r="A7">
        <v>0</v>
      </c>
      <c r="B7">
        <v>0</v>
      </c>
      <c r="C7">
        <v>1</v>
      </c>
      <c r="D7">
        <v>0</v>
      </c>
      <c r="E7">
        <v>1</v>
      </c>
      <c r="F7">
        <v>0</v>
      </c>
      <c r="G7">
        <v>1</v>
      </c>
      <c r="H7">
        <v>2</v>
      </c>
      <c r="I7">
        <v>2</v>
      </c>
      <c r="J7">
        <v>2</v>
      </c>
      <c r="K7">
        <v>3</v>
      </c>
      <c r="L7">
        <v>6</v>
      </c>
      <c r="M7">
        <v>4</v>
      </c>
      <c r="N7">
        <v>5</v>
      </c>
      <c r="O7">
        <v>7</v>
      </c>
      <c r="P7">
        <v>7</v>
      </c>
      <c r="Q7">
        <v>5</v>
      </c>
      <c r="R7">
        <v>5</v>
      </c>
      <c r="S7">
        <v>6</v>
      </c>
      <c r="T7">
        <v>6</v>
      </c>
      <c r="AA7">
        <v>68</v>
      </c>
      <c r="AB7">
        <v>66</v>
      </c>
      <c r="AC7">
        <v>68</v>
      </c>
      <c r="AD7">
        <v>73</v>
      </c>
      <c r="AE7">
        <v>70</v>
      </c>
      <c r="AF7">
        <v>68</v>
      </c>
      <c r="AG7">
        <v>70</v>
      </c>
      <c r="AH7">
        <v>66</v>
      </c>
      <c r="AI7">
        <v>70</v>
      </c>
      <c r="AJ7">
        <v>74</v>
      </c>
      <c r="AK7">
        <v>70</v>
      </c>
      <c r="AL7">
        <v>76</v>
      </c>
      <c r="AM7">
        <v>70</v>
      </c>
      <c r="AN7">
        <v>75</v>
      </c>
      <c r="AO7">
        <v>75</v>
      </c>
      <c r="AP7">
        <v>77</v>
      </c>
      <c r="AQ7">
        <v>75</v>
      </c>
      <c r="AR7">
        <v>69</v>
      </c>
      <c r="AS7">
        <v>65</v>
      </c>
      <c r="AT7">
        <v>68</v>
      </c>
      <c r="BA7" s="10">
        <v>2</v>
      </c>
      <c r="BB7" s="10">
        <v>4</v>
      </c>
      <c r="BC7" s="10">
        <v>10</v>
      </c>
      <c r="BD7" s="10">
        <v>5</v>
      </c>
      <c r="BE7" s="10">
        <v>7</v>
      </c>
      <c r="BF7" s="10">
        <v>6</v>
      </c>
      <c r="BG7" s="10">
        <v>9</v>
      </c>
      <c r="BH7" s="10">
        <v>9</v>
      </c>
      <c r="BI7" s="10">
        <v>6</v>
      </c>
      <c r="BJ7" s="10">
        <v>7</v>
      </c>
      <c r="BK7" s="10">
        <v>11</v>
      </c>
      <c r="BL7" s="10">
        <v>17</v>
      </c>
      <c r="BM7" s="10">
        <v>12</v>
      </c>
      <c r="BN7" s="10">
        <v>7</v>
      </c>
      <c r="BO7" s="10">
        <v>11</v>
      </c>
      <c r="BP7" s="10">
        <v>13</v>
      </c>
      <c r="BQ7" s="10">
        <v>6</v>
      </c>
      <c r="BR7" s="10">
        <v>5</v>
      </c>
      <c r="BS7" s="10">
        <v>10</v>
      </c>
      <c r="BT7" s="10">
        <v>6</v>
      </c>
    </row>
    <row r="8" spans="1:72" ht="15">
      <c r="A8">
        <v>1</v>
      </c>
      <c r="B8">
        <v>0</v>
      </c>
      <c r="C8">
        <v>0</v>
      </c>
      <c r="D8">
        <v>-1</v>
      </c>
      <c r="E8">
        <v>0</v>
      </c>
      <c r="F8">
        <v>0</v>
      </c>
      <c r="G8">
        <v>-1</v>
      </c>
      <c r="H8">
        <v>-1</v>
      </c>
      <c r="I8">
        <v>1</v>
      </c>
      <c r="J8">
        <v>2</v>
      </c>
      <c r="K8">
        <v>2</v>
      </c>
      <c r="L8">
        <v>2</v>
      </c>
      <c r="M8">
        <v>5</v>
      </c>
      <c r="N8">
        <v>6</v>
      </c>
      <c r="O8">
        <v>4</v>
      </c>
      <c r="P8">
        <v>6</v>
      </c>
      <c r="Q8">
        <v>6</v>
      </c>
      <c r="R8">
        <v>5</v>
      </c>
      <c r="S8">
        <v>5</v>
      </c>
      <c r="T8">
        <v>4</v>
      </c>
      <c r="AA8">
        <v>68</v>
      </c>
      <c r="AB8">
        <v>70</v>
      </c>
      <c r="AC8">
        <v>69</v>
      </c>
      <c r="AD8">
        <v>69</v>
      </c>
      <c r="AE8">
        <v>68</v>
      </c>
      <c r="AF8">
        <v>66</v>
      </c>
      <c r="AG8">
        <v>69</v>
      </c>
      <c r="AH8">
        <v>68</v>
      </c>
      <c r="AI8">
        <v>66</v>
      </c>
      <c r="AJ8">
        <v>72</v>
      </c>
      <c r="AK8">
        <v>71</v>
      </c>
      <c r="AL8">
        <v>71</v>
      </c>
      <c r="AM8">
        <v>70</v>
      </c>
      <c r="AN8">
        <v>69</v>
      </c>
      <c r="AO8">
        <v>75</v>
      </c>
      <c r="AP8">
        <v>78</v>
      </c>
      <c r="AQ8">
        <v>74</v>
      </c>
      <c r="AR8">
        <v>77</v>
      </c>
      <c r="AS8">
        <v>68</v>
      </c>
      <c r="AT8">
        <v>69</v>
      </c>
      <c r="BA8" s="10">
        <v>4</v>
      </c>
      <c r="BB8" s="10">
        <v>4</v>
      </c>
      <c r="BC8" s="10">
        <v>3</v>
      </c>
      <c r="BD8" s="10">
        <v>8</v>
      </c>
      <c r="BE8" s="10">
        <v>4</v>
      </c>
      <c r="BF8" s="10">
        <v>6</v>
      </c>
      <c r="BG8" s="10">
        <v>7</v>
      </c>
      <c r="BH8" s="10">
        <v>10</v>
      </c>
      <c r="BI8" s="10">
        <v>11</v>
      </c>
      <c r="BJ8" s="10">
        <v>6</v>
      </c>
      <c r="BK8" s="10">
        <v>7</v>
      </c>
      <c r="BL8" s="10">
        <v>13</v>
      </c>
      <c r="BM8" s="10">
        <v>13</v>
      </c>
      <c r="BN8" s="10">
        <v>11</v>
      </c>
      <c r="BO8" s="10">
        <v>15</v>
      </c>
      <c r="BP8" s="10">
        <v>9</v>
      </c>
      <c r="BQ8" s="10">
        <v>8</v>
      </c>
      <c r="BR8" s="10">
        <v>3</v>
      </c>
      <c r="BS8" s="10">
        <v>3</v>
      </c>
      <c r="BT8" s="10">
        <v>7</v>
      </c>
    </row>
    <row r="9" spans="1:72" ht="15">
      <c r="A9">
        <v>1</v>
      </c>
      <c r="B9">
        <v>0</v>
      </c>
      <c r="C9">
        <v>-1</v>
      </c>
      <c r="D9">
        <v>0</v>
      </c>
      <c r="E9">
        <v>-1</v>
      </c>
      <c r="F9">
        <v>-1</v>
      </c>
      <c r="G9">
        <v>-1</v>
      </c>
      <c r="H9">
        <v>-1</v>
      </c>
      <c r="I9">
        <v>-1</v>
      </c>
      <c r="J9">
        <v>2</v>
      </c>
      <c r="K9">
        <v>1</v>
      </c>
      <c r="L9">
        <v>1</v>
      </c>
      <c r="M9">
        <v>3</v>
      </c>
      <c r="N9">
        <v>6</v>
      </c>
      <c r="O9">
        <v>5</v>
      </c>
      <c r="P9">
        <v>5</v>
      </c>
      <c r="Q9">
        <v>4</v>
      </c>
      <c r="R9">
        <v>5</v>
      </c>
      <c r="S9">
        <v>5</v>
      </c>
      <c r="T9">
        <v>5</v>
      </c>
      <c r="AA9">
        <v>65</v>
      </c>
      <c r="AB9">
        <v>72</v>
      </c>
      <c r="AC9">
        <v>72</v>
      </c>
      <c r="AD9">
        <v>74</v>
      </c>
      <c r="AE9">
        <v>74</v>
      </c>
      <c r="AF9">
        <v>70</v>
      </c>
      <c r="AG9">
        <v>70</v>
      </c>
      <c r="AH9">
        <v>66</v>
      </c>
      <c r="AI9">
        <v>65</v>
      </c>
      <c r="AJ9">
        <v>72</v>
      </c>
      <c r="AK9">
        <v>70</v>
      </c>
      <c r="AL9">
        <v>74</v>
      </c>
      <c r="AM9">
        <v>69</v>
      </c>
      <c r="AN9">
        <v>67</v>
      </c>
      <c r="AO9">
        <v>68</v>
      </c>
      <c r="AP9">
        <v>76</v>
      </c>
      <c r="AQ9">
        <v>80</v>
      </c>
      <c r="AR9">
        <v>76</v>
      </c>
      <c r="AS9">
        <v>70</v>
      </c>
      <c r="AT9">
        <v>71</v>
      </c>
      <c r="BA9" s="10">
        <v>3</v>
      </c>
      <c r="BB9" s="10">
        <v>4</v>
      </c>
      <c r="BC9" s="10">
        <v>8</v>
      </c>
      <c r="BD9" s="10">
        <v>5</v>
      </c>
      <c r="BE9" s="10">
        <v>5</v>
      </c>
      <c r="BF9" s="10">
        <v>3</v>
      </c>
      <c r="BG9" s="10">
        <v>4</v>
      </c>
      <c r="BH9" s="10">
        <v>6</v>
      </c>
      <c r="BI9" s="10">
        <v>11</v>
      </c>
      <c r="BJ9" s="10">
        <v>10</v>
      </c>
      <c r="BK9" s="10">
        <v>8</v>
      </c>
      <c r="BL9" s="10">
        <v>11</v>
      </c>
      <c r="BM9" s="10">
        <v>15</v>
      </c>
      <c r="BN9" s="10">
        <v>13</v>
      </c>
      <c r="BO9" s="10">
        <v>8</v>
      </c>
      <c r="BP9" s="10">
        <v>9</v>
      </c>
      <c r="BQ9" s="10">
        <v>13</v>
      </c>
      <c r="BR9" s="10">
        <v>3</v>
      </c>
      <c r="BS9" s="10">
        <v>1</v>
      </c>
      <c r="BT9" s="10">
        <v>1</v>
      </c>
    </row>
    <row r="10" spans="1:72" ht="15">
      <c r="A10">
        <v>1</v>
      </c>
      <c r="B10">
        <v>0</v>
      </c>
      <c r="C10">
        <v>0</v>
      </c>
      <c r="D10">
        <v>1</v>
      </c>
      <c r="E10">
        <v>-1</v>
      </c>
      <c r="F10">
        <v>-1</v>
      </c>
      <c r="G10">
        <v>-2</v>
      </c>
      <c r="H10">
        <v>1</v>
      </c>
      <c r="I10">
        <v>0</v>
      </c>
      <c r="J10">
        <v>-1</v>
      </c>
      <c r="K10">
        <v>2</v>
      </c>
      <c r="L10">
        <v>2</v>
      </c>
      <c r="M10">
        <v>2</v>
      </c>
      <c r="N10">
        <v>5</v>
      </c>
      <c r="O10">
        <v>7</v>
      </c>
      <c r="P10">
        <v>7</v>
      </c>
      <c r="Q10">
        <v>6</v>
      </c>
      <c r="R10">
        <v>5</v>
      </c>
      <c r="S10">
        <v>5</v>
      </c>
      <c r="T10">
        <v>5</v>
      </c>
      <c r="AA10">
        <v>62</v>
      </c>
      <c r="AB10">
        <v>67</v>
      </c>
      <c r="AC10">
        <v>71</v>
      </c>
      <c r="AD10">
        <v>71</v>
      </c>
      <c r="AE10">
        <v>74</v>
      </c>
      <c r="AF10">
        <v>73</v>
      </c>
      <c r="AG10">
        <v>69</v>
      </c>
      <c r="AH10">
        <v>71</v>
      </c>
      <c r="AI10">
        <v>67</v>
      </c>
      <c r="AJ10">
        <v>69</v>
      </c>
      <c r="AK10">
        <v>74</v>
      </c>
      <c r="AL10">
        <v>77</v>
      </c>
      <c r="AM10">
        <v>71</v>
      </c>
      <c r="AN10">
        <v>67</v>
      </c>
      <c r="AO10">
        <v>66</v>
      </c>
      <c r="AP10">
        <v>71</v>
      </c>
      <c r="AQ10">
        <v>76</v>
      </c>
      <c r="AR10">
        <v>77</v>
      </c>
      <c r="AS10">
        <v>70</v>
      </c>
      <c r="AT10">
        <v>69</v>
      </c>
      <c r="BA10" s="10">
        <v>5</v>
      </c>
      <c r="BB10" s="10">
        <v>4</v>
      </c>
      <c r="BC10" s="10">
        <v>4</v>
      </c>
      <c r="BD10" s="10">
        <v>10</v>
      </c>
      <c r="BE10" s="10">
        <v>8</v>
      </c>
      <c r="BF10" s="10">
        <v>4</v>
      </c>
      <c r="BG10" s="10">
        <v>12</v>
      </c>
      <c r="BH10" s="10">
        <v>14</v>
      </c>
      <c r="BI10" s="10">
        <v>8</v>
      </c>
      <c r="BJ10" s="10">
        <v>13</v>
      </c>
      <c r="BK10" s="10">
        <v>10</v>
      </c>
      <c r="BL10" s="10">
        <v>6</v>
      </c>
      <c r="BM10" s="10">
        <v>13</v>
      </c>
      <c r="BN10" s="10">
        <v>13</v>
      </c>
      <c r="BO10" s="10">
        <v>9</v>
      </c>
      <c r="BP10" s="10">
        <v>8</v>
      </c>
      <c r="BQ10" s="10">
        <v>9</v>
      </c>
      <c r="BR10" s="10">
        <v>5</v>
      </c>
      <c r="BS10" s="10">
        <v>1</v>
      </c>
      <c r="BT10" s="10">
        <v>1</v>
      </c>
    </row>
    <row r="11" spans="1:72" ht="15">
      <c r="A11">
        <v>0</v>
      </c>
      <c r="B11">
        <v>-1</v>
      </c>
      <c r="C11">
        <v>0</v>
      </c>
      <c r="D11">
        <v>1</v>
      </c>
      <c r="E11">
        <v>0</v>
      </c>
      <c r="F11">
        <v>1</v>
      </c>
      <c r="G11">
        <v>-1</v>
      </c>
      <c r="H11">
        <v>-1</v>
      </c>
      <c r="I11">
        <v>1</v>
      </c>
      <c r="J11">
        <v>0</v>
      </c>
      <c r="K11">
        <v>0</v>
      </c>
      <c r="L11">
        <v>1</v>
      </c>
      <c r="M11">
        <v>2</v>
      </c>
      <c r="N11">
        <v>5</v>
      </c>
      <c r="O11">
        <v>7</v>
      </c>
      <c r="P11">
        <v>7</v>
      </c>
      <c r="Q11">
        <v>7</v>
      </c>
      <c r="R11">
        <v>5</v>
      </c>
      <c r="S11">
        <v>4</v>
      </c>
      <c r="T11">
        <v>5</v>
      </c>
      <c r="AA11">
        <v>61</v>
      </c>
      <c r="AB11">
        <v>63</v>
      </c>
      <c r="AC11">
        <v>63</v>
      </c>
      <c r="AD11">
        <v>64</v>
      </c>
      <c r="AE11">
        <v>70</v>
      </c>
      <c r="AF11">
        <v>69</v>
      </c>
      <c r="AG11">
        <v>69</v>
      </c>
      <c r="AH11">
        <v>68</v>
      </c>
      <c r="AI11">
        <v>67</v>
      </c>
      <c r="AJ11">
        <v>64</v>
      </c>
      <c r="AK11">
        <v>68</v>
      </c>
      <c r="AL11">
        <v>75</v>
      </c>
      <c r="AM11">
        <v>75</v>
      </c>
      <c r="AN11">
        <v>70</v>
      </c>
      <c r="AO11">
        <v>72</v>
      </c>
      <c r="AP11">
        <v>67</v>
      </c>
      <c r="AQ11">
        <v>74</v>
      </c>
      <c r="AR11">
        <v>72</v>
      </c>
      <c r="AS11">
        <v>74</v>
      </c>
      <c r="AT11">
        <v>68</v>
      </c>
      <c r="BA11" s="10">
        <v>2</v>
      </c>
      <c r="BB11" s="10">
        <v>11</v>
      </c>
      <c r="BC11" s="10">
        <v>6</v>
      </c>
      <c r="BD11" s="10">
        <v>7</v>
      </c>
      <c r="BE11" s="10">
        <v>6</v>
      </c>
      <c r="BF11" s="10">
        <v>13</v>
      </c>
      <c r="BG11" s="10">
        <v>8</v>
      </c>
      <c r="BH11" s="10">
        <v>11</v>
      </c>
      <c r="BI11" s="10">
        <v>9</v>
      </c>
      <c r="BJ11" s="10">
        <v>8</v>
      </c>
      <c r="BK11" s="10">
        <v>10</v>
      </c>
      <c r="BL11" s="10">
        <v>8</v>
      </c>
      <c r="BM11" s="10">
        <v>9</v>
      </c>
      <c r="BN11" s="10">
        <v>16</v>
      </c>
      <c r="BO11" s="10">
        <v>14</v>
      </c>
      <c r="BP11" s="10">
        <v>10</v>
      </c>
      <c r="BQ11" s="10">
        <v>10</v>
      </c>
      <c r="BR11" s="10">
        <v>6</v>
      </c>
      <c r="BS11" s="10">
        <v>10</v>
      </c>
      <c r="BT11" s="10">
        <v>1</v>
      </c>
    </row>
    <row r="12" spans="1:72" ht="15">
      <c r="A12">
        <v>0</v>
      </c>
      <c r="B12">
        <v>0</v>
      </c>
      <c r="C12">
        <v>2</v>
      </c>
      <c r="D12">
        <v>1</v>
      </c>
      <c r="E12">
        <v>0</v>
      </c>
      <c r="F12">
        <v>0</v>
      </c>
      <c r="G12">
        <v>0</v>
      </c>
      <c r="H12">
        <v>0</v>
      </c>
      <c r="I12">
        <v>2</v>
      </c>
      <c r="J12">
        <v>0</v>
      </c>
      <c r="K12">
        <v>2</v>
      </c>
      <c r="L12">
        <v>2</v>
      </c>
      <c r="M12">
        <v>2</v>
      </c>
      <c r="N12">
        <v>4</v>
      </c>
      <c r="O12">
        <v>3</v>
      </c>
      <c r="P12">
        <v>4</v>
      </c>
      <c r="Q12">
        <v>5</v>
      </c>
      <c r="R12">
        <v>7</v>
      </c>
      <c r="S12">
        <v>5</v>
      </c>
      <c r="T12">
        <v>5</v>
      </c>
      <c r="AA12">
        <v>62</v>
      </c>
      <c r="AB12">
        <v>64</v>
      </c>
      <c r="AC12">
        <v>61</v>
      </c>
      <c r="AD12">
        <v>63</v>
      </c>
      <c r="AE12">
        <v>70</v>
      </c>
      <c r="AF12">
        <v>67</v>
      </c>
      <c r="AG12">
        <v>70</v>
      </c>
      <c r="AH12">
        <v>72</v>
      </c>
      <c r="AI12">
        <v>66</v>
      </c>
      <c r="AJ12">
        <v>69</v>
      </c>
      <c r="AK12">
        <v>67</v>
      </c>
      <c r="AL12">
        <v>70</v>
      </c>
      <c r="AM12">
        <v>73</v>
      </c>
      <c r="AN12">
        <v>73</v>
      </c>
      <c r="AO12">
        <v>75</v>
      </c>
      <c r="AP12">
        <v>73</v>
      </c>
      <c r="AQ12">
        <v>71</v>
      </c>
      <c r="AR12">
        <v>76</v>
      </c>
      <c r="AS12">
        <v>73</v>
      </c>
      <c r="AT12">
        <v>71</v>
      </c>
      <c r="BA12" s="10">
        <v>2</v>
      </c>
      <c r="BB12" s="10">
        <v>5</v>
      </c>
      <c r="BC12" s="10">
        <v>12</v>
      </c>
      <c r="BD12" s="10">
        <v>6</v>
      </c>
      <c r="BE12" s="10">
        <v>8</v>
      </c>
      <c r="BF12" s="10">
        <v>5</v>
      </c>
      <c r="BG12" s="10">
        <v>6</v>
      </c>
      <c r="BH12" s="10">
        <v>8</v>
      </c>
      <c r="BI12" s="10">
        <v>12</v>
      </c>
      <c r="BJ12" s="10">
        <v>9</v>
      </c>
      <c r="BK12" s="10">
        <v>8</v>
      </c>
      <c r="BL12" s="10">
        <v>6</v>
      </c>
      <c r="BM12" s="10">
        <v>8</v>
      </c>
      <c r="BN12" s="10">
        <v>16</v>
      </c>
      <c r="BO12" s="10">
        <v>17</v>
      </c>
      <c r="BP12" s="10">
        <v>14</v>
      </c>
      <c r="BQ12" s="10">
        <v>8</v>
      </c>
      <c r="BR12" s="10">
        <v>15</v>
      </c>
      <c r="BS12" s="10">
        <v>6</v>
      </c>
      <c r="BT12" s="10">
        <v>3</v>
      </c>
    </row>
    <row r="13" spans="1:72" ht="15">
      <c r="A13">
        <v>0</v>
      </c>
      <c r="B13">
        <v>1</v>
      </c>
      <c r="C13">
        <v>1</v>
      </c>
      <c r="D13">
        <v>3</v>
      </c>
      <c r="E13">
        <v>1</v>
      </c>
      <c r="F13">
        <v>1</v>
      </c>
      <c r="G13">
        <v>-1</v>
      </c>
      <c r="H13">
        <v>1</v>
      </c>
      <c r="I13">
        <v>1</v>
      </c>
      <c r="J13">
        <v>2</v>
      </c>
      <c r="K13">
        <v>1</v>
      </c>
      <c r="L13">
        <v>2</v>
      </c>
      <c r="M13">
        <v>0</v>
      </c>
      <c r="N13">
        <v>2</v>
      </c>
      <c r="O13">
        <v>5</v>
      </c>
      <c r="P13">
        <v>5</v>
      </c>
      <c r="Q13">
        <v>5</v>
      </c>
      <c r="R13">
        <v>6</v>
      </c>
      <c r="S13">
        <v>4</v>
      </c>
      <c r="T13">
        <v>6</v>
      </c>
      <c r="AA13">
        <v>63</v>
      </c>
      <c r="AB13">
        <v>66</v>
      </c>
      <c r="AC13">
        <v>66</v>
      </c>
      <c r="AD13">
        <v>63</v>
      </c>
      <c r="AE13">
        <v>62</v>
      </c>
      <c r="AF13">
        <v>69</v>
      </c>
      <c r="AG13">
        <v>67</v>
      </c>
      <c r="AH13">
        <v>71</v>
      </c>
      <c r="AI13">
        <v>74</v>
      </c>
      <c r="AJ13">
        <v>69</v>
      </c>
      <c r="AK13">
        <v>67</v>
      </c>
      <c r="AL13">
        <v>68</v>
      </c>
      <c r="AM13">
        <v>72</v>
      </c>
      <c r="AN13">
        <v>76</v>
      </c>
      <c r="AO13">
        <v>75</v>
      </c>
      <c r="AP13">
        <v>76</v>
      </c>
      <c r="AQ13">
        <v>73</v>
      </c>
      <c r="AR13">
        <v>75</v>
      </c>
      <c r="AS13">
        <v>77</v>
      </c>
      <c r="AT13">
        <v>73</v>
      </c>
      <c r="BA13" s="10">
        <v>6</v>
      </c>
      <c r="BB13" s="10">
        <v>7</v>
      </c>
      <c r="BC13" s="10">
        <v>7</v>
      </c>
      <c r="BD13" s="10">
        <v>14</v>
      </c>
      <c r="BE13" s="10">
        <v>7</v>
      </c>
      <c r="BF13" s="10">
        <v>8</v>
      </c>
      <c r="BG13" s="10">
        <v>14</v>
      </c>
      <c r="BH13" s="10">
        <v>7</v>
      </c>
      <c r="BI13" s="10">
        <v>5</v>
      </c>
      <c r="BJ13" s="10">
        <v>7</v>
      </c>
      <c r="BK13" s="10">
        <v>6</v>
      </c>
      <c r="BL13" s="10">
        <v>7</v>
      </c>
      <c r="BM13" s="10">
        <v>14</v>
      </c>
      <c r="BN13" s="10">
        <v>13</v>
      </c>
      <c r="BO13" s="10">
        <v>19</v>
      </c>
      <c r="BP13" s="10">
        <v>9</v>
      </c>
      <c r="BQ13" s="10">
        <v>6</v>
      </c>
      <c r="BR13" s="10">
        <v>9</v>
      </c>
      <c r="BS13" s="10">
        <v>12</v>
      </c>
      <c r="BT13" s="10">
        <v>6</v>
      </c>
    </row>
    <row r="14" spans="1:72" ht="15">
      <c r="A14">
        <v>2</v>
      </c>
      <c r="B14">
        <v>3</v>
      </c>
      <c r="C14">
        <v>1</v>
      </c>
      <c r="D14">
        <v>2</v>
      </c>
      <c r="E14">
        <v>2</v>
      </c>
      <c r="F14">
        <v>2</v>
      </c>
      <c r="G14">
        <v>2</v>
      </c>
      <c r="H14">
        <v>0</v>
      </c>
      <c r="I14">
        <v>1</v>
      </c>
      <c r="J14">
        <v>1</v>
      </c>
      <c r="K14">
        <v>1</v>
      </c>
      <c r="L14">
        <v>0</v>
      </c>
      <c r="M14">
        <v>1</v>
      </c>
      <c r="N14">
        <v>-1</v>
      </c>
      <c r="O14">
        <v>1</v>
      </c>
      <c r="P14">
        <v>3</v>
      </c>
      <c r="Q14">
        <v>5</v>
      </c>
      <c r="R14">
        <v>5</v>
      </c>
      <c r="S14">
        <v>5</v>
      </c>
      <c r="T14">
        <v>5</v>
      </c>
      <c r="AA14">
        <v>63</v>
      </c>
      <c r="AB14">
        <v>66</v>
      </c>
      <c r="AC14">
        <v>66</v>
      </c>
      <c r="AD14">
        <v>67</v>
      </c>
      <c r="AE14">
        <v>68</v>
      </c>
      <c r="AF14">
        <v>65</v>
      </c>
      <c r="AG14">
        <v>68</v>
      </c>
      <c r="AH14">
        <v>71</v>
      </c>
      <c r="AI14">
        <v>72</v>
      </c>
      <c r="AJ14">
        <v>73</v>
      </c>
      <c r="AK14">
        <v>72</v>
      </c>
      <c r="AL14">
        <v>69</v>
      </c>
      <c r="AM14">
        <v>67</v>
      </c>
      <c r="AN14">
        <v>74</v>
      </c>
      <c r="AO14">
        <v>78</v>
      </c>
      <c r="AP14">
        <v>76</v>
      </c>
      <c r="AQ14">
        <v>74</v>
      </c>
      <c r="AR14">
        <v>70</v>
      </c>
      <c r="AS14">
        <v>73</v>
      </c>
      <c r="AT14">
        <v>71</v>
      </c>
      <c r="BA14" s="10">
        <v>5</v>
      </c>
      <c r="BB14" s="10">
        <v>12</v>
      </c>
      <c r="BC14" s="10">
        <v>10</v>
      </c>
      <c r="BD14" s="10">
        <v>7</v>
      </c>
      <c r="BE14" s="10">
        <v>8</v>
      </c>
      <c r="BF14" s="10">
        <v>9</v>
      </c>
      <c r="BG14" s="10">
        <v>12</v>
      </c>
      <c r="BH14" s="10">
        <v>9</v>
      </c>
      <c r="BI14" s="10">
        <v>6</v>
      </c>
      <c r="BJ14" s="10">
        <v>3</v>
      </c>
      <c r="BK14" s="10">
        <v>4</v>
      </c>
      <c r="BL14" s="10">
        <v>8</v>
      </c>
      <c r="BM14" s="10">
        <v>7</v>
      </c>
      <c r="BN14" s="10">
        <v>18</v>
      </c>
      <c r="BO14" s="10">
        <v>17</v>
      </c>
      <c r="BP14" s="10">
        <v>17</v>
      </c>
      <c r="BQ14" s="10">
        <v>10</v>
      </c>
      <c r="BR14" s="10">
        <v>5</v>
      </c>
      <c r="BS14" s="10">
        <v>5</v>
      </c>
      <c r="BT14" s="10">
        <v>3</v>
      </c>
    </row>
    <row r="15" spans="1:72" ht="15">
      <c r="A15">
        <v>2</v>
      </c>
      <c r="B15">
        <v>3</v>
      </c>
      <c r="C15">
        <v>2</v>
      </c>
      <c r="D15">
        <v>3</v>
      </c>
      <c r="E15">
        <v>4</v>
      </c>
      <c r="F15">
        <v>4</v>
      </c>
      <c r="G15">
        <v>2</v>
      </c>
      <c r="H15">
        <v>-1</v>
      </c>
      <c r="I15">
        <v>0</v>
      </c>
      <c r="J15">
        <v>0</v>
      </c>
      <c r="K15">
        <v>1</v>
      </c>
      <c r="L15">
        <v>1</v>
      </c>
      <c r="M15">
        <v>1</v>
      </c>
      <c r="N15">
        <v>0</v>
      </c>
      <c r="O15">
        <v>-2</v>
      </c>
      <c r="P15">
        <v>1</v>
      </c>
      <c r="Q15">
        <v>3</v>
      </c>
      <c r="R15">
        <v>4</v>
      </c>
      <c r="S15">
        <v>5</v>
      </c>
      <c r="T15">
        <v>4</v>
      </c>
      <c r="AA15">
        <v>65</v>
      </c>
      <c r="AB15">
        <v>69</v>
      </c>
      <c r="AC15">
        <v>69</v>
      </c>
      <c r="AD15">
        <v>67</v>
      </c>
      <c r="AE15">
        <v>71</v>
      </c>
      <c r="AF15">
        <v>69</v>
      </c>
      <c r="AG15">
        <v>67</v>
      </c>
      <c r="AH15">
        <v>72</v>
      </c>
      <c r="AI15">
        <v>72</v>
      </c>
      <c r="AJ15">
        <v>75</v>
      </c>
      <c r="AK15">
        <v>72</v>
      </c>
      <c r="AL15">
        <v>75</v>
      </c>
      <c r="AM15">
        <v>73</v>
      </c>
      <c r="AN15">
        <v>74</v>
      </c>
      <c r="AO15">
        <v>75</v>
      </c>
      <c r="AP15">
        <v>77</v>
      </c>
      <c r="AQ15">
        <v>76</v>
      </c>
      <c r="AR15">
        <v>72</v>
      </c>
      <c r="AS15">
        <v>71</v>
      </c>
      <c r="AT15">
        <v>76</v>
      </c>
      <c r="BA15" s="10">
        <v>3</v>
      </c>
      <c r="BB15" s="10">
        <v>7</v>
      </c>
      <c r="BC15" s="10">
        <v>4</v>
      </c>
      <c r="BD15" s="10">
        <v>9</v>
      </c>
      <c r="BE15" s="10">
        <v>12</v>
      </c>
      <c r="BF15" s="10">
        <v>11</v>
      </c>
      <c r="BG15" s="10">
        <v>11</v>
      </c>
      <c r="BH15" s="10">
        <v>18</v>
      </c>
      <c r="BI15" s="10">
        <v>4</v>
      </c>
      <c r="BJ15" s="10">
        <v>6</v>
      </c>
      <c r="BK15" s="10">
        <v>8</v>
      </c>
      <c r="BL15" s="10">
        <v>7</v>
      </c>
      <c r="BM15" s="10">
        <v>7</v>
      </c>
      <c r="BN15" s="10">
        <v>7</v>
      </c>
      <c r="BO15" s="10">
        <v>19</v>
      </c>
      <c r="BP15" s="10">
        <v>15</v>
      </c>
      <c r="BQ15" s="10">
        <v>15</v>
      </c>
      <c r="BR15" s="10">
        <v>10</v>
      </c>
      <c r="BS15" s="10">
        <v>7</v>
      </c>
      <c r="BT15" s="10">
        <v>3</v>
      </c>
    </row>
    <row r="16" spans="1:72" ht="15">
      <c r="A16">
        <v>3</v>
      </c>
      <c r="B16">
        <v>2</v>
      </c>
      <c r="C16">
        <v>2</v>
      </c>
      <c r="D16">
        <v>2</v>
      </c>
      <c r="E16">
        <v>2</v>
      </c>
      <c r="F16">
        <v>3</v>
      </c>
      <c r="G16">
        <v>4</v>
      </c>
      <c r="H16">
        <v>1</v>
      </c>
      <c r="I16">
        <v>0</v>
      </c>
      <c r="J16">
        <v>0</v>
      </c>
      <c r="K16">
        <v>-2</v>
      </c>
      <c r="L16">
        <v>-1</v>
      </c>
      <c r="M16">
        <v>0</v>
      </c>
      <c r="N16">
        <v>1</v>
      </c>
      <c r="O16">
        <v>0</v>
      </c>
      <c r="P16">
        <v>-2</v>
      </c>
      <c r="Q16">
        <v>1</v>
      </c>
      <c r="R16">
        <v>2</v>
      </c>
      <c r="S16">
        <v>4</v>
      </c>
      <c r="T16">
        <v>4</v>
      </c>
      <c r="AA16">
        <v>63</v>
      </c>
      <c r="AB16">
        <v>64</v>
      </c>
      <c r="AC16">
        <v>70</v>
      </c>
      <c r="AD16">
        <v>65</v>
      </c>
      <c r="AE16">
        <v>70</v>
      </c>
      <c r="AF16">
        <v>74</v>
      </c>
      <c r="AG16">
        <v>66</v>
      </c>
      <c r="AH16">
        <v>65</v>
      </c>
      <c r="AI16">
        <v>72</v>
      </c>
      <c r="AJ16">
        <v>73</v>
      </c>
      <c r="AK16">
        <v>74</v>
      </c>
      <c r="AL16">
        <v>77</v>
      </c>
      <c r="AM16">
        <v>78</v>
      </c>
      <c r="AN16">
        <v>71</v>
      </c>
      <c r="AO16">
        <v>75</v>
      </c>
      <c r="AP16">
        <v>74</v>
      </c>
      <c r="AQ16">
        <v>79</v>
      </c>
      <c r="AR16">
        <v>80</v>
      </c>
      <c r="AS16">
        <v>77</v>
      </c>
      <c r="AT16">
        <v>74</v>
      </c>
      <c r="BA16" s="10">
        <v>2</v>
      </c>
      <c r="BB16" s="10">
        <v>5</v>
      </c>
      <c r="BC16" s="10">
        <v>6</v>
      </c>
      <c r="BD16" s="10">
        <v>7</v>
      </c>
      <c r="BE16" s="10">
        <v>10</v>
      </c>
      <c r="BF16" s="10">
        <v>7</v>
      </c>
      <c r="BG16" s="10">
        <v>14</v>
      </c>
      <c r="BH16" s="10">
        <v>13</v>
      </c>
      <c r="BI16" s="10">
        <v>8</v>
      </c>
      <c r="BJ16" s="10">
        <v>7</v>
      </c>
      <c r="BK16" s="10">
        <v>19</v>
      </c>
      <c r="BL16" s="10">
        <v>12</v>
      </c>
      <c r="BM16" s="10">
        <v>7</v>
      </c>
      <c r="BN16" s="10">
        <v>12</v>
      </c>
      <c r="BO16" s="10">
        <v>9</v>
      </c>
      <c r="BP16" s="10">
        <v>16</v>
      </c>
      <c r="BQ16" s="10">
        <v>16</v>
      </c>
      <c r="BR16" s="10">
        <v>16</v>
      </c>
      <c r="BS16" s="10">
        <v>12</v>
      </c>
      <c r="BT16" s="10">
        <v>5</v>
      </c>
    </row>
    <row r="17" spans="1:72" ht="15">
      <c r="A17">
        <v>3</v>
      </c>
      <c r="B17">
        <v>3</v>
      </c>
      <c r="C17">
        <v>3</v>
      </c>
      <c r="D17">
        <v>4</v>
      </c>
      <c r="E17">
        <v>1</v>
      </c>
      <c r="F17">
        <v>3</v>
      </c>
      <c r="G17">
        <v>3</v>
      </c>
      <c r="H17">
        <v>3</v>
      </c>
      <c r="I17">
        <v>2</v>
      </c>
      <c r="J17">
        <v>1</v>
      </c>
      <c r="K17">
        <v>1</v>
      </c>
      <c r="L17">
        <v>0</v>
      </c>
      <c r="M17">
        <v>-2</v>
      </c>
      <c r="N17">
        <v>-1</v>
      </c>
      <c r="O17">
        <v>0</v>
      </c>
      <c r="P17">
        <v>-2</v>
      </c>
      <c r="Q17">
        <v>-1</v>
      </c>
      <c r="R17">
        <v>-1</v>
      </c>
      <c r="S17">
        <v>1</v>
      </c>
      <c r="T17">
        <v>5</v>
      </c>
      <c r="AA17">
        <v>60</v>
      </c>
      <c r="AB17">
        <v>60</v>
      </c>
      <c r="AC17">
        <v>62</v>
      </c>
      <c r="AD17">
        <v>63</v>
      </c>
      <c r="AE17">
        <v>70</v>
      </c>
      <c r="AF17">
        <v>67</v>
      </c>
      <c r="AG17">
        <v>73</v>
      </c>
      <c r="AH17">
        <v>65</v>
      </c>
      <c r="AI17">
        <v>67</v>
      </c>
      <c r="AJ17">
        <v>67</v>
      </c>
      <c r="AK17">
        <v>74</v>
      </c>
      <c r="AL17">
        <v>76</v>
      </c>
      <c r="AM17">
        <v>75</v>
      </c>
      <c r="AN17">
        <v>77</v>
      </c>
      <c r="AO17">
        <v>78</v>
      </c>
      <c r="AP17">
        <v>76</v>
      </c>
      <c r="AQ17">
        <v>80</v>
      </c>
      <c r="AR17">
        <v>81</v>
      </c>
      <c r="AS17">
        <v>83</v>
      </c>
      <c r="AT17">
        <v>74</v>
      </c>
      <c r="BA17" s="10">
        <v>2</v>
      </c>
      <c r="BB17" s="10">
        <v>3</v>
      </c>
      <c r="BC17" s="10">
        <v>6</v>
      </c>
      <c r="BD17" s="10">
        <v>14</v>
      </c>
      <c r="BE17" s="10">
        <v>13</v>
      </c>
      <c r="BF17" s="10">
        <v>5</v>
      </c>
      <c r="BG17" s="10">
        <v>5</v>
      </c>
      <c r="BH17" s="10">
        <v>10</v>
      </c>
      <c r="BI17" s="10">
        <v>13</v>
      </c>
      <c r="BJ17" s="10">
        <v>10</v>
      </c>
      <c r="BK17" s="10">
        <v>7</v>
      </c>
      <c r="BL17" s="10">
        <v>10</v>
      </c>
      <c r="BM17" s="10">
        <v>13</v>
      </c>
      <c r="BN17" s="10">
        <v>10</v>
      </c>
      <c r="BO17" s="10">
        <v>12</v>
      </c>
      <c r="BP17" s="10">
        <v>11</v>
      </c>
      <c r="BQ17" s="10">
        <v>9</v>
      </c>
      <c r="BR17" s="10">
        <v>15</v>
      </c>
      <c r="BS17" s="10">
        <v>18</v>
      </c>
      <c r="BT17" s="10">
        <v>14</v>
      </c>
    </row>
    <row r="18" spans="1:72" ht="15">
      <c r="A18">
        <v>3</v>
      </c>
      <c r="B18">
        <v>4</v>
      </c>
      <c r="C18">
        <v>3</v>
      </c>
      <c r="D18">
        <v>2</v>
      </c>
      <c r="E18">
        <v>3</v>
      </c>
      <c r="F18">
        <v>2</v>
      </c>
      <c r="G18">
        <v>3</v>
      </c>
      <c r="H18">
        <v>4</v>
      </c>
      <c r="I18">
        <v>5</v>
      </c>
      <c r="J18">
        <v>1</v>
      </c>
      <c r="K18">
        <v>1</v>
      </c>
      <c r="L18">
        <v>1</v>
      </c>
      <c r="M18">
        <v>-2</v>
      </c>
      <c r="N18">
        <v>-3</v>
      </c>
      <c r="O18">
        <v>-2</v>
      </c>
      <c r="P18">
        <v>-1</v>
      </c>
      <c r="Q18">
        <v>0</v>
      </c>
      <c r="R18">
        <v>-2</v>
      </c>
      <c r="S18">
        <v>0</v>
      </c>
      <c r="T18">
        <v>2</v>
      </c>
      <c r="AA18">
        <v>60</v>
      </c>
      <c r="AB18">
        <v>59</v>
      </c>
      <c r="AC18">
        <v>59</v>
      </c>
      <c r="AD18">
        <v>59</v>
      </c>
      <c r="AE18">
        <v>67</v>
      </c>
      <c r="AF18">
        <v>68</v>
      </c>
      <c r="AG18">
        <v>65</v>
      </c>
      <c r="AH18">
        <v>68</v>
      </c>
      <c r="AI18">
        <v>64</v>
      </c>
      <c r="AJ18">
        <v>65</v>
      </c>
      <c r="AK18">
        <v>70</v>
      </c>
      <c r="AL18">
        <v>71</v>
      </c>
      <c r="AM18">
        <v>72</v>
      </c>
      <c r="AN18">
        <v>75</v>
      </c>
      <c r="AO18">
        <v>73</v>
      </c>
      <c r="AP18">
        <v>80</v>
      </c>
      <c r="AQ18">
        <v>80</v>
      </c>
      <c r="AR18">
        <v>80</v>
      </c>
      <c r="AS18">
        <v>79</v>
      </c>
      <c r="AT18">
        <v>80</v>
      </c>
      <c r="BA18" s="10">
        <v>2</v>
      </c>
      <c r="BB18" s="10">
        <v>6</v>
      </c>
      <c r="BC18" s="10">
        <v>5</v>
      </c>
      <c r="BD18" s="10">
        <v>10</v>
      </c>
      <c r="BE18" s="10">
        <v>5</v>
      </c>
      <c r="BF18" s="10">
        <v>7</v>
      </c>
      <c r="BG18" s="10">
        <v>3</v>
      </c>
      <c r="BH18" s="10">
        <v>9</v>
      </c>
      <c r="BI18" s="10">
        <v>19</v>
      </c>
      <c r="BJ18" s="10">
        <v>10</v>
      </c>
      <c r="BK18" s="10">
        <v>4</v>
      </c>
      <c r="BL18" s="10">
        <v>9</v>
      </c>
      <c r="BM18" s="10">
        <v>11</v>
      </c>
      <c r="BN18" s="10">
        <v>13</v>
      </c>
      <c r="BO18" s="10">
        <v>7</v>
      </c>
      <c r="BP18" s="10">
        <v>9</v>
      </c>
      <c r="BQ18" s="10">
        <v>9</v>
      </c>
      <c r="BR18" s="10">
        <v>15</v>
      </c>
      <c r="BS18" s="10">
        <v>11</v>
      </c>
      <c r="BT18" s="10">
        <v>10</v>
      </c>
    </row>
    <row r="19" spans="1:72" ht="15">
      <c r="A19">
        <v>3</v>
      </c>
      <c r="B19">
        <v>4</v>
      </c>
      <c r="C19">
        <v>4</v>
      </c>
      <c r="D19">
        <v>3</v>
      </c>
      <c r="E19">
        <v>3</v>
      </c>
      <c r="F19">
        <v>3</v>
      </c>
      <c r="G19">
        <v>2</v>
      </c>
      <c r="H19">
        <v>3</v>
      </c>
      <c r="I19">
        <v>4</v>
      </c>
      <c r="J19">
        <v>3</v>
      </c>
      <c r="K19">
        <v>1</v>
      </c>
      <c r="L19">
        <v>0</v>
      </c>
      <c r="M19">
        <v>0</v>
      </c>
      <c r="N19">
        <v>-2</v>
      </c>
      <c r="O19">
        <v>-4</v>
      </c>
      <c r="P19">
        <v>-2</v>
      </c>
      <c r="Q19">
        <v>0</v>
      </c>
      <c r="R19">
        <v>0</v>
      </c>
      <c r="S19">
        <v>0</v>
      </c>
      <c r="T19">
        <v>0</v>
      </c>
      <c r="AA19">
        <v>60</v>
      </c>
      <c r="AB19">
        <v>63</v>
      </c>
      <c r="AC19">
        <v>62</v>
      </c>
      <c r="AD19">
        <v>61</v>
      </c>
      <c r="AE19">
        <v>64</v>
      </c>
      <c r="AF19">
        <v>69</v>
      </c>
      <c r="AG19">
        <v>67</v>
      </c>
      <c r="AH19">
        <v>63</v>
      </c>
      <c r="AI19">
        <v>66</v>
      </c>
      <c r="AJ19">
        <v>64</v>
      </c>
      <c r="AK19">
        <v>67</v>
      </c>
      <c r="AL19">
        <v>69</v>
      </c>
      <c r="AM19">
        <v>74</v>
      </c>
      <c r="AN19">
        <v>71</v>
      </c>
      <c r="AO19">
        <v>77</v>
      </c>
      <c r="AP19">
        <v>77</v>
      </c>
      <c r="AQ19">
        <v>83</v>
      </c>
      <c r="AR19">
        <v>80</v>
      </c>
      <c r="AS19">
        <v>82</v>
      </c>
      <c r="AT19">
        <v>84</v>
      </c>
      <c r="BA19" s="10">
        <v>5</v>
      </c>
      <c r="BB19" s="10">
        <v>6</v>
      </c>
      <c r="BC19" s="10">
        <v>9</v>
      </c>
      <c r="BD19" s="10">
        <v>8</v>
      </c>
      <c r="BE19" s="10">
        <v>5</v>
      </c>
      <c r="BF19" s="10">
        <v>3</v>
      </c>
      <c r="BG19" s="10">
        <v>6</v>
      </c>
      <c r="BH19" s="10">
        <v>7</v>
      </c>
      <c r="BI19" s="10">
        <v>9</v>
      </c>
      <c r="BJ19" s="10">
        <v>10</v>
      </c>
      <c r="BK19" s="10">
        <v>8</v>
      </c>
      <c r="BL19" s="10">
        <v>9</v>
      </c>
      <c r="BM19" s="10">
        <v>10</v>
      </c>
      <c r="BN19" s="10">
        <v>9</v>
      </c>
      <c r="BO19" s="10">
        <v>17</v>
      </c>
      <c r="BP19" s="10">
        <v>9</v>
      </c>
      <c r="BQ19" s="10">
        <v>10</v>
      </c>
      <c r="BR19" s="10">
        <v>5</v>
      </c>
      <c r="BS19" s="10">
        <v>5</v>
      </c>
      <c r="BT19" s="10">
        <v>3</v>
      </c>
    </row>
    <row r="20" spans="1:72" ht="15">
      <c r="A20">
        <v>4</v>
      </c>
      <c r="B20">
        <v>5</v>
      </c>
      <c r="C20">
        <v>6</v>
      </c>
      <c r="D20">
        <v>6</v>
      </c>
      <c r="E20">
        <v>3</v>
      </c>
      <c r="F20">
        <v>3</v>
      </c>
      <c r="G20">
        <v>2</v>
      </c>
      <c r="H20">
        <v>2</v>
      </c>
      <c r="I20">
        <v>3</v>
      </c>
      <c r="J20">
        <v>4</v>
      </c>
      <c r="K20">
        <v>3</v>
      </c>
      <c r="L20">
        <v>1</v>
      </c>
      <c r="M20">
        <v>0</v>
      </c>
      <c r="N20">
        <v>-1</v>
      </c>
      <c r="O20">
        <v>-1</v>
      </c>
      <c r="P20">
        <v>-3</v>
      </c>
      <c r="Q20">
        <v>-2</v>
      </c>
      <c r="R20">
        <v>0</v>
      </c>
      <c r="S20">
        <v>-1</v>
      </c>
      <c r="T20">
        <v>0</v>
      </c>
      <c r="AA20">
        <v>60</v>
      </c>
      <c r="AB20">
        <v>58</v>
      </c>
      <c r="AC20">
        <v>64</v>
      </c>
      <c r="AD20">
        <v>60</v>
      </c>
      <c r="AE20">
        <v>61</v>
      </c>
      <c r="AF20">
        <v>61</v>
      </c>
      <c r="AG20">
        <v>63</v>
      </c>
      <c r="AH20">
        <v>60</v>
      </c>
      <c r="AI20">
        <v>59</v>
      </c>
      <c r="AJ20">
        <v>60</v>
      </c>
      <c r="AK20">
        <v>61</v>
      </c>
      <c r="AL20">
        <v>66</v>
      </c>
      <c r="AM20">
        <v>70</v>
      </c>
      <c r="AN20">
        <v>72</v>
      </c>
      <c r="AO20">
        <v>72</v>
      </c>
      <c r="AP20">
        <v>73</v>
      </c>
      <c r="AQ20">
        <v>78</v>
      </c>
      <c r="AR20">
        <v>80</v>
      </c>
      <c r="AS20">
        <v>79</v>
      </c>
      <c r="AT20">
        <v>86</v>
      </c>
      <c r="BA20" s="10">
        <v>2</v>
      </c>
      <c r="BB20" s="10">
        <v>6</v>
      </c>
      <c r="BC20" s="10">
        <v>8</v>
      </c>
      <c r="BD20" s="10">
        <v>11</v>
      </c>
      <c r="BE20" s="10">
        <v>3</v>
      </c>
      <c r="BF20" s="10">
        <v>2</v>
      </c>
      <c r="BG20" s="10">
        <v>3</v>
      </c>
      <c r="BH20" s="10">
        <v>4</v>
      </c>
      <c r="BI20" s="10">
        <v>3</v>
      </c>
      <c r="BJ20" s="10">
        <v>6</v>
      </c>
      <c r="BK20" s="10">
        <v>8</v>
      </c>
      <c r="BL20" s="10">
        <v>5</v>
      </c>
      <c r="BM20" s="10">
        <v>4</v>
      </c>
      <c r="BN20" s="10">
        <v>6</v>
      </c>
      <c r="BO20" s="10">
        <v>7</v>
      </c>
      <c r="BP20" s="10">
        <v>8</v>
      </c>
      <c r="BQ20" s="10">
        <v>7</v>
      </c>
      <c r="BR20" s="10">
        <v>3</v>
      </c>
      <c r="BS20" s="10">
        <v>5</v>
      </c>
      <c r="BT20" s="10">
        <v>1</v>
      </c>
    </row>
    <row r="23" spans="1:72" ht="15">
      <c r="H23" t="s">
        <v>40</v>
      </c>
      <c r="AG23" t="s">
        <v>42</v>
      </c>
      <c r="BI23" s="10" t="s">
        <v>119</v>
      </c>
    </row>
    <row r="31" spans="1:72" ht="15">
      <c r="A31">
        <v>35</v>
      </c>
      <c r="B31">
        <v>35</v>
      </c>
      <c r="C31">
        <v>34</v>
      </c>
      <c r="D31">
        <v>37</v>
      </c>
      <c r="E31">
        <v>37</v>
      </c>
      <c r="F31">
        <v>41</v>
      </c>
      <c r="G31">
        <v>37</v>
      </c>
      <c r="H31">
        <v>37</v>
      </c>
      <c r="I31">
        <v>37</v>
      </c>
      <c r="J31">
        <v>36</v>
      </c>
      <c r="K31">
        <v>40</v>
      </c>
      <c r="L31">
        <v>44</v>
      </c>
      <c r="M31">
        <v>48</v>
      </c>
      <c r="N31">
        <v>49</v>
      </c>
      <c r="O31">
        <v>53</v>
      </c>
      <c r="P31">
        <v>50</v>
      </c>
      <c r="Q31">
        <v>50</v>
      </c>
      <c r="R31">
        <v>49</v>
      </c>
      <c r="S31">
        <v>48</v>
      </c>
      <c r="T31">
        <v>48</v>
      </c>
      <c r="AA31">
        <v>22.9</v>
      </c>
      <c r="AB31">
        <v>22</v>
      </c>
      <c r="AC31">
        <v>22</v>
      </c>
      <c r="AD31">
        <v>23</v>
      </c>
      <c r="AE31">
        <v>21</v>
      </c>
      <c r="AF31">
        <v>22</v>
      </c>
      <c r="AG31">
        <v>21</v>
      </c>
      <c r="AH31">
        <v>18</v>
      </c>
      <c r="AI31">
        <v>20</v>
      </c>
      <c r="AJ31">
        <v>17</v>
      </c>
      <c r="AK31">
        <v>14</v>
      </c>
      <c r="AL31">
        <v>14</v>
      </c>
      <c r="AM31">
        <v>13</v>
      </c>
      <c r="AN31">
        <v>16</v>
      </c>
      <c r="AO31">
        <v>16</v>
      </c>
      <c r="AP31">
        <v>17</v>
      </c>
      <c r="AQ31">
        <v>13</v>
      </c>
      <c r="AR31">
        <v>16</v>
      </c>
      <c r="AS31">
        <v>13</v>
      </c>
      <c r="AT31">
        <v>12</v>
      </c>
    </row>
    <row r="32" spans="1:72" ht="15">
      <c r="A32">
        <v>36</v>
      </c>
      <c r="B32">
        <v>32</v>
      </c>
      <c r="C32">
        <v>34</v>
      </c>
      <c r="D32">
        <v>36</v>
      </c>
      <c r="E32">
        <v>37</v>
      </c>
      <c r="F32">
        <v>34</v>
      </c>
      <c r="G32">
        <v>40</v>
      </c>
      <c r="H32">
        <v>38</v>
      </c>
      <c r="I32">
        <v>33</v>
      </c>
      <c r="J32">
        <v>38</v>
      </c>
      <c r="K32">
        <v>34</v>
      </c>
      <c r="L32">
        <v>42</v>
      </c>
      <c r="M32">
        <v>47</v>
      </c>
      <c r="N32">
        <v>44</v>
      </c>
      <c r="O32">
        <v>45</v>
      </c>
      <c r="P32">
        <v>45</v>
      </c>
      <c r="Q32">
        <v>48</v>
      </c>
      <c r="R32">
        <v>48</v>
      </c>
      <c r="S32">
        <v>50</v>
      </c>
      <c r="T32">
        <v>47</v>
      </c>
      <c r="AA32">
        <v>20</v>
      </c>
      <c r="AB32">
        <v>20</v>
      </c>
      <c r="AC32">
        <v>17</v>
      </c>
      <c r="AD32">
        <v>22</v>
      </c>
      <c r="AE32">
        <v>18</v>
      </c>
      <c r="AF32">
        <v>18</v>
      </c>
      <c r="AG32">
        <v>21</v>
      </c>
      <c r="AH32">
        <v>22</v>
      </c>
      <c r="AI32">
        <v>23</v>
      </c>
      <c r="AJ32">
        <v>20</v>
      </c>
      <c r="AK32">
        <v>18</v>
      </c>
      <c r="AL32">
        <v>17</v>
      </c>
      <c r="AM32">
        <v>18</v>
      </c>
      <c r="AN32">
        <v>16</v>
      </c>
      <c r="AO32">
        <v>12</v>
      </c>
      <c r="AP32">
        <v>17</v>
      </c>
      <c r="AQ32">
        <v>20</v>
      </c>
      <c r="AR32">
        <v>15</v>
      </c>
      <c r="AS32">
        <v>12</v>
      </c>
      <c r="AT32">
        <v>14</v>
      </c>
    </row>
    <row r="33" spans="1:46" ht="15">
      <c r="A33">
        <v>35</v>
      </c>
      <c r="B33">
        <v>35</v>
      </c>
      <c r="C33">
        <v>38</v>
      </c>
      <c r="D33">
        <v>39</v>
      </c>
      <c r="E33">
        <v>36</v>
      </c>
      <c r="F33">
        <v>32</v>
      </c>
      <c r="G33">
        <v>35</v>
      </c>
      <c r="H33">
        <v>34</v>
      </c>
      <c r="I33">
        <v>35</v>
      </c>
      <c r="J33">
        <v>37</v>
      </c>
      <c r="K33">
        <v>33</v>
      </c>
      <c r="L33">
        <v>35</v>
      </c>
      <c r="M33">
        <v>40</v>
      </c>
      <c r="N33">
        <v>46</v>
      </c>
      <c r="O33">
        <v>45</v>
      </c>
      <c r="P33">
        <v>43</v>
      </c>
      <c r="Q33">
        <v>42</v>
      </c>
      <c r="R33">
        <v>43</v>
      </c>
      <c r="S33">
        <v>48</v>
      </c>
      <c r="T33">
        <v>49</v>
      </c>
      <c r="AA33">
        <v>20</v>
      </c>
      <c r="AB33">
        <v>21</v>
      </c>
      <c r="AC33">
        <v>19</v>
      </c>
      <c r="AD33">
        <v>16</v>
      </c>
      <c r="AE33">
        <v>23</v>
      </c>
      <c r="AF33">
        <v>21</v>
      </c>
      <c r="AG33">
        <v>24</v>
      </c>
      <c r="AH33">
        <v>22</v>
      </c>
      <c r="AI33">
        <v>22</v>
      </c>
      <c r="AJ33">
        <v>26</v>
      </c>
      <c r="AK33">
        <v>25</v>
      </c>
      <c r="AL33">
        <v>20</v>
      </c>
      <c r="AM33">
        <v>14</v>
      </c>
      <c r="AN33">
        <v>17</v>
      </c>
      <c r="AO33">
        <v>15</v>
      </c>
      <c r="AP33">
        <v>17</v>
      </c>
      <c r="AQ33">
        <v>20</v>
      </c>
      <c r="AR33">
        <v>18</v>
      </c>
      <c r="AS33">
        <v>11</v>
      </c>
      <c r="AT33">
        <v>11</v>
      </c>
    </row>
    <row r="34" spans="1:46" ht="15">
      <c r="A34">
        <v>31</v>
      </c>
      <c r="B34">
        <v>34</v>
      </c>
      <c r="C34">
        <v>35</v>
      </c>
      <c r="D34">
        <v>33</v>
      </c>
      <c r="E34">
        <v>34</v>
      </c>
      <c r="F34">
        <v>34</v>
      </c>
      <c r="G34">
        <v>33</v>
      </c>
      <c r="H34">
        <v>32</v>
      </c>
      <c r="I34">
        <v>34</v>
      </c>
      <c r="J34">
        <v>31</v>
      </c>
      <c r="K34">
        <v>34</v>
      </c>
      <c r="L34">
        <v>32</v>
      </c>
      <c r="M34">
        <v>40</v>
      </c>
      <c r="N34">
        <v>42</v>
      </c>
      <c r="O34">
        <v>44</v>
      </c>
      <c r="P34">
        <v>48</v>
      </c>
      <c r="Q34">
        <v>45</v>
      </c>
      <c r="R34">
        <v>44</v>
      </c>
      <c r="S34">
        <v>44</v>
      </c>
      <c r="T34">
        <v>43</v>
      </c>
      <c r="AA34">
        <v>18</v>
      </c>
      <c r="AB34">
        <v>18</v>
      </c>
      <c r="AC34">
        <v>16</v>
      </c>
      <c r="AD34">
        <v>14</v>
      </c>
      <c r="AE34">
        <v>14</v>
      </c>
      <c r="AF34">
        <v>15</v>
      </c>
      <c r="AG34">
        <v>20</v>
      </c>
      <c r="AH34">
        <v>22</v>
      </c>
      <c r="AI34">
        <v>21</v>
      </c>
      <c r="AJ34">
        <v>27</v>
      </c>
      <c r="AK34">
        <v>23</v>
      </c>
      <c r="AL34">
        <v>19</v>
      </c>
      <c r="AM34">
        <v>15</v>
      </c>
      <c r="AN34">
        <v>11</v>
      </c>
      <c r="AO34">
        <v>11</v>
      </c>
      <c r="AP34">
        <v>16</v>
      </c>
      <c r="AQ34">
        <v>21</v>
      </c>
      <c r="AR34">
        <v>16</v>
      </c>
      <c r="AS34">
        <v>16</v>
      </c>
      <c r="AT34">
        <v>12</v>
      </c>
    </row>
    <row r="35" spans="1:46" ht="15">
      <c r="A35">
        <v>27</v>
      </c>
      <c r="B35">
        <v>34</v>
      </c>
      <c r="C35">
        <v>34</v>
      </c>
      <c r="D35">
        <v>30</v>
      </c>
      <c r="E35">
        <v>30</v>
      </c>
      <c r="F35">
        <v>29</v>
      </c>
      <c r="G35">
        <v>36</v>
      </c>
      <c r="H35">
        <v>38</v>
      </c>
      <c r="I35">
        <v>33</v>
      </c>
      <c r="J35">
        <v>30</v>
      </c>
      <c r="K35">
        <v>28</v>
      </c>
      <c r="L35">
        <v>31</v>
      </c>
      <c r="M35">
        <v>38</v>
      </c>
      <c r="N35">
        <v>37</v>
      </c>
      <c r="O35">
        <v>38</v>
      </c>
      <c r="P35">
        <v>43</v>
      </c>
      <c r="Q35">
        <v>46</v>
      </c>
      <c r="R35">
        <v>48</v>
      </c>
      <c r="S35">
        <v>48</v>
      </c>
      <c r="T35">
        <v>46</v>
      </c>
      <c r="AA35">
        <v>22</v>
      </c>
      <c r="AB35">
        <v>18</v>
      </c>
      <c r="AC35">
        <v>14</v>
      </c>
      <c r="AD35">
        <v>14</v>
      </c>
      <c r="AE35">
        <v>11</v>
      </c>
      <c r="AF35">
        <v>11</v>
      </c>
      <c r="AG35">
        <v>14</v>
      </c>
      <c r="AH35">
        <v>19</v>
      </c>
      <c r="AI35">
        <v>18</v>
      </c>
      <c r="AJ35">
        <v>22</v>
      </c>
      <c r="AK35">
        <v>22</v>
      </c>
      <c r="AL35">
        <v>23</v>
      </c>
      <c r="AM35">
        <v>23</v>
      </c>
      <c r="AN35">
        <v>12</v>
      </c>
      <c r="AO35">
        <v>15</v>
      </c>
      <c r="AP35">
        <v>16</v>
      </c>
      <c r="AQ35">
        <v>18</v>
      </c>
      <c r="AR35">
        <v>22</v>
      </c>
      <c r="AS35">
        <v>20</v>
      </c>
      <c r="AT35">
        <v>12</v>
      </c>
    </row>
    <row r="36" spans="1:46" ht="15">
      <c r="A36">
        <v>27</v>
      </c>
      <c r="B36">
        <v>27</v>
      </c>
      <c r="C36">
        <v>31</v>
      </c>
      <c r="D36">
        <v>28</v>
      </c>
      <c r="E36">
        <v>29</v>
      </c>
      <c r="F36">
        <v>28</v>
      </c>
      <c r="G36">
        <v>29</v>
      </c>
      <c r="H36">
        <v>34</v>
      </c>
      <c r="I36">
        <v>33</v>
      </c>
      <c r="J36">
        <v>35</v>
      </c>
      <c r="K36">
        <v>31</v>
      </c>
      <c r="L36">
        <v>30</v>
      </c>
      <c r="M36">
        <v>31</v>
      </c>
      <c r="N36">
        <v>31</v>
      </c>
      <c r="O36">
        <v>39</v>
      </c>
      <c r="P36">
        <v>40</v>
      </c>
      <c r="Q36">
        <v>47</v>
      </c>
      <c r="R36">
        <v>43</v>
      </c>
      <c r="S36">
        <v>45</v>
      </c>
      <c r="T36">
        <v>46</v>
      </c>
      <c r="AA36">
        <v>22</v>
      </c>
      <c r="AB36">
        <v>18</v>
      </c>
      <c r="AC36">
        <v>14</v>
      </c>
      <c r="AD36">
        <v>14</v>
      </c>
      <c r="AE36">
        <v>11</v>
      </c>
      <c r="AF36">
        <v>11</v>
      </c>
      <c r="AG36">
        <v>11</v>
      </c>
      <c r="AH36">
        <v>18</v>
      </c>
      <c r="AI36">
        <v>16</v>
      </c>
      <c r="AJ36">
        <v>17</v>
      </c>
      <c r="AK36">
        <v>22</v>
      </c>
      <c r="AL36">
        <v>22</v>
      </c>
      <c r="AM36">
        <v>21</v>
      </c>
      <c r="AN36">
        <v>20</v>
      </c>
      <c r="AO36">
        <v>16</v>
      </c>
      <c r="AP36">
        <v>20</v>
      </c>
      <c r="AQ36">
        <v>19</v>
      </c>
      <c r="AR36">
        <v>24</v>
      </c>
      <c r="AS36">
        <v>21</v>
      </c>
      <c r="AT36">
        <v>18</v>
      </c>
    </row>
    <row r="37" spans="1:46" ht="15">
      <c r="A37">
        <v>23</v>
      </c>
      <c r="B37">
        <v>25</v>
      </c>
      <c r="C37">
        <v>24</v>
      </c>
      <c r="D37">
        <v>30</v>
      </c>
      <c r="E37">
        <v>32</v>
      </c>
      <c r="F37">
        <v>29</v>
      </c>
      <c r="G37">
        <v>31</v>
      </c>
      <c r="H37">
        <v>29</v>
      </c>
      <c r="I37">
        <v>29</v>
      </c>
      <c r="J37">
        <v>28</v>
      </c>
      <c r="K37">
        <v>30</v>
      </c>
      <c r="L37">
        <v>32</v>
      </c>
      <c r="M37">
        <v>35</v>
      </c>
      <c r="N37">
        <v>36</v>
      </c>
      <c r="O37">
        <v>36</v>
      </c>
      <c r="P37">
        <v>42</v>
      </c>
      <c r="Q37">
        <v>40</v>
      </c>
      <c r="R37">
        <v>41</v>
      </c>
      <c r="S37">
        <v>46</v>
      </c>
      <c r="T37">
        <v>48</v>
      </c>
      <c r="AA37">
        <v>22</v>
      </c>
      <c r="AB37">
        <v>25</v>
      </c>
      <c r="AC37">
        <v>16</v>
      </c>
      <c r="AD37">
        <v>15</v>
      </c>
      <c r="AE37">
        <v>16</v>
      </c>
      <c r="AF37">
        <v>13</v>
      </c>
      <c r="AG37">
        <v>11</v>
      </c>
      <c r="AH37">
        <v>9</v>
      </c>
      <c r="AI37">
        <v>14</v>
      </c>
      <c r="AJ37">
        <v>16</v>
      </c>
      <c r="AK37">
        <v>14</v>
      </c>
      <c r="AL37">
        <v>15</v>
      </c>
      <c r="AM37">
        <v>19</v>
      </c>
      <c r="AN37">
        <v>24</v>
      </c>
      <c r="AO37">
        <v>24</v>
      </c>
      <c r="AP37">
        <v>17</v>
      </c>
      <c r="AQ37">
        <v>21</v>
      </c>
      <c r="AR37">
        <v>17</v>
      </c>
      <c r="AS37">
        <v>17</v>
      </c>
      <c r="AT37">
        <v>15</v>
      </c>
    </row>
    <row r="38" spans="1:46" ht="15">
      <c r="A38">
        <v>20</v>
      </c>
      <c r="B38">
        <v>27</v>
      </c>
      <c r="C38">
        <v>23</v>
      </c>
      <c r="D38">
        <v>23</v>
      </c>
      <c r="E38">
        <v>31</v>
      </c>
      <c r="F38">
        <v>34</v>
      </c>
      <c r="G38">
        <v>30</v>
      </c>
      <c r="H38">
        <v>30</v>
      </c>
      <c r="I38">
        <v>29</v>
      </c>
      <c r="J38">
        <v>29</v>
      </c>
      <c r="K38">
        <v>33</v>
      </c>
      <c r="L38">
        <v>32</v>
      </c>
      <c r="M38">
        <v>33</v>
      </c>
      <c r="N38">
        <v>31</v>
      </c>
      <c r="O38">
        <v>35</v>
      </c>
      <c r="P38">
        <v>37</v>
      </c>
      <c r="Q38">
        <v>38</v>
      </c>
      <c r="R38">
        <v>36</v>
      </c>
      <c r="S38">
        <v>40</v>
      </c>
      <c r="T38">
        <v>45</v>
      </c>
      <c r="AA38">
        <v>19</v>
      </c>
      <c r="AB38">
        <v>26</v>
      </c>
      <c r="AC38">
        <v>25</v>
      </c>
      <c r="AD38">
        <v>19</v>
      </c>
      <c r="AE38">
        <v>17</v>
      </c>
      <c r="AF38">
        <v>11</v>
      </c>
      <c r="AG38">
        <v>15</v>
      </c>
      <c r="AH38">
        <v>12</v>
      </c>
      <c r="AI38">
        <v>12</v>
      </c>
      <c r="AJ38">
        <v>14</v>
      </c>
      <c r="AK38">
        <v>19</v>
      </c>
      <c r="AL38">
        <v>19</v>
      </c>
      <c r="AM38">
        <v>17</v>
      </c>
      <c r="AN38">
        <v>23</v>
      </c>
      <c r="AO38">
        <v>28</v>
      </c>
      <c r="AP38">
        <v>22</v>
      </c>
      <c r="AQ38">
        <v>20</v>
      </c>
      <c r="AR38">
        <v>19</v>
      </c>
      <c r="AS38">
        <v>18</v>
      </c>
      <c r="AT38">
        <v>17</v>
      </c>
    </row>
    <row r="39" spans="1:46" ht="15">
      <c r="A39">
        <v>20</v>
      </c>
      <c r="B39">
        <v>25</v>
      </c>
      <c r="C39">
        <v>28</v>
      </c>
      <c r="D39">
        <v>29</v>
      </c>
      <c r="E39">
        <v>32</v>
      </c>
      <c r="F39">
        <v>36</v>
      </c>
      <c r="G39">
        <v>33</v>
      </c>
      <c r="H39">
        <v>31</v>
      </c>
      <c r="I39">
        <v>32</v>
      </c>
      <c r="J39">
        <v>33</v>
      </c>
      <c r="K39">
        <v>31</v>
      </c>
      <c r="L39">
        <v>28</v>
      </c>
      <c r="M39">
        <v>32</v>
      </c>
      <c r="N39">
        <v>29</v>
      </c>
      <c r="O39">
        <v>33</v>
      </c>
      <c r="P39">
        <v>35</v>
      </c>
      <c r="Q39">
        <v>37</v>
      </c>
      <c r="R39">
        <v>37</v>
      </c>
      <c r="S39">
        <v>37</v>
      </c>
      <c r="T39">
        <v>40</v>
      </c>
      <c r="AA39">
        <v>17</v>
      </c>
      <c r="AB39">
        <v>20</v>
      </c>
      <c r="AC39">
        <v>24</v>
      </c>
      <c r="AD39">
        <v>23</v>
      </c>
      <c r="AE39">
        <v>22</v>
      </c>
      <c r="AF39">
        <v>20</v>
      </c>
      <c r="AG39">
        <v>15</v>
      </c>
      <c r="AH39">
        <v>16</v>
      </c>
      <c r="AI39">
        <v>11</v>
      </c>
      <c r="AJ39">
        <v>8</v>
      </c>
      <c r="AK39">
        <v>18</v>
      </c>
      <c r="AL39">
        <v>23</v>
      </c>
      <c r="AM39">
        <v>24</v>
      </c>
      <c r="AN39">
        <v>21</v>
      </c>
      <c r="AO39">
        <v>23</v>
      </c>
      <c r="AP39">
        <v>23</v>
      </c>
      <c r="AQ39">
        <v>24</v>
      </c>
      <c r="AR39">
        <v>23</v>
      </c>
      <c r="AS39">
        <v>23</v>
      </c>
      <c r="AT39">
        <v>17</v>
      </c>
    </row>
    <row r="40" spans="1:46" ht="15">
      <c r="A40">
        <v>18</v>
      </c>
      <c r="B40">
        <v>18</v>
      </c>
      <c r="C40">
        <v>24</v>
      </c>
      <c r="D40">
        <v>27</v>
      </c>
      <c r="E40">
        <v>29</v>
      </c>
      <c r="F40">
        <v>29</v>
      </c>
      <c r="G40">
        <v>29</v>
      </c>
      <c r="H40">
        <v>28</v>
      </c>
      <c r="I40">
        <v>28</v>
      </c>
      <c r="J40">
        <v>34</v>
      </c>
      <c r="K40">
        <v>29</v>
      </c>
      <c r="L40">
        <v>27</v>
      </c>
      <c r="M40">
        <v>29</v>
      </c>
      <c r="N40">
        <v>34</v>
      </c>
      <c r="O40">
        <v>29</v>
      </c>
      <c r="P40">
        <v>35</v>
      </c>
      <c r="Q40">
        <v>35</v>
      </c>
      <c r="R40">
        <v>35</v>
      </c>
      <c r="S40">
        <v>33</v>
      </c>
      <c r="T40">
        <v>37</v>
      </c>
      <c r="AA40">
        <v>17</v>
      </c>
      <c r="AB40">
        <v>18</v>
      </c>
      <c r="AC40">
        <v>20</v>
      </c>
      <c r="AD40">
        <v>26</v>
      </c>
      <c r="AE40">
        <v>21</v>
      </c>
      <c r="AF40">
        <v>23</v>
      </c>
      <c r="AG40">
        <v>18</v>
      </c>
      <c r="AH40">
        <v>20</v>
      </c>
      <c r="AI40">
        <v>16</v>
      </c>
      <c r="AJ40">
        <v>16</v>
      </c>
      <c r="AK40">
        <v>16</v>
      </c>
      <c r="AL40">
        <v>21</v>
      </c>
      <c r="AM40">
        <v>26</v>
      </c>
      <c r="AN40">
        <v>22</v>
      </c>
      <c r="AO40">
        <v>19</v>
      </c>
      <c r="AP40">
        <v>26</v>
      </c>
      <c r="AQ40">
        <v>22</v>
      </c>
      <c r="AR40">
        <v>26</v>
      </c>
      <c r="AS40">
        <v>24</v>
      </c>
      <c r="AT40">
        <v>22</v>
      </c>
    </row>
    <row r="41" spans="1:46" ht="15">
      <c r="A41">
        <v>22</v>
      </c>
      <c r="B41">
        <v>19</v>
      </c>
      <c r="C41">
        <v>18</v>
      </c>
      <c r="D41">
        <v>20</v>
      </c>
      <c r="E41">
        <v>21</v>
      </c>
      <c r="F41">
        <v>22</v>
      </c>
      <c r="G41">
        <v>28</v>
      </c>
      <c r="H41">
        <v>32</v>
      </c>
      <c r="I41">
        <v>32</v>
      </c>
      <c r="J41">
        <v>33</v>
      </c>
      <c r="K41">
        <v>35</v>
      </c>
      <c r="L41">
        <v>33</v>
      </c>
      <c r="M41">
        <v>31</v>
      </c>
      <c r="N41">
        <v>34</v>
      </c>
      <c r="O41">
        <v>34</v>
      </c>
      <c r="P41">
        <v>30</v>
      </c>
      <c r="Q41">
        <v>36</v>
      </c>
      <c r="R41">
        <v>32</v>
      </c>
      <c r="S41">
        <v>37</v>
      </c>
      <c r="T41">
        <v>32</v>
      </c>
      <c r="AA41">
        <v>20</v>
      </c>
      <c r="AB41">
        <v>18</v>
      </c>
      <c r="AC41">
        <v>17</v>
      </c>
      <c r="AD41">
        <v>24</v>
      </c>
      <c r="AE41">
        <v>23</v>
      </c>
      <c r="AF41">
        <v>23</v>
      </c>
      <c r="AG41">
        <v>21</v>
      </c>
      <c r="AH41">
        <v>22</v>
      </c>
      <c r="AI41">
        <v>15</v>
      </c>
      <c r="AJ41">
        <v>16</v>
      </c>
      <c r="AK41">
        <v>14</v>
      </c>
      <c r="AL41">
        <v>20</v>
      </c>
      <c r="AM41">
        <v>22</v>
      </c>
      <c r="AN41">
        <v>23</v>
      </c>
      <c r="AO41">
        <v>22</v>
      </c>
      <c r="AP41">
        <v>19</v>
      </c>
      <c r="AQ41">
        <v>21</v>
      </c>
      <c r="AR41">
        <v>25</v>
      </c>
      <c r="AS41">
        <v>24</v>
      </c>
      <c r="AT41">
        <v>22</v>
      </c>
    </row>
    <row r="42" spans="1:46" ht="15">
      <c r="A42">
        <v>18</v>
      </c>
      <c r="B42">
        <v>21</v>
      </c>
      <c r="C42">
        <v>20</v>
      </c>
      <c r="D42">
        <v>15</v>
      </c>
      <c r="E42">
        <v>16</v>
      </c>
      <c r="F42">
        <v>21</v>
      </c>
      <c r="G42">
        <v>22</v>
      </c>
      <c r="H42">
        <v>26</v>
      </c>
      <c r="I42">
        <v>26</v>
      </c>
      <c r="J42">
        <v>30</v>
      </c>
      <c r="K42">
        <v>34</v>
      </c>
      <c r="L42">
        <v>38</v>
      </c>
      <c r="M42">
        <v>34</v>
      </c>
      <c r="N42">
        <v>35</v>
      </c>
      <c r="O42">
        <v>36</v>
      </c>
      <c r="P42">
        <v>37</v>
      </c>
      <c r="Q42">
        <v>36</v>
      </c>
      <c r="R42">
        <v>35</v>
      </c>
      <c r="S42">
        <v>35</v>
      </c>
      <c r="T42">
        <v>38</v>
      </c>
      <c r="AA42">
        <v>16</v>
      </c>
      <c r="AB42">
        <v>14</v>
      </c>
      <c r="AC42">
        <v>14</v>
      </c>
      <c r="AD42">
        <v>18</v>
      </c>
      <c r="AE42">
        <v>24</v>
      </c>
      <c r="AF42">
        <v>20</v>
      </c>
      <c r="AG42">
        <v>22</v>
      </c>
      <c r="AH42">
        <v>22</v>
      </c>
      <c r="AI42">
        <v>19</v>
      </c>
      <c r="AJ42">
        <v>17</v>
      </c>
      <c r="AK42">
        <v>17</v>
      </c>
      <c r="AL42">
        <v>17</v>
      </c>
      <c r="AM42">
        <v>23</v>
      </c>
      <c r="AN42">
        <v>25</v>
      </c>
      <c r="AO42">
        <v>20</v>
      </c>
      <c r="AP42">
        <v>21</v>
      </c>
      <c r="AQ42">
        <v>18</v>
      </c>
      <c r="AR42">
        <v>21</v>
      </c>
      <c r="AS42">
        <v>22</v>
      </c>
      <c r="AT42">
        <v>21</v>
      </c>
    </row>
    <row r="43" spans="1:46" ht="15">
      <c r="A43">
        <v>21</v>
      </c>
      <c r="B43">
        <v>22</v>
      </c>
      <c r="C43">
        <v>19</v>
      </c>
      <c r="D43">
        <v>19</v>
      </c>
      <c r="E43">
        <v>20</v>
      </c>
      <c r="F43">
        <v>19</v>
      </c>
      <c r="G43">
        <v>21</v>
      </c>
      <c r="H43">
        <v>19</v>
      </c>
      <c r="I43">
        <v>21</v>
      </c>
      <c r="J43">
        <v>25</v>
      </c>
      <c r="K43">
        <v>34</v>
      </c>
      <c r="L43">
        <v>37</v>
      </c>
      <c r="M43">
        <v>38</v>
      </c>
      <c r="N43">
        <v>33</v>
      </c>
      <c r="O43">
        <v>36</v>
      </c>
      <c r="P43">
        <v>39</v>
      </c>
      <c r="Q43">
        <v>33</v>
      </c>
      <c r="R43">
        <v>32</v>
      </c>
      <c r="S43">
        <v>35</v>
      </c>
      <c r="T43">
        <v>32</v>
      </c>
      <c r="AA43">
        <v>13</v>
      </c>
      <c r="AB43">
        <v>14</v>
      </c>
      <c r="AC43">
        <v>18</v>
      </c>
      <c r="AD43">
        <v>21</v>
      </c>
      <c r="AE43">
        <v>21</v>
      </c>
      <c r="AF43">
        <v>21</v>
      </c>
      <c r="AG43">
        <v>21</v>
      </c>
      <c r="AH43">
        <v>24</v>
      </c>
      <c r="AI43">
        <v>22</v>
      </c>
      <c r="AJ43">
        <v>23</v>
      </c>
      <c r="AK43">
        <v>20</v>
      </c>
      <c r="AL43">
        <v>19</v>
      </c>
      <c r="AM43">
        <v>16</v>
      </c>
      <c r="AN43">
        <v>19</v>
      </c>
      <c r="AO43">
        <v>22</v>
      </c>
      <c r="AP43">
        <v>23</v>
      </c>
      <c r="AQ43">
        <v>22</v>
      </c>
      <c r="AR43">
        <v>16</v>
      </c>
      <c r="AS43">
        <v>20</v>
      </c>
      <c r="AT43">
        <v>25</v>
      </c>
    </row>
    <row r="44" spans="1:46" ht="15">
      <c r="A44">
        <v>17</v>
      </c>
      <c r="B44">
        <v>20</v>
      </c>
      <c r="C44">
        <v>16</v>
      </c>
      <c r="D44">
        <v>15</v>
      </c>
      <c r="E44">
        <v>20</v>
      </c>
      <c r="F44">
        <v>24</v>
      </c>
      <c r="G44">
        <v>19</v>
      </c>
      <c r="H44">
        <v>19</v>
      </c>
      <c r="I44">
        <v>24</v>
      </c>
      <c r="J44">
        <v>25</v>
      </c>
      <c r="K44">
        <v>29</v>
      </c>
      <c r="L44">
        <v>31</v>
      </c>
      <c r="M44">
        <v>32</v>
      </c>
      <c r="N44">
        <v>34</v>
      </c>
      <c r="O44">
        <v>31</v>
      </c>
      <c r="P44">
        <v>34</v>
      </c>
      <c r="Q44">
        <v>35</v>
      </c>
      <c r="R44">
        <v>37</v>
      </c>
      <c r="S44">
        <v>38</v>
      </c>
      <c r="T44">
        <v>32</v>
      </c>
      <c r="AA44">
        <v>11</v>
      </c>
      <c r="AB44">
        <v>14</v>
      </c>
      <c r="AC44">
        <v>17</v>
      </c>
      <c r="AD44">
        <v>21</v>
      </c>
      <c r="AE44">
        <v>19</v>
      </c>
      <c r="AF44">
        <v>24</v>
      </c>
      <c r="AG44">
        <v>18</v>
      </c>
      <c r="AH44">
        <v>25</v>
      </c>
      <c r="AI44">
        <v>20</v>
      </c>
      <c r="AJ44">
        <v>22</v>
      </c>
      <c r="AK44">
        <v>26</v>
      </c>
      <c r="AL44">
        <v>26</v>
      </c>
      <c r="AM44">
        <v>21</v>
      </c>
      <c r="AN44">
        <v>18</v>
      </c>
      <c r="AO44">
        <v>19</v>
      </c>
      <c r="AP44">
        <v>21</v>
      </c>
      <c r="AQ44">
        <v>22</v>
      </c>
      <c r="AR44">
        <v>20</v>
      </c>
      <c r="AS44">
        <v>18</v>
      </c>
      <c r="AT44">
        <v>24</v>
      </c>
    </row>
    <row r="45" spans="1:46" ht="15">
      <c r="A45">
        <v>19</v>
      </c>
      <c r="B45">
        <v>18</v>
      </c>
      <c r="C45">
        <v>20</v>
      </c>
      <c r="D45">
        <v>13</v>
      </c>
      <c r="E45">
        <v>12</v>
      </c>
      <c r="F45">
        <v>15</v>
      </c>
      <c r="G45">
        <v>19</v>
      </c>
      <c r="H45">
        <v>17</v>
      </c>
      <c r="I45">
        <v>18</v>
      </c>
      <c r="J45">
        <v>18</v>
      </c>
      <c r="K45">
        <v>24</v>
      </c>
      <c r="L45">
        <v>24</v>
      </c>
      <c r="M45">
        <v>29</v>
      </c>
      <c r="N45">
        <v>33</v>
      </c>
      <c r="O45">
        <v>37</v>
      </c>
      <c r="P45">
        <v>34</v>
      </c>
      <c r="Q45">
        <v>36</v>
      </c>
      <c r="R45">
        <v>36</v>
      </c>
      <c r="S45">
        <v>38</v>
      </c>
      <c r="T45">
        <v>36</v>
      </c>
      <c r="AA45">
        <v>10</v>
      </c>
      <c r="AB45">
        <v>10</v>
      </c>
      <c r="AC45">
        <v>18</v>
      </c>
      <c r="AD45">
        <v>15</v>
      </c>
      <c r="AE45">
        <v>17</v>
      </c>
      <c r="AF45">
        <v>16</v>
      </c>
      <c r="AG45">
        <v>21</v>
      </c>
      <c r="AH45">
        <v>20</v>
      </c>
      <c r="AI45">
        <v>21</v>
      </c>
      <c r="AJ45">
        <v>17</v>
      </c>
      <c r="AK45">
        <v>19</v>
      </c>
      <c r="AL45">
        <v>27</v>
      </c>
      <c r="AM45">
        <v>28</v>
      </c>
      <c r="AN45">
        <v>18</v>
      </c>
      <c r="AO45">
        <v>16</v>
      </c>
      <c r="AP45">
        <v>19</v>
      </c>
      <c r="AQ45">
        <v>23</v>
      </c>
      <c r="AR45">
        <v>23</v>
      </c>
      <c r="AS45">
        <v>24</v>
      </c>
      <c r="AT45">
        <v>24</v>
      </c>
    </row>
    <row r="46" spans="1:46" ht="15">
      <c r="A46">
        <v>16</v>
      </c>
      <c r="B46">
        <v>20</v>
      </c>
      <c r="C46">
        <v>15</v>
      </c>
      <c r="D46">
        <v>16</v>
      </c>
      <c r="E46">
        <v>11</v>
      </c>
      <c r="F46">
        <v>10</v>
      </c>
      <c r="G46">
        <v>16</v>
      </c>
      <c r="H46">
        <v>18</v>
      </c>
      <c r="I46">
        <v>16</v>
      </c>
      <c r="J46">
        <v>20</v>
      </c>
      <c r="K46">
        <v>24</v>
      </c>
      <c r="L46">
        <v>25</v>
      </c>
      <c r="M46">
        <v>24</v>
      </c>
      <c r="N46">
        <v>29</v>
      </c>
      <c r="O46">
        <v>29</v>
      </c>
      <c r="P46">
        <v>32</v>
      </c>
      <c r="Q46">
        <v>38</v>
      </c>
      <c r="R46">
        <v>39</v>
      </c>
      <c r="S46">
        <v>42</v>
      </c>
      <c r="T46">
        <v>35</v>
      </c>
      <c r="AA46">
        <v>13</v>
      </c>
      <c r="AB46">
        <v>7</v>
      </c>
      <c r="AC46">
        <v>12</v>
      </c>
      <c r="AD46">
        <v>17</v>
      </c>
      <c r="AE46">
        <v>16</v>
      </c>
      <c r="AF46">
        <v>14</v>
      </c>
      <c r="AG46">
        <v>14</v>
      </c>
      <c r="AH46">
        <v>18</v>
      </c>
      <c r="AI46">
        <v>17</v>
      </c>
      <c r="AJ46">
        <v>20</v>
      </c>
      <c r="AK46">
        <v>16</v>
      </c>
      <c r="AL46">
        <v>25</v>
      </c>
      <c r="AM46">
        <v>29</v>
      </c>
      <c r="AN46">
        <v>24</v>
      </c>
      <c r="AO46">
        <v>20</v>
      </c>
      <c r="AP46">
        <v>16</v>
      </c>
      <c r="AQ46">
        <v>23</v>
      </c>
      <c r="AR46">
        <v>23</v>
      </c>
      <c r="AS46">
        <v>19</v>
      </c>
      <c r="AT46">
        <v>22</v>
      </c>
    </row>
    <row r="47" spans="1:46" ht="15">
      <c r="A47">
        <v>13</v>
      </c>
      <c r="B47">
        <v>20</v>
      </c>
      <c r="C47">
        <v>15</v>
      </c>
      <c r="D47">
        <v>13</v>
      </c>
      <c r="E47">
        <v>12</v>
      </c>
      <c r="F47">
        <v>11</v>
      </c>
      <c r="G47">
        <v>11</v>
      </c>
      <c r="H47">
        <v>14</v>
      </c>
      <c r="I47">
        <v>16</v>
      </c>
      <c r="J47">
        <v>20</v>
      </c>
      <c r="K47">
        <v>25</v>
      </c>
      <c r="L47">
        <v>24</v>
      </c>
      <c r="M47">
        <v>21</v>
      </c>
      <c r="N47">
        <v>25</v>
      </c>
      <c r="O47">
        <v>25</v>
      </c>
      <c r="P47">
        <v>32</v>
      </c>
      <c r="Q47">
        <v>34</v>
      </c>
      <c r="R47">
        <v>33</v>
      </c>
      <c r="S47">
        <v>41</v>
      </c>
      <c r="T47">
        <v>40</v>
      </c>
      <c r="AA47">
        <v>13</v>
      </c>
      <c r="AB47">
        <v>9</v>
      </c>
      <c r="AC47">
        <v>9</v>
      </c>
      <c r="AD47">
        <v>16</v>
      </c>
      <c r="AE47">
        <v>20</v>
      </c>
      <c r="AF47">
        <v>19</v>
      </c>
      <c r="AG47">
        <v>16</v>
      </c>
      <c r="AH47">
        <v>16</v>
      </c>
      <c r="AI47">
        <v>18</v>
      </c>
      <c r="AJ47">
        <v>19</v>
      </c>
      <c r="AK47">
        <v>21</v>
      </c>
      <c r="AL47">
        <v>18</v>
      </c>
      <c r="AM47">
        <v>23</v>
      </c>
      <c r="AN47">
        <v>25</v>
      </c>
      <c r="AO47">
        <v>22</v>
      </c>
      <c r="AP47">
        <v>18</v>
      </c>
      <c r="AQ47">
        <v>17</v>
      </c>
      <c r="AR47">
        <v>18</v>
      </c>
      <c r="AS47">
        <v>23</v>
      </c>
      <c r="AT47">
        <v>17</v>
      </c>
    </row>
    <row r="48" spans="1:46" ht="15">
      <c r="A48">
        <v>11</v>
      </c>
      <c r="B48">
        <v>16</v>
      </c>
      <c r="C48">
        <v>17</v>
      </c>
      <c r="D48">
        <v>19</v>
      </c>
      <c r="E48">
        <v>17</v>
      </c>
      <c r="F48">
        <v>13</v>
      </c>
      <c r="G48">
        <v>12</v>
      </c>
      <c r="H48">
        <v>16</v>
      </c>
      <c r="I48">
        <v>17</v>
      </c>
      <c r="J48">
        <v>18</v>
      </c>
      <c r="K48">
        <v>21</v>
      </c>
      <c r="L48">
        <v>27</v>
      </c>
      <c r="M48">
        <v>27</v>
      </c>
      <c r="N48">
        <v>25</v>
      </c>
      <c r="O48">
        <v>29</v>
      </c>
      <c r="P48">
        <v>29</v>
      </c>
      <c r="Q48">
        <v>31</v>
      </c>
      <c r="R48">
        <v>36</v>
      </c>
      <c r="S48">
        <v>33</v>
      </c>
      <c r="T48">
        <v>38</v>
      </c>
      <c r="AA48">
        <v>10</v>
      </c>
      <c r="AB48">
        <v>12</v>
      </c>
      <c r="AC48">
        <v>8</v>
      </c>
      <c r="AD48">
        <v>14</v>
      </c>
      <c r="AE48">
        <v>19</v>
      </c>
      <c r="AF48">
        <v>16</v>
      </c>
      <c r="AG48">
        <v>17</v>
      </c>
      <c r="AH48">
        <v>14</v>
      </c>
      <c r="AI48">
        <v>16</v>
      </c>
      <c r="AJ48">
        <v>15</v>
      </c>
      <c r="AK48">
        <v>22</v>
      </c>
      <c r="AL48">
        <v>20</v>
      </c>
      <c r="AM48">
        <v>22</v>
      </c>
      <c r="AN48">
        <v>26</v>
      </c>
      <c r="AO48">
        <v>24</v>
      </c>
      <c r="AP48">
        <v>21</v>
      </c>
      <c r="AQ48">
        <v>18</v>
      </c>
      <c r="AR48">
        <v>17</v>
      </c>
      <c r="AS48">
        <v>19</v>
      </c>
      <c r="AT48">
        <v>21</v>
      </c>
    </row>
    <row r="49" spans="1:72" ht="15">
      <c r="A49">
        <v>14</v>
      </c>
      <c r="B49">
        <v>16</v>
      </c>
      <c r="C49">
        <v>19</v>
      </c>
      <c r="D49">
        <v>22</v>
      </c>
      <c r="E49">
        <v>19</v>
      </c>
      <c r="F49">
        <v>20</v>
      </c>
      <c r="G49">
        <v>15</v>
      </c>
      <c r="H49">
        <v>17</v>
      </c>
      <c r="I49">
        <v>13</v>
      </c>
      <c r="J49">
        <v>18</v>
      </c>
      <c r="K49">
        <v>20</v>
      </c>
      <c r="L49">
        <v>23</v>
      </c>
      <c r="M49">
        <v>28</v>
      </c>
      <c r="N49">
        <v>27</v>
      </c>
      <c r="O49">
        <v>30</v>
      </c>
      <c r="P49">
        <v>33</v>
      </c>
      <c r="Q49">
        <v>33</v>
      </c>
      <c r="R49">
        <v>34</v>
      </c>
      <c r="S49">
        <v>34</v>
      </c>
      <c r="T49">
        <v>38</v>
      </c>
      <c r="AA49">
        <v>8</v>
      </c>
      <c r="AB49">
        <v>11</v>
      </c>
      <c r="AC49">
        <v>13</v>
      </c>
      <c r="AD49">
        <v>10</v>
      </c>
      <c r="AE49">
        <v>14</v>
      </c>
      <c r="AF49">
        <v>17</v>
      </c>
      <c r="AG49">
        <v>15</v>
      </c>
      <c r="AH49">
        <v>14</v>
      </c>
      <c r="AI49">
        <v>18</v>
      </c>
      <c r="AJ49">
        <v>12</v>
      </c>
      <c r="AK49">
        <v>13</v>
      </c>
      <c r="AL49">
        <v>18</v>
      </c>
      <c r="AM49">
        <v>23</v>
      </c>
      <c r="AN49">
        <v>27</v>
      </c>
      <c r="AO49">
        <v>26</v>
      </c>
      <c r="AP49">
        <v>24</v>
      </c>
      <c r="AQ49">
        <v>23</v>
      </c>
      <c r="AR49">
        <v>19</v>
      </c>
      <c r="AS49">
        <v>16</v>
      </c>
      <c r="AT49">
        <v>19</v>
      </c>
    </row>
    <row r="50" spans="1:72" ht="15">
      <c r="A50">
        <v>13</v>
      </c>
      <c r="B50">
        <v>10</v>
      </c>
      <c r="C50">
        <v>18</v>
      </c>
      <c r="D50">
        <v>16</v>
      </c>
      <c r="E50">
        <v>22</v>
      </c>
      <c r="F50">
        <v>17</v>
      </c>
      <c r="G50">
        <v>17</v>
      </c>
      <c r="H50">
        <v>16</v>
      </c>
      <c r="I50">
        <v>17</v>
      </c>
      <c r="J50">
        <v>12</v>
      </c>
      <c r="K50">
        <v>15</v>
      </c>
      <c r="L50">
        <v>19</v>
      </c>
      <c r="M50">
        <v>27</v>
      </c>
      <c r="N50">
        <v>31</v>
      </c>
      <c r="O50">
        <v>27</v>
      </c>
      <c r="P50">
        <v>27</v>
      </c>
      <c r="Q50">
        <v>30</v>
      </c>
      <c r="R50">
        <v>30</v>
      </c>
      <c r="S50">
        <v>33</v>
      </c>
      <c r="T50">
        <v>32</v>
      </c>
      <c r="AA50">
        <v>11</v>
      </c>
      <c r="AB50">
        <v>12</v>
      </c>
      <c r="AC50">
        <v>14</v>
      </c>
      <c r="AD50">
        <v>16</v>
      </c>
      <c r="AE50">
        <v>15</v>
      </c>
      <c r="AF50">
        <v>14</v>
      </c>
      <c r="AG50">
        <v>13</v>
      </c>
      <c r="AH50">
        <v>16</v>
      </c>
      <c r="AI50">
        <v>15</v>
      </c>
      <c r="AJ50">
        <v>15</v>
      </c>
      <c r="AK50">
        <v>10</v>
      </c>
      <c r="AL50">
        <v>11</v>
      </c>
      <c r="AM50">
        <v>20</v>
      </c>
      <c r="AN50">
        <v>25</v>
      </c>
      <c r="AO50">
        <v>24</v>
      </c>
      <c r="AP50">
        <v>28</v>
      </c>
      <c r="AQ50">
        <v>26</v>
      </c>
      <c r="AR50">
        <v>26</v>
      </c>
      <c r="AS50">
        <v>20</v>
      </c>
      <c r="AT50">
        <v>16</v>
      </c>
    </row>
    <row r="53" spans="1:72" ht="15">
      <c r="G53" t="s">
        <v>44</v>
      </c>
      <c r="AG53" t="s">
        <v>43</v>
      </c>
    </row>
    <row r="56" spans="1:72" ht="20.25" customHeight="1">
      <c r="AA56" t="s">
        <v>118</v>
      </c>
    </row>
    <row r="57" spans="1:72" ht="20.25" customHeight="1">
      <c r="AA57" s="11">
        <v>19</v>
      </c>
    </row>
    <row r="61" spans="1:72" ht="15">
      <c r="A61">
        <v>49.221388888888896</v>
      </c>
      <c r="B61">
        <v>46.125</v>
      </c>
      <c r="C61">
        <v>45.125</v>
      </c>
      <c r="D61">
        <v>46.052777777777777</v>
      </c>
      <c r="E61">
        <v>43.097222222222229</v>
      </c>
      <c r="F61">
        <v>44.875</v>
      </c>
      <c r="G61">
        <v>43.361111111111114</v>
      </c>
      <c r="H61">
        <v>42.133333333333333</v>
      </c>
      <c r="I61">
        <v>42.847222222222221</v>
      </c>
      <c r="J61">
        <v>39.533333333333331</v>
      </c>
      <c r="K61">
        <v>39.763888888888886</v>
      </c>
      <c r="L61">
        <v>40.941666666666663</v>
      </c>
      <c r="M61">
        <v>43.097222222222229</v>
      </c>
      <c r="N61">
        <v>43.013333333333335</v>
      </c>
      <c r="O61">
        <v>43.233888888888885</v>
      </c>
      <c r="P61">
        <v>42.632222222222225</v>
      </c>
      <c r="Q61">
        <v>42.23833333333333</v>
      </c>
      <c r="R61">
        <v>44.29</v>
      </c>
      <c r="S61">
        <v>44.761666666666663</v>
      </c>
      <c r="T61">
        <v>45.859444444444442</v>
      </c>
      <c r="AA61" s="23">
        <v>0.10526315789473684</v>
      </c>
      <c r="AB61" s="23">
        <v>0.26315789473684209</v>
      </c>
      <c r="AC61" s="23">
        <v>0.21052631578947367</v>
      </c>
      <c r="AD61" s="23">
        <v>5.2631578947368418E-2</v>
      </c>
      <c r="AE61" s="23">
        <v>5.2631578947368418E-2</v>
      </c>
      <c r="AF61" s="23">
        <v>0.15789473684210525</v>
      </c>
      <c r="AG61" s="23">
        <v>0.31578947368421051</v>
      </c>
      <c r="AH61" s="23">
        <v>0.26315789473684209</v>
      </c>
      <c r="AI61" s="23">
        <v>0.10526315789473684</v>
      </c>
      <c r="AJ61" s="23">
        <v>0.31578947368421051</v>
      </c>
      <c r="AK61" s="23">
        <v>0.42105263157894735</v>
      </c>
      <c r="AL61" s="23">
        <v>0.15789473684210525</v>
      </c>
      <c r="AM61" s="23">
        <v>0.36842105263157893</v>
      </c>
      <c r="AN61" s="23">
        <v>0.31578947368421051</v>
      </c>
      <c r="AO61" s="23">
        <v>0.21052631578947367</v>
      </c>
      <c r="AP61" s="23">
        <v>0.26315789473684209</v>
      </c>
      <c r="AQ61" s="23">
        <v>0.21052631578947367</v>
      </c>
      <c r="AR61" s="23">
        <v>0.21052631578947367</v>
      </c>
      <c r="AS61" s="23">
        <v>0.47368421052631576</v>
      </c>
      <c r="AT61" s="23">
        <v>0.15789473684210525</v>
      </c>
      <c r="BA61" s="10">
        <v>30.5</v>
      </c>
      <c r="BB61" s="10">
        <v>28.5</v>
      </c>
      <c r="BC61" s="10">
        <v>30.5</v>
      </c>
      <c r="BD61" s="10">
        <v>27.5</v>
      </c>
      <c r="BE61" s="10">
        <v>29.5</v>
      </c>
      <c r="BF61" s="10">
        <v>27.5</v>
      </c>
      <c r="BG61" s="10">
        <v>29.5</v>
      </c>
      <c r="BH61" s="10">
        <v>28.5</v>
      </c>
      <c r="BI61" s="10">
        <v>32.5</v>
      </c>
      <c r="BJ61" s="10">
        <v>35.5</v>
      </c>
      <c r="BK61" s="10">
        <v>35.5</v>
      </c>
      <c r="BL61" s="10">
        <v>35.5</v>
      </c>
      <c r="BM61" s="10">
        <v>31.5</v>
      </c>
      <c r="BN61" s="10">
        <v>29.5</v>
      </c>
      <c r="BO61" s="10">
        <v>26.5</v>
      </c>
      <c r="BP61" s="10">
        <v>26.5</v>
      </c>
      <c r="BQ61" s="10">
        <v>28.5</v>
      </c>
      <c r="BR61" s="10">
        <v>29.5</v>
      </c>
      <c r="BS61" s="10">
        <v>26.5</v>
      </c>
      <c r="BT61" s="10">
        <v>25.5</v>
      </c>
    </row>
    <row r="62" spans="1:72" ht="15">
      <c r="A62">
        <v>48.475000000000001</v>
      </c>
      <c r="B62">
        <v>47.638888888888886</v>
      </c>
      <c r="C62">
        <v>45.39</v>
      </c>
      <c r="D62">
        <v>44.312222222222225</v>
      </c>
      <c r="E62">
        <v>42.570555555555558</v>
      </c>
      <c r="F62">
        <v>44.323888888888888</v>
      </c>
      <c r="G62">
        <v>43.975000000000009</v>
      </c>
      <c r="H62">
        <v>46.022222222222226</v>
      </c>
      <c r="I62">
        <v>46.943888888888885</v>
      </c>
      <c r="J62">
        <v>45.527777777777779</v>
      </c>
      <c r="K62">
        <v>43.783333333333339</v>
      </c>
      <c r="L62">
        <v>42.422222222222224</v>
      </c>
      <c r="M62">
        <v>47.61</v>
      </c>
      <c r="N62">
        <v>45.297222222222224</v>
      </c>
      <c r="O62">
        <v>44.297222222222224</v>
      </c>
      <c r="P62">
        <v>41.940000000000005</v>
      </c>
      <c r="Q62">
        <v>45.075000000000003</v>
      </c>
      <c r="R62">
        <v>43.282222222222217</v>
      </c>
      <c r="S62">
        <v>42.097222222222229</v>
      </c>
      <c r="T62">
        <v>43.98833333333333</v>
      </c>
      <c r="AA62" s="23">
        <v>0.26315789473684209</v>
      </c>
      <c r="AB62" s="23">
        <v>0.42105263157894735</v>
      </c>
      <c r="AC62" s="23">
        <v>0.42105263157894735</v>
      </c>
      <c r="AD62" s="23">
        <v>0.31578947368421051</v>
      </c>
      <c r="AE62" s="23">
        <v>0.15789473684210525</v>
      </c>
      <c r="AF62" s="23">
        <v>0.42105263157894735</v>
      </c>
      <c r="AG62" s="23">
        <v>1</v>
      </c>
      <c r="AH62" s="23">
        <v>0.73684210526315785</v>
      </c>
      <c r="AI62" s="23">
        <v>0.26315789473684209</v>
      </c>
      <c r="AJ62" s="23">
        <v>0.52631578947368418</v>
      </c>
      <c r="AK62" s="23">
        <v>0.36842105263157893</v>
      </c>
      <c r="AL62" s="23">
        <v>0.26315789473684209</v>
      </c>
      <c r="AM62" s="23">
        <v>0.52631578947368418</v>
      </c>
      <c r="AN62" s="23">
        <v>0.26315789473684209</v>
      </c>
      <c r="AO62" s="23">
        <v>0.31578947368421051</v>
      </c>
      <c r="AP62" s="23">
        <v>0.63157894736842102</v>
      </c>
      <c r="AQ62" s="23">
        <v>0.68421052631578949</v>
      </c>
      <c r="AR62" s="23">
        <v>0.31578947368421051</v>
      </c>
      <c r="AS62" s="23">
        <v>0.15789473684210525</v>
      </c>
      <c r="AT62" s="23">
        <v>0.26315789473684209</v>
      </c>
      <c r="BA62" s="10">
        <v>28.5</v>
      </c>
      <c r="BB62" s="10">
        <v>29.2</v>
      </c>
      <c r="BC62" s="10">
        <v>25.4</v>
      </c>
      <c r="BD62" s="10">
        <v>28.8</v>
      </c>
      <c r="BE62" s="10">
        <v>28.6</v>
      </c>
      <c r="BF62" s="10">
        <v>28.5</v>
      </c>
      <c r="BG62" s="10">
        <v>25.5</v>
      </c>
      <c r="BH62" s="10">
        <v>24.8</v>
      </c>
      <c r="BI62" s="10">
        <v>31.6</v>
      </c>
      <c r="BJ62" s="10">
        <v>30.2</v>
      </c>
      <c r="BK62" s="10">
        <v>33.700000000000003</v>
      </c>
      <c r="BL62" s="10">
        <v>33.9</v>
      </c>
      <c r="BM62" s="10">
        <v>31.6</v>
      </c>
      <c r="BN62" s="10">
        <v>30.9</v>
      </c>
      <c r="BO62" s="10">
        <v>25</v>
      </c>
      <c r="BP62" s="10">
        <v>26</v>
      </c>
      <c r="BQ62" s="10">
        <v>28</v>
      </c>
      <c r="BR62" s="10">
        <v>32.700000000000003</v>
      </c>
      <c r="BS62" s="10">
        <v>28.6</v>
      </c>
      <c r="BT62" s="10">
        <v>29.9</v>
      </c>
    </row>
    <row r="63" spans="1:72" ht="15">
      <c r="A63">
        <v>48.194444444444443</v>
      </c>
      <c r="B63">
        <v>47.81388888888889</v>
      </c>
      <c r="C63">
        <v>46.306666666666672</v>
      </c>
      <c r="D63">
        <v>44.805555555555557</v>
      </c>
      <c r="E63">
        <v>45.466666666666669</v>
      </c>
      <c r="F63">
        <v>46.406111111111116</v>
      </c>
      <c r="G63">
        <v>46.00333333333333</v>
      </c>
      <c r="H63">
        <v>46.064444444444447</v>
      </c>
      <c r="I63">
        <v>44.846666666666664</v>
      </c>
      <c r="J63">
        <v>48.744444444444447</v>
      </c>
      <c r="K63">
        <v>49.986666666666665</v>
      </c>
      <c r="L63">
        <v>46.370000000000005</v>
      </c>
      <c r="M63">
        <v>46.058888888888887</v>
      </c>
      <c r="N63">
        <v>47.024444444444441</v>
      </c>
      <c r="O63">
        <v>44.370000000000005</v>
      </c>
      <c r="P63">
        <v>44.388888888888886</v>
      </c>
      <c r="Q63">
        <v>44.525000000000006</v>
      </c>
      <c r="R63">
        <v>42.625</v>
      </c>
      <c r="S63">
        <v>43.548333333333332</v>
      </c>
      <c r="T63">
        <v>41.022222222222226</v>
      </c>
      <c r="AA63" s="23">
        <v>0.31578947368421051</v>
      </c>
      <c r="AB63" s="23">
        <v>0.36842105263157893</v>
      </c>
      <c r="AC63" s="23">
        <v>0.89473684210526316</v>
      </c>
      <c r="AD63" s="23">
        <v>0.78947368421052633</v>
      </c>
      <c r="AE63" s="23">
        <v>0.31578947368421051</v>
      </c>
      <c r="AF63" s="23">
        <v>0.36842105263157893</v>
      </c>
      <c r="AG63" s="23">
        <v>0.63157894736842102</v>
      </c>
      <c r="AH63" s="23">
        <v>0.52631578947368418</v>
      </c>
      <c r="AI63" s="23">
        <v>0.47368421052631576</v>
      </c>
      <c r="AJ63" s="23">
        <v>0.73684210526315785</v>
      </c>
      <c r="AK63" s="23">
        <v>0.36842105263157893</v>
      </c>
      <c r="AL63" s="23">
        <v>0.15789473684210525</v>
      </c>
      <c r="AM63" s="23">
        <v>0.63157894736842102</v>
      </c>
      <c r="AN63" s="23">
        <v>0.36842105263157893</v>
      </c>
      <c r="AO63" s="23">
        <v>0.26315789473684209</v>
      </c>
      <c r="AP63" s="23">
        <v>0.68421052631578949</v>
      </c>
      <c r="AQ63" s="23">
        <v>0.68421052631578949</v>
      </c>
      <c r="AR63" s="23">
        <v>0.36842105263157893</v>
      </c>
      <c r="AS63" s="23">
        <v>0.21052631578947367</v>
      </c>
      <c r="AT63" s="23">
        <v>0.15789473684210525</v>
      </c>
      <c r="BA63" s="10">
        <v>28.5</v>
      </c>
      <c r="BB63" s="10">
        <v>27.7</v>
      </c>
      <c r="BC63" s="10">
        <v>24.4</v>
      </c>
      <c r="BD63" s="10">
        <v>22.2</v>
      </c>
      <c r="BE63" s="10">
        <v>26.5</v>
      </c>
      <c r="BF63" s="10">
        <v>23.9</v>
      </c>
      <c r="BG63" s="10">
        <v>27</v>
      </c>
      <c r="BH63" s="10">
        <v>29.8</v>
      </c>
      <c r="BI63" s="10">
        <v>26.7</v>
      </c>
      <c r="BJ63" s="10">
        <v>29.5</v>
      </c>
      <c r="BK63" s="10">
        <v>31.1</v>
      </c>
      <c r="BL63" s="10">
        <v>33.9</v>
      </c>
      <c r="BM63" s="10">
        <v>33.1</v>
      </c>
      <c r="BN63" s="10">
        <v>33.9</v>
      </c>
      <c r="BO63" s="10">
        <v>32.9</v>
      </c>
      <c r="BP63" s="10">
        <v>28</v>
      </c>
      <c r="BQ63" s="10">
        <v>30.3</v>
      </c>
      <c r="BR63" s="10">
        <v>32.299999999999997</v>
      </c>
      <c r="BS63" s="10">
        <v>28.2</v>
      </c>
      <c r="BT63" s="10">
        <v>32.9</v>
      </c>
    </row>
    <row r="64" spans="1:72" ht="15">
      <c r="A64">
        <v>46.984999999999999</v>
      </c>
      <c r="B64">
        <v>47.408888888888889</v>
      </c>
      <c r="C64">
        <v>42.922777777777782</v>
      </c>
      <c r="D64">
        <v>42.513333333333335</v>
      </c>
      <c r="E64">
        <v>41.548888888888882</v>
      </c>
      <c r="F64">
        <v>42.293333333333329</v>
      </c>
      <c r="G64">
        <v>45.197222222222223</v>
      </c>
      <c r="H64">
        <v>45.75</v>
      </c>
      <c r="I64">
        <v>43</v>
      </c>
      <c r="J64">
        <v>51.226666666666674</v>
      </c>
      <c r="K64">
        <v>49.722222222222229</v>
      </c>
      <c r="L64">
        <v>47.538888888888891</v>
      </c>
      <c r="M64">
        <v>41.858333333333334</v>
      </c>
      <c r="N64">
        <v>45.052777777777777</v>
      </c>
      <c r="O64">
        <v>45.092222222222219</v>
      </c>
      <c r="P64">
        <v>46.800000000000004</v>
      </c>
      <c r="Q64">
        <v>47.685555555555553</v>
      </c>
      <c r="R64">
        <v>42.22</v>
      </c>
      <c r="S64">
        <v>45.797777777777775</v>
      </c>
      <c r="T64">
        <v>44.533333333333331</v>
      </c>
      <c r="AA64" s="23">
        <v>0.31578947368421051</v>
      </c>
      <c r="AB64" s="23">
        <v>0.52631578947368418</v>
      </c>
      <c r="AC64" s="23">
        <v>0.42105263157894735</v>
      </c>
      <c r="AD64" s="23">
        <v>0.57894736842105265</v>
      </c>
      <c r="AE64" s="23">
        <v>0.52631578947368418</v>
      </c>
      <c r="AF64" s="23">
        <v>0.36842105263157893</v>
      </c>
      <c r="AG64" s="23">
        <v>0.42105263157894735</v>
      </c>
      <c r="AH64" s="23">
        <v>0.42105263157894735</v>
      </c>
      <c r="AI64" s="23">
        <v>0.63157894736842102</v>
      </c>
      <c r="AJ64" s="23">
        <v>0.42105263157894735</v>
      </c>
      <c r="AK64" s="23">
        <v>0.31578947368421051</v>
      </c>
      <c r="AL64" s="23">
        <v>0.26315789473684209</v>
      </c>
      <c r="AM64" s="23">
        <v>0.31578947368421051</v>
      </c>
      <c r="AN64" s="23">
        <v>0.31578947368421051</v>
      </c>
      <c r="AO64" s="23">
        <v>0.26315789473684209</v>
      </c>
      <c r="AP64" s="23">
        <v>0.31578947368421051</v>
      </c>
      <c r="AQ64" s="23">
        <v>0.63157894736842102</v>
      </c>
      <c r="AR64" s="23">
        <v>0.36842105263157893</v>
      </c>
      <c r="AS64" s="23">
        <v>0.36842105263157893</v>
      </c>
      <c r="AT64" s="23">
        <v>0.26315789473684209</v>
      </c>
      <c r="BA64" s="10">
        <v>28.5</v>
      </c>
      <c r="BB64" s="10">
        <v>27.2</v>
      </c>
      <c r="BC64" s="10">
        <v>25.4</v>
      </c>
      <c r="BD64" s="10">
        <v>23</v>
      </c>
      <c r="BE64" s="10">
        <v>23.9</v>
      </c>
      <c r="BF64" s="10">
        <v>20.8</v>
      </c>
      <c r="BG64" s="10">
        <v>22.9</v>
      </c>
      <c r="BH64" s="10">
        <v>27.6</v>
      </c>
      <c r="BI64" s="10">
        <v>32</v>
      </c>
      <c r="BJ64" s="10">
        <v>25.4</v>
      </c>
      <c r="BK64" s="10">
        <v>24.7</v>
      </c>
      <c r="BL64" s="10">
        <v>25.9</v>
      </c>
      <c r="BM64" s="10">
        <v>31</v>
      </c>
      <c r="BN64" s="10">
        <v>29.7</v>
      </c>
      <c r="BO64" s="10">
        <v>29.2</v>
      </c>
      <c r="BP64" s="10">
        <v>30</v>
      </c>
      <c r="BQ64" s="10">
        <v>25.4</v>
      </c>
      <c r="BR64" s="10">
        <v>26.3</v>
      </c>
      <c r="BS64" s="10">
        <v>28.9</v>
      </c>
      <c r="BT64" s="10">
        <v>31</v>
      </c>
    </row>
    <row r="65" spans="1:72" ht="15">
      <c r="A65">
        <v>50.138888888888893</v>
      </c>
      <c r="B65">
        <v>47.52</v>
      </c>
      <c r="C65">
        <v>47.091666666666669</v>
      </c>
      <c r="D65">
        <v>45.571666666666665</v>
      </c>
      <c r="E65">
        <v>42.702222222222218</v>
      </c>
      <c r="F65">
        <v>40.481666666666669</v>
      </c>
      <c r="G65">
        <v>42.833333333333343</v>
      </c>
      <c r="H65">
        <v>44.432222222222222</v>
      </c>
      <c r="I65">
        <v>44.222222222222229</v>
      </c>
      <c r="J65">
        <v>44.335555555555558</v>
      </c>
      <c r="K65">
        <v>48.971111111111107</v>
      </c>
      <c r="L65">
        <v>48.972222222222229</v>
      </c>
      <c r="M65">
        <v>46.150000000000006</v>
      </c>
      <c r="N65">
        <v>43.99111111111111</v>
      </c>
      <c r="O65">
        <v>44.180555555555557</v>
      </c>
      <c r="P65">
        <v>45.100000000000009</v>
      </c>
      <c r="Q65">
        <v>45.088888888888889</v>
      </c>
      <c r="R65">
        <v>46.664444444444442</v>
      </c>
      <c r="S65">
        <v>47.638888888888886</v>
      </c>
      <c r="T65">
        <v>44.512222222222221</v>
      </c>
      <c r="AA65" s="23">
        <v>0.42105263157894735</v>
      </c>
      <c r="AB65" s="23">
        <v>0.36842105263157893</v>
      </c>
      <c r="AC65" s="23">
        <v>0.47368421052631576</v>
      </c>
      <c r="AD65" s="23">
        <v>0.42105263157894735</v>
      </c>
      <c r="AE65" s="23">
        <v>0.63157894736842102</v>
      </c>
      <c r="AF65" s="23">
        <v>0.36842105263157893</v>
      </c>
      <c r="AG65" s="23">
        <v>0.42105263157894735</v>
      </c>
      <c r="AH65" s="23">
        <v>0.42105263157894735</v>
      </c>
      <c r="AI65" s="23">
        <v>0.57894736842105265</v>
      </c>
      <c r="AJ65" s="23">
        <v>0.84210526315789469</v>
      </c>
      <c r="AK65" s="23">
        <v>0.21052631578947367</v>
      </c>
      <c r="AL65" s="23">
        <v>0.15789473684210525</v>
      </c>
      <c r="AM65" s="23">
        <v>0.26315789473684209</v>
      </c>
      <c r="AN65" s="23">
        <v>0.31578947368421051</v>
      </c>
      <c r="AO65" s="23">
        <v>0.42105263157894735</v>
      </c>
      <c r="AP65" s="23">
        <v>0.57894736842105265</v>
      </c>
      <c r="AQ65" s="23">
        <v>0.42105263157894735</v>
      </c>
      <c r="AR65" s="23">
        <v>0.21052631578947367</v>
      </c>
      <c r="AS65" s="23">
        <v>0.26315789473684209</v>
      </c>
      <c r="AT65" s="23">
        <v>0.31578947368421051</v>
      </c>
      <c r="BA65" s="10">
        <v>29.5</v>
      </c>
      <c r="BB65" s="10">
        <v>32.4</v>
      </c>
      <c r="BC65" s="10">
        <v>26.3</v>
      </c>
      <c r="BD65" s="10">
        <v>24.9</v>
      </c>
      <c r="BE65" s="10">
        <v>23.9</v>
      </c>
      <c r="BF65" s="10">
        <v>21.9</v>
      </c>
      <c r="BG65" s="10">
        <v>25.9</v>
      </c>
      <c r="BH65" s="10">
        <v>25.5</v>
      </c>
      <c r="BI65" s="10">
        <v>31.4</v>
      </c>
      <c r="BJ65" s="10">
        <v>31.6</v>
      </c>
      <c r="BK65" s="10">
        <v>27.2</v>
      </c>
      <c r="BL65" s="10">
        <v>23.9</v>
      </c>
      <c r="BM65" s="10">
        <v>22.9</v>
      </c>
      <c r="BN65" s="10">
        <v>24.9</v>
      </c>
      <c r="BO65" s="10">
        <v>26.9</v>
      </c>
      <c r="BP65" s="10">
        <v>32.700000000000003</v>
      </c>
      <c r="BQ65" s="10">
        <v>33.4</v>
      </c>
      <c r="BR65" s="10">
        <v>25.4</v>
      </c>
      <c r="BS65" s="10">
        <v>25.9</v>
      </c>
      <c r="BT65" s="10">
        <v>28.6</v>
      </c>
    </row>
    <row r="66" spans="1:72" ht="15">
      <c r="A66">
        <v>46.61</v>
      </c>
      <c r="B66">
        <v>44.472222222222214</v>
      </c>
      <c r="C66">
        <v>45.793333333333337</v>
      </c>
      <c r="D66">
        <v>47.719444444444449</v>
      </c>
      <c r="E66">
        <v>46.455000000000005</v>
      </c>
      <c r="F66">
        <v>46.006666666666661</v>
      </c>
      <c r="G66">
        <v>42.951111111111111</v>
      </c>
      <c r="H66">
        <v>44.373333333333335</v>
      </c>
      <c r="I66">
        <v>45.913888888888891</v>
      </c>
      <c r="J66">
        <v>46.088888888888889</v>
      </c>
      <c r="K66">
        <v>48.323333333333338</v>
      </c>
      <c r="L66">
        <v>45.819444444444443</v>
      </c>
      <c r="M66">
        <v>47.853333333333325</v>
      </c>
      <c r="N66">
        <v>45.160000000000004</v>
      </c>
      <c r="O66">
        <v>46.611111111111114</v>
      </c>
      <c r="P66">
        <v>48.74</v>
      </c>
      <c r="Q66">
        <v>46.648333333333341</v>
      </c>
      <c r="R66">
        <v>47.857777777777777</v>
      </c>
      <c r="S66">
        <v>43.317777777777778</v>
      </c>
      <c r="T66">
        <v>46.36888888888889</v>
      </c>
      <c r="AA66" s="23">
        <v>0.21052631578947367</v>
      </c>
      <c r="AB66" s="23">
        <v>0.36842105263157893</v>
      </c>
      <c r="AC66" s="23">
        <v>0.47368421052631576</v>
      </c>
      <c r="AD66" s="23">
        <v>0.31578947368421051</v>
      </c>
      <c r="AE66" s="23">
        <v>0.31578947368421051</v>
      </c>
      <c r="AF66" s="23">
        <v>0.36842105263157893</v>
      </c>
      <c r="AG66" s="23">
        <v>0.31578947368421051</v>
      </c>
      <c r="AH66" s="23">
        <v>0.26315789473684209</v>
      </c>
      <c r="AI66" s="23">
        <v>0.78947368421052633</v>
      </c>
      <c r="AJ66" s="23">
        <v>0.57894736842105265</v>
      </c>
      <c r="AK66" s="23">
        <v>0.47368421052631576</v>
      </c>
      <c r="AL66" s="23">
        <v>0.26315789473684209</v>
      </c>
      <c r="AM66" s="23">
        <v>0.21052631578947367</v>
      </c>
      <c r="AN66" s="23">
        <v>0.42105263157894735</v>
      </c>
      <c r="AO66" s="23">
        <v>0.52631578947368418</v>
      </c>
      <c r="AP66" s="23">
        <v>0.57894736842105265</v>
      </c>
      <c r="AQ66" s="23">
        <v>0.42105263157894735</v>
      </c>
      <c r="AR66" s="23">
        <v>0.26315789473684209</v>
      </c>
      <c r="AS66" s="23">
        <v>0.36842105263157893</v>
      </c>
      <c r="AT66" s="23">
        <v>0.21052631578947367</v>
      </c>
      <c r="BA66" s="10">
        <v>32.5</v>
      </c>
      <c r="BB66" s="10">
        <v>35.5</v>
      </c>
      <c r="BC66" s="10">
        <v>30.4</v>
      </c>
      <c r="BD66" s="10">
        <v>25.2</v>
      </c>
      <c r="BE66" s="10">
        <v>24.7</v>
      </c>
      <c r="BF66" s="10">
        <v>20.5</v>
      </c>
      <c r="BG66" s="10">
        <v>20.2</v>
      </c>
      <c r="BH66" s="10">
        <v>25.9</v>
      </c>
      <c r="BI66" s="10">
        <v>27.6</v>
      </c>
      <c r="BJ66" s="10">
        <v>28.2</v>
      </c>
      <c r="BK66" s="10">
        <v>28</v>
      </c>
      <c r="BL66" s="10">
        <v>28.4</v>
      </c>
      <c r="BM66" s="10">
        <v>23.1</v>
      </c>
      <c r="BN66" s="10">
        <v>26.6</v>
      </c>
      <c r="BO66" s="10">
        <v>29.1</v>
      </c>
      <c r="BP66" s="10">
        <v>32.6</v>
      </c>
      <c r="BQ66" s="10">
        <v>29.9</v>
      </c>
      <c r="BR66" s="10">
        <v>29.6</v>
      </c>
      <c r="BS66" s="10">
        <v>31</v>
      </c>
      <c r="BT66" s="10">
        <v>25.5</v>
      </c>
    </row>
    <row r="67" spans="1:72" ht="15">
      <c r="A67">
        <v>47.887777777777778</v>
      </c>
      <c r="B67">
        <v>47.458888888888893</v>
      </c>
      <c r="C67">
        <v>44.628888888888895</v>
      </c>
      <c r="D67">
        <v>47.125555555555557</v>
      </c>
      <c r="E67">
        <v>43.629999999999995</v>
      </c>
      <c r="F67">
        <v>41.447222222222223</v>
      </c>
      <c r="G67">
        <v>44.269444444444446</v>
      </c>
      <c r="H67">
        <v>42.376666666666672</v>
      </c>
      <c r="I67">
        <v>47.133333333333333</v>
      </c>
      <c r="J67">
        <v>47.867777777777775</v>
      </c>
      <c r="K67">
        <v>44.022222222222226</v>
      </c>
      <c r="L67">
        <v>44.856111111111112</v>
      </c>
      <c r="M67">
        <v>44.188333333333333</v>
      </c>
      <c r="N67">
        <v>50.519999999999996</v>
      </c>
      <c r="O67">
        <v>50.775000000000006</v>
      </c>
      <c r="P67">
        <v>48.033333333333331</v>
      </c>
      <c r="Q67">
        <v>46.890000000000008</v>
      </c>
      <c r="R67">
        <v>43.751111111111115</v>
      </c>
      <c r="S67">
        <v>43.08</v>
      </c>
      <c r="T67">
        <v>42.00055555555555</v>
      </c>
      <c r="AA67" s="23">
        <v>0.10526315789473684</v>
      </c>
      <c r="AB67" s="23">
        <v>0.21052631578947367</v>
      </c>
      <c r="AC67" s="23">
        <v>0.52631578947368418</v>
      </c>
      <c r="AD67" s="23">
        <v>0.26315789473684209</v>
      </c>
      <c r="AE67" s="23">
        <v>0.36842105263157893</v>
      </c>
      <c r="AF67" s="23">
        <v>0.31578947368421051</v>
      </c>
      <c r="AG67" s="23">
        <v>0.47368421052631576</v>
      </c>
      <c r="AH67" s="23">
        <v>0.47368421052631576</v>
      </c>
      <c r="AI67" s="23">
        <v>0.31578947368421051</v>
      </c>
      <c r="AJ67" s="23">
        <v>0.36842105263157893</v>
      </c>
      <c r="AK67" s="23">
        <v>0.57894736842105265</v>
      </c>
      <c r="AL67" s="23">
        <v>0.89473684210526316</v>
      </c>
      <c r="AM67" s="23">
        <v>0.63157894736842102</v>
      </c>
      <c r="AN67" s="23">
        <v>0.36842105263157893</v>
      </c>
      <c r="AO67" s="23">
        <v>0.57894736842105265</v>
      </c>
      <c r="AP67" s="23">
        <v>0.68421052631578949</v>
      </c>
      <c r="AQ67" s="23">
        <v>0.31578947368421051</v>
      </c>
      <c r="AR67" s="23">
        <v>0.26315789473684209</v>
      </c>
      <c r="AS67" s="23">
        <v>0.52631578947368418</v>
      </c>
      <c r="AT67" s="23">
        <v>0.31578947368421051</v>
      </c>
      <c r="BA67" s="10">
        <v>29.5</v>
      </c>
      <c r="BB67" s="10">
        <v>28.5</v>
      </c>
      <c r="BC67" s="10">
        <v>31.5</v>
      </c>
      <c r="BD67" s="10">
        <v>31</v>
      </c>
      <c r="BE67" s="10">
        <v>31</v>
      </c>
      <c r="BF67" s="10">
        <v>28.4</v>
      </c>
      <c r="BG67" s="10">
        <v>27</v>
      </c>
      <c r="BH67" s="10">
        <v>25.4</v>
      </c>
      <c r="BI67" s="10">
        <v>24.3</v>
      </c>
      <c r="BJ67" s="10">
        <v>23.7</v>
      </c>
      <c r="BK67" s="10">
        <v>26.6</v>
      </c>
      <c r="BL67" s="10">
        <v>27.7</v>
      </c>
      <c r="BM67" s="10">
        <v>27.4</v>
      </c>
      <c r="BN67" s="10">
        <v>25.7</v>
      </c>
      <c r="BO67" s="10">
        <v>25.1</v>
      </c>
      <c r="BP67" s="10">
        <v>30.9</v>
      </c>
      <c r="BQ67" s="10">
        <v>35.1</v>
      </c>
      <c r="BR67" s="10">
        <v>31.5</v>
      </c>
      <c r="BS67" s="10">
        <v>27.7</v>
      </c>
      <c r="BT67" s="10">
        <v>28.1</v>
      </c>
    </row>
    <row r="68" spans="1:72" ht="15">
      <c r="A68">
        <v>46.031666666666666</v>
      </c>
      <c r="B68">
        <v>49.906666666666666</v>
      </c>
      <c r="C68">
        <v>48.1</v>
      </c>
      <c r="D68">
        <v>45.194444444444443</v>
      </c>
      <c r="E68">
        <v>42.330000000000005</v>
      </c>
      <c r="F68">
        <v>39.263888888888893</v>
      </c>
      <c r="G68">
        <v>45.510000000000005</v>
      </c>
      <c r="H68">
        <v>44.324444444444445</v>
      </c>
      <c r="I68">
        <v>43.739999999999995</v>
      </c>
      <c r="J68">
        <v>46.480000000000004</v>
      </c>
      <c r="K68">
        <v>47.80222222222222</v>
      </c>
      <c r="L68">
        <v>44.94222222222222</v>
      </c>
      <c r="M68">
        <v>44.059444444444452</v>
      </c>
      <c r="N68">
        <v>44.568888888888893</v>
      </c>
      <c r="O68">
        <v>52.231111111111119</v>
      </c>
      <c r="P68">
        <v>52.022222222222226</v>
      </c>
      <c r="Q68">
        <v>46.97</v>
      </c>
      <c r="R68">
        <v>50.126666666666665</v>
      </c>
      <c r="S68">
        <v>43.75</v>
      </c>
      <c r="T68">
        <v>45.051111111111112</v>
      </c>
      <c r="AA68" s="23">
        <v>0.21052631578947367</v>
      </c>
      <c r="AB68" s="23">
        <v>0.21052631578947367</v>
      </c>
      <c r="AC68" s="23">
        <v>0.15789473684210525</v>
      </c>
      <c r="AD68" s="23">
        <v>0.42105263157894735</v>
      </c>
      <c r="AE68" s="23">
        <v>0.21052631578947367</v>
      </c>
      <c r="AF68" s="23">
        <v>0.31578947368421051</v>
      </c>
      <c r="AG68" s="23">
        <v>0.36842105263157893</v>
      </c>
      <c r="AH68" s="23">
        <v>0.52631578947368418</v>
      </c>
      <c r="AI68" s="23">
        <v>0.57894736842105265</v>
      </c>
      <c r="AJ68" s="23">
        <v>0.31578947368421051</v>
      </c>
      <c r="AK68" s="23">
        <v>0.36842105263157893</v>
      </c>
      <c r="AL68" s="23">
        <v>0.68421052631578949</v>
      </c>
      <c r="AM68" s="23">
        <v>0.68421052631578949</v>
      </c>
      <c r="AN68" s="23">
        <v>0.57894736842105265</v>
      </c>
      <c r="AO68" s="23">
        <v>0.78947368421052633</v>
      </c>
      <c r="AP68" s="23">
        <v>0.47368421052631576</v>
      </c>
      <c r="AQ68" s="23">
        <v>0.42105263157894735</v>
      </c>
      <c r="AR68" s="23">
        <v>0.15789473684210525</v>
      </c>
      <c r="AS68" s="23">
        <v>0.15789473684210525</v>
      </c>
      <c r="AT68" s="23">
        <v>0.36842105263157893</v>
      </c>
      <c r="BA68" s="10">
        <v>31.5</v>
      </c>
      <c r="BB68" s="10">
        <v>32.799999999999997</v>
      </c>
      <c r="BC68" s="10">
        <v>34.9</v>
      </c>
      <c r="BD68" s="10">
        <v>36.5</v>
      </c>
      <c r="BE68" s="10">
        <v>36.799999999999997</v>
      </c>
      <c r="BF68" s="10">
        <v>29.1</v>
      </c>
      <c r="BG68" s="10">
        <v>26.2</v>
      </c>
      <c r="BH68" s="10">
        <v>25.2</v>
      </c>
      <c r="BI68" s="10">
        <v>25</v>
      </c>
      <c r="BJ68" s="10">
        <v>28.3</v>
      </c>
      <c r="BK68" s="10">
        <v>26.2</v>
      </c>
      <c r="BL68" s="10">
        <v>29.8</v>
      </c>
      <c r="BM68" s="10">
        <v>29.3</v>
      </c>
      <c r="BN68" s="10">
        <v>30.5</v>
      </c>
      <c r="BO68" s="10">
        <v>24.1</v>
      </c>
      <c r="BP68" s="10">
        <v>22.7</v>
      </c>
      <c r="BQ68" s="10">
        <v>33.6</v>
      </c>
      <c r="BR68" s="10">
        <v>29.4</v>
      </c>
      <c r="BS68" s="10">
        <v>31.5</v>
      </c>
      <c r="BT68" s="10">
        <v>29.1</v>
      </c>
    </row>
    <row r="69" spans="1:72" ht="15">
      <c r="A69">
        <v>44.546666666666667</v>
      </c>
      <c r="B69">
        <v>48.628888888888895</v>
      </c>
      <c r="C69">
        <v>49.786666666666662</v>
      </c>
      <c r="D69">
        <v>48.953333333333333</v>
      </c>
      <c r="E69">
        <v>48.808888888888887</v>
      </c>
      <c r="F69">
        <v>47.111111111111107</v>
      </c>
      <c r="G69">
        <v>45.036111111111111</v>
      </c>
      <c r="H69">
        <v>43.027777777777779</v>
      </c>
      <c r="I69">
        <v>41.720000000000006</v>
      </c>
      <c r="J69">
        <v>42.844444444444449</v>
      </c>
      <c r="K69">
        <v>46.744444444444447</v>
      </c>
      <c r="L69">
        <v>50.313333333333333</v>
      </c>
      <c r="M69">
        <v>47.675000000000004</v>
      </c>
      <c r="N69">
        <v>44.076666666666668</v>
      </c>
      <c r="O69">
        <v>44.525000000000006</v>
      </c>
      <c r="P69">
        <v>48.55777777777778</v>
      </c>
      <c r="Q69">
        <v>51.097777777777779</v>
      </c>
      <c r="R69">
        <v>49.558888888888887</v>
      </c>
      <c r="S69">
        <v>46.552222222222227</v>
      </c>
      <c r="T69">
        <v>46.19</v>
      </c>
      <c r="AA69" s="23">
        <v>0.15789473684210525</v>
      </c>
      <c r="AB69" s="23">
        <v>0.21052631578947367</v>
      </c>
      <c r="AC69" s="23">
        <v>0.42105263157894735</v>
      </c>
      <c r="AD69" s="23">
        <v>0.26315789473684209</v>
      </c>
      <c r="AE69" s="23">
        <v>0.26315789473684209</v>
      </c>
      <c r="AF69" s="23">
        <v>0.15789473684210525</v>
      </c>
      <c r="AG69" s="23">
        <v>0.21052631578947367</v>
      </c>
      <c r="AH69" s="23">
        <v>0.31578947368421051</v>
      </c>
      <c r="AI69" s="23">
        <v>0.57894736842105265</v>
      </c>
      <c r="AJ69" s="23">
        <v>0.52631578947368418</v>
      </c>
      <c r="AK69" s="23">
        <v>0.42105263157894735</v>
      </c>
      <c r="AL69" s="23">
        <v>0.57894736842105265</v>
      </c>
      <c r="AM69" s="23">
        <v>0.78947368421052633</v>
      </c>
      <c r="AN69" s="23">
        <v>0.68421052631578949</v>
      </c>
      <c r="AO69" s="23">
        <v>0.42105263157894735</v>
      </c>
      <c r="AP69" s="23">
        <v>0.47368421052631576</v>
      </c>
      <c r="AQ69" s="23">
        <v>0.68421052631578949</v>
      </c>
      <c r="AR69" s="23">
        <v>0.15789473684210525</v>
      </c>
      <c r="AS69" s="23">
        <v>5.2631578947368418E-2</v>
      </c>
      <c r="AT69" s="23">
        <v>5.2631578947368418E-2</v>
      </c>
      <c r="BA69" s="10">
        <v>27.5</v>
      </c>
      <c r="BB69" s="10">
        <v>31.6</v>
      </c>
      <c r="BC69" s="10">
        <v>34.1</v>
      </c>
      <c r="BD69" s="10">
        <v>39.200000000000003</v>
      </c>
      <c r="BE69" s="10">
        <v>33.5</v>
      </c>
      <c r="BF69" s="10">
        <v>31.1</v>
      </c>
      <c r="BG69" s="10">
        <v>30.8</v>
      </c>
      <c r="BH69" s="10">
        <v>29.4</v>
      </c>
      <c r="BI69" s="10">
        <v>25.5</v>
      </c>
      <c r="BJ69" s="10">
        <v>30.3</v>
      </c>
      <c r="BK69" s="10">
        <v>26.3</v>
      </c>
      <c r="BL69" s="10">
        <v>28.4</v>
      </c>
      <c r="BM69" s="10">
        <v>26.2</v>
      </c>
      <c r="BN69" s="10">
        <v>28.7</v>
      </c>
      <c r="BO69" s="10">
        <v>30.8</v>
      </c>
      <c r="BP69" s="10">
        <v>26.9</v>
      </c>
      <c r="BQ69" s="10">
        <v>28.7</v>
      </c>
      <c r="BR69" s="10">
        <v>31.6</v>
      </c>
      <c r="BS69" s="10">
        <v>31.8</v>
      </c>
      <c r="BT69" s="10">
        <v>26.8</v>
      </c>
    </row>
    <row r="70" spans="1:72" ht="15">
      <c r="A70">
        <v>41.825000000000003</v>
      </c>
      <c r="B70">
        <v>43.752222222222223</v>
      </c>
      <c r="C70">
        <v>46.576666666666668</v>
      </c>
      <c r="D70">
        <v>48.524999999999999</v>
      </c>
      <c r="E70">
        <v>47.352777777777781</v>
      </c>
      <c r="F70">
        <v>48.083333333333336</v>
      </c>
      <c r="G70">
        <v>45.313333333333333</v>
      </c>
      <c r="H70">
        <v>49.778333333333336</v>
      </c>
      <c r="I70">
        <v>44.786666666666662</v>
      </c>
      <c r="J70">
        <v>45.915555555555557</v>
      </c>
      <c r="K70">
        <v>48.447777777777773</v>
      </c>
      <c r="L70">
        <v>51.115555555555559</v>
      </c>
      <c r="M70">
        <v>50.25</v>
      </c>
      <c r="N70">
        <v>47.25</v>
      </c>
      <c r="O70">
        <v>44.719444444444449</v>
      </c>
      <c r="P70">
        <v>49.85</v>
      </c>
      <c r="Q70">
        <v>48.91</v>
      </c>
      <c r="R70">
        <v>51.216666666666669</v>
      </c>
      <c r="S70">
        <v>46.182222222222222</v>
      </c>
      <c r="T70">
        <v>46.387777777777785</v>
      </c>
      <c r="AA70" s="23">
        <v>0.26315789473684209</v>
      </c>
      <c r="AB70" s="23">
        <v>0.21052631578947367</v>
      </c>
      <c r="AC70" s="23">
        <v>0.21052631578947367</v>
      </c>
      <c r="AD70" s="23">
        <v>0.52631578947368418</v>
      </c>
      <c r="AE70" s="23">
        <v>0.42105263157894735</v>
      </c>
      <c r="AF70" s="23">
        <v>0.21052631578947367</v>
      </c>
      <c r="AG70" s="23">
        <v>0.63157894736842102</v>
      </c>
      <c r="AH70" s="23">
        <v>0.73684210526315785</v>
      </c>
      <c r="AI70" s="23">
        <v>0.42105263157894735</v>
      </c>
      <c r="AJ70" s="23">
        <v>0.68421052631578949</v>
      </c>
      <c r="AK70" s="23">
        <v>0.52631578947368418</v>
      </c>
      <c r="AL70" s="23">
        <v>0.31578947368421051</v>
      </c>
      <c r="AM70" s="23">
        <v>0.68421052631578949</v>
      </c>
      <c r="AN70" s="23">
        <v>0.68421052631578949</v>
      </c>
      <c r="AO70" s="23">
        <v>0.47368421052631576</v>
      </c>
      <c r="AP70" s="23">
        <v>0.42105263157894735</v>
      </c>
      <c r="AQ70" s="23">
        <v>0.47368421052631576</v>
      </c>
      <c r="AR70" s="23">
        <v>0.26315789473684209</v>
      </c>
      <c r="AS70" s="23">
        <v>5.2631578947368418E-2</v>
      </c>
      <c r="AT70" s="23">
        <v>5.2631578947368418E-2</v>
      </c>
      <c r="BA70" s="10">
        <v>31.5</v>
      </c>
      <c r="BB70" s="10">
        <v>33.200000000000003</v>
      </c>
      <c r="BC70" s="10">
        <v>33</v>
      </c>
      <c r="BD70" s="10">
        <v>36.4</v>
      </c>
      <c r="BE70" s="10">
        <v>34.4</v>
      </c>
      <c r="BF70" s="10">
        <v>37</v>
      </c>
      <c r="BG70" s="10">
        <v>29</v>
      </c>
      <c r="BH70" s="10">
        <v>25.7</v>
      </c>
      <c r="BI70" s="10">
        <v>26.9</v>
      </c>
      <c r="BJ70" s="10">
        <v>27.6</v>
      </c>
      <c r="BK70" s="10">
        <v>27.1</v>
      </c>
      <c r="BL70" s="10">
        <v>27.3</v>
      </c>
      <c r="BM70" s="10">
        <v>27.3</v>
      </c>
      <c r="BN70" s="10">
        <v>23.4</v>
      </c>
      <c r="BO70" s="10">
        <v>25.6</v>
      </c>
      <c r="BP70" s="10">
        <v>26.8</v>
      </c>
      <c r="BQ70" s="10">
        <v>27.5</v>
      </c>
      <c r="BR70" s="10">
        <v>33.299999999999997</v>
      </c>
      <c r="BS70" s="10">
        <v>36.200000000000003</v>
      </c>
      <c r="BT70" s="10">
        <v>27.6</v>
      </c>
    </row>
    <row r="71" spans="1:72" ht="15">
      <c r="A71">
        <v>42.618333333333332</v>
      </c>
      <c r="B71">
        <v>40.924999999999997</v>
      </c>
      <c r="C71">
        <v>42.146666666666675</v>
      </c>
      <c r="D71">
        <v>44.244444444444447</v>
      </c>
      <c r="E71">
        <v>47.074444444444438</v>
      </c>
      <c r="F71">
        <v>47.456666666666663</v>
      </c>
      <c r="G71">
        <v>45.293333333333329</v>
      </c>
      <c r="H71">
        <v>45.638888888888893</v>
      </c>
      <c r="I71">
        <v>43.80222222222222</v>
      </c>
      <c r="J71">
        <v>43.733333333333334</v>
      </c>
      <c r="K71">
        <v>43.730000000000004</v>
      </c>
      <c r="L71">
        <v>48.966666666666669</v>
      </c>
      <c r="M71">
        <v>50.031111111111109</v>
      </c>
      <c r="N71">
        <v>48.771666666666668</v>
      </c>
      <c r="O71">
        <v>51</v>
      </c>
      <c r="P71">
        <v>44.973333333333329</v>
      </c>
      <c r="Q71">
        <v>50.768333333333331</v>
      </c>
      <c r="R71">
        <v>49.88388888888889</v>
      </c>
      <c r="S71">
        <v>48.833333333333329</v>
      </c>
      <c r="T71">
        <v>43.926666666666662</v>
      </c>
      <c r="AA71" s="23">
        <v>0.10526315789473684</v>
      </c>
      <c r="AB71" s="23">
        <v>0.57894736842105265</v>
      </c>
      <c r="AC71" s="23">
        <v>0.31578947368421051</v>
      </c>
      <c r="AD71" s="23">
        <v>0.36842105263157893</v>
      </c>
      <c r="AE71" s="23">
        <v>0.31578947368421051</v>
      </c>
      <c r="AF71" s="23">
        <v>0.68421052631578949</v>
      </c>
      <c r="AG71" s="23">
        <v>0.42105263157894735</v>
      </c>
      <c r="AH71" s="23">
        <v>0.57894736842105265</v>
      </c>
      <c r="AI71" s="23">
        <v>0.47368421052631576</v>
      </c>
      <c r="AJ71" s="23">
        <v>0.42105263157894735</v>
      </c>
      <c r="AK71" s="23">
        <v>0.52631578947368418</v>
      </c>
      <c r="AL71" s="23">
        <v>0.42105263157894735</v>
      </c>
      <c r="AM71" s="23">
        <v>0.47368421052631576</v>
      </c>
      <c r="AN71" s="23">
        <v>0.84210526315789469</v>
      </c>
      <c r="AO71" s="23">
        <v>0.73684210526315785</v>
      </c>
      <c r="AP71" s="23">
        <v>0.52631578947368418</v>
      </c>
      <c r="AQ71" s="23">
        <v>0.52631578947368418</v>
      </c>
      <c r="AR71" s="23">
        <v>0.31578947368421051</v>
      </c>
      <c r="AS71" s="23">
        <v>0.52631578947368418</v>
      </c>
      <c r="AT71" s="23">
        <v>5.2631578947368418E-2</v>
      </c>
      <c r="BA71" s="10">
        <v>28.5</v>
      </c>
      <c r="BB71" s="10">
        <v>33.1</v>
      </c>
      <c r="BC71" s="10">
        <v>32.1</v>
      </c>
      <c r="BD71" s="10">
        <v>33.799999999999997</v>
      </c>
      <c r="BE71" s="10">
        <v>34.9</v>
      </c>
      <c r="BF71" s="10">
        <v>31.4</v>
      </c>
      <c r="BG71" s="10">
        <v>32.5</v>
      </c>
      <c r="BH71" s="10">
        <v>33.1</v>
      </c>
      <c r="BI71" s="10">
        <v>29.6</v>
      </c>
      <c r="BJ71" s="10">
        <v>24</v>
      </c>
      <c r="BK71" s="10">
        <v>26.2</v>
      </c>
      <c r="BL71" s="10">
        <v>29.9</v>
      </c>
      <c r="BM71" s="10">
        <v>25.2</v>
      </c>
      <c r="BN71" s="10">
        <v>25.3</v>
      </c>
      <c r="BO71" s="10">
        <v>20.8</v>
      </c>
      <c r="BP71" s="10">
        <v>25.4</v>
      </c>
      <c r="BQ71" s="10">
        <v>23.6</v>
      </c>
      <c r="BR71" s="10">
        <v>24.1</v>
      </c>
      <c r="BS71" s="10">
        <v>31.2</v>
      </c>
      <c r="BT71" s="10">
        <v>31.7</v>
      </c>
    </row>
    <row r="72" spans="1:72" ht="15">
      <c r="A72">
        <v>42.398888888888891</v>
      </c>
      <c r="B72">
        <v>42.083333333333329</v>
      </c>
      <c r="C72">
        <v>38.831666666666671</v>
      </c>
      <c r="D72">
        <v>41.475000000000001</v>
      </c>
      <c r="E72">
        <v>47.613333333333337</v>
      </c>
      <c r="F72">
        <v>45.980555555555554</v>
      </c>
      <c r="G72">
        <v>49.573333333333338</v>
      </c>
      <c r="H72">
        <v>48.583333333333336</v>
      </c>
      <c r="I72">
        <v>43.857777777777777</v>
      </c>
      <c r="J72">
        <v>45.513333333333335</v>
      </c>
      <c r="K72">
        <v>45.777777777777771</v>
      </c>
      <c r="L72">
        <v>46.768333333333331</v>
      </c>
      <c r="M72">
        <v>51.083333333333343</v>
      </c>
      <c r="N72">
        <v>52.28</v>
      </c>
      <c r="O72">
        <v>51.716666666666669</v>
      </c>
      <c r="P72">
        <v>50.408888888888889</v>
      </c>
      <c r="Q72">
        <v>48.357222222222219</v>
      </c>
      <c r="R72">
        <v>50.88333333333334</v>
      </c>
      <c r="S72">
        <v>48.973333333333329</v>
      </c>
      <c r="T72">
        <v>46.861111111111107</v>
      </c>
      <c r="AA72" s="23">
        <v>0.10526315789473684</v>
      </c>
      <c r="AB72" s="23">
        <v>0.26315789473684209</v>
      </c>
      <c r="AC72" s="23">
        <v>0.63157894736842102</v>
      </c>
      <c r="AD72" s="23">
        <v>0.31578947368421051</v>
      </c>
      <c r="AE72" s="23">
        <v>0.42105263157894735</v>
      </c>
      <c r="AF72" s="23">
        <v>0.26315789473684209</v>
      </c>
      <c r="AG72" s="23">
        <v>0.31578947368421051</v>
      </c>
      <c r="AH72" s="23">
        <v>0.42105263157894735</v>
      </c>
      <c r="AI72" s="23">
        <v>0.63157894736842102</v>
      </c>
      <c r="AJ72" s="23">
        <v>0.47368421052631576</v>
      </c>
      <c r="AK72" s="23">
        <v>0.42105263157894735</v>
      </c>
      <c r="AL72" s="23">
        <v>0.31578947368421051</v>
      </c>
      <c r="AM72" s="23">
        <v>0.42105263157894735</v>
      </c>
      <c r="AN72" s="23">
        <v>0.84210526315789469</v>
      </c>
      <c r="AO72" s="23">
        <v>0.89473684210526316</v>
      </c>
      <c r="AP72" s="23">
        <v>0.73684210526315785</v>
      </c>
      <c r="AQ72" s="23">
        <v>0.42105263157894735</v>
      </c>
      <c r="AR72" s="23">
        <v>0.78947368421052633</v>
      </c>
      <c r="AS72" s="23">
        <v>0.31578947368421051</v>
      </c>
      <c r="AT72" s="23">
        <v>0.15789473684210525</v>
      </c>
      <c r="BA72" s="10">
        <v>24.5</v>
      </c>
      <c r="BB72" s="10">
        <v>28.7</v>
      </c>
      <c r="BC72" s="10">
        <v>31.3</v>
      </c>
      <c r="BD72" s="10">
        <v>33.4</v>
      </c>
      <c r="BE72" s="10">
        <v>34</v>
      </c>
      <c r="BF72" s="10">
        <v>30.4</v>
      </c>
      <c r="BG72" s="10">
        <v>27.4</v>
      </c>
      <c r="BH72" s="10">
        <v>35</v>
      </c>
      <c r="BI72" s="10">
        <v>35.6</v>
      </c>
      <c r="BJ72" s="10">
        <v>27.7</v>
      </c>
      <c r="BK72" s="10">
        <v>26</v>
      </c>
      <c r="BL72" s="10">
        <v>28.4</v>
      </c>
      <c r="BM72" s="10">
        <v>23.8</v>
      </c>
      <c r="BN72" s="10">
        <v>20.8</v>
      </c>
      <c r="BO72" s="10">
        <v>23.3</v>
      </c>
      <c r="BP72" s="10">
        <v>20.2</v>
      </c>
      <c r="BQ72" s="10">
        <v>23.1</v>
      </c>
      <c r="BR72" s="10">
        <v>23.6</v>
      </c>
      <c r="BS72" s="10">
        <v>24.3</v>
      </c>
      <c r="BT72" s="10">
        <v>29.1</v>
      </c>
    </row>
    <row r="73" spans="1:72" ht="15">
      <c r="A73">
        <v>41.694444444444443</v>
      </c>
      <c r="B73">
        <v>42.744444444444447</v>
      </c>
      <c r="C73">
        <v>42.693333333333335</v>
      </c>
      <c r="D73">
        <v>43.143333333333331</v>
      </c>
      <c r="E73">
        <v>42.821111111111108</v>
      </c>
      <c r="F73">
        <v>47.64</v>
      </c>
      <c r="G73">
        <v>46.760000000000005</v>
      </c>
      <c r="H73">
        <v>50.37222222222222</v>
      </c>
      <c r="I73">
        <v>50.108888888888885</v>
      </c>
      <c r="J73">
        <v>47.277777777777779</v>
      </c>
      <c r="K73">
        <v>46.137222222222221</v>
      </c>
      <c r="L73">
        <v>45.024444444444441</v>
      </c>
      <c r="M73">
        <v>46.893333333333331</v>
      </c>
      <c r="N73">
        <v>51.205000000000005</v>
      </c>
      <c r="O73">
        <v>51.032222222222224</v>
      </c>
      <c r="P73">
        <v>52.267777777777781</v>
      </c>
      <c r="Q73">
        <v>51.013333333333335</v>
      </c>
      <c r="R73">
        <v>50.777222222222221</v>
      </c>
      <c r="S73">
        <v>52.426666666666669</v>
      </c>
      <c r="T73">
        <v>50.573333333333338</v>
      </c>
      <c r="AA73" s="23">
        <v>0.31578947368421051</v>
      </c>
      <c r="AB73" s="23">
        <v>0.36842105263157893</v>
      </c>
      <c r="AC73" s="23">
        <v>0.36842105263157893</v>
      </c>
      <c r="AD73" s="23">
        <v>0.73684210526315785</v>
      </c>
      <c r="AE73" s="23">
        <v>0.36842105263157893</v>
      </c>
      <c r="AF73" s="23">
        <v>0.42105263157894735</v>
      </c>
      <c r="AG73" s="23">
        <v>0.73684210526315785</v>
      </c>
      <c r="AH73" s="23">
        <v>0.36842105263157893</v>
      </c>
      <c r="AI73" s="23">
        <v>0.26315789473684209</v>
      </c>
      <c r="AJ73" s="23">
        <v>0.36842105263157893</v>
      </c>
      <c r="AK73" s="23">
        <v>0.31578947368421051</v>
      </c>
      <c r="AL73" s="23">
        <v>0.36842105263157893</v>
      </c>
      <c r="AM73" s="23">
        <v>0.73684210526315785</v>
      </c>
      <c r="AN73" s="23">
        <v>0.68421052631578949</v>
      </c>
      <c r="AO73" s="23">
        <v>1</v>
      </c>
      <c r="AP73" s="23">
        <v>0.47368421052631576</v>
      </c>
      <c r="AQ73" s="23">
        <v>0.31578947368421051</v>
      </c>
      <c r="AR73" s="23">
        <v>0.47368421052631576</v>
      </c>
      <c r="AS73" s="23">
        <v>0.63157894736842102</v>
      </c>
      <c r="AT73" s="23">
        <v>0.31578947368421051</v>
      </c>
      <c r="BA73" s="10">
        <v>26.5</v>
      </c>
      <c r="BB73" s="10">
        <v>27.6</v>
      </c>
      <c r="BC73" s="10">
        <v>33.200000000000003</v>
      </c>
      <c r="BD73" s="10">
        <v>32.6</v>
      </c>
      <c r="BE73" s="10">
        <v>29.3</v>
      </c>
      <c r="BF73" s="10">
        <v>29.2</v>
      </c>
      <c r="BG73" s="10">
        <v>30</v>
      </c>
      <c r="BH73" s="10">
        <v>29.8</v>
      </c>
      <c r="BI73" s="10">
        <v>33.5</v>
      </c>
      <c r="BJ73" s="10">
        <v>32.299999999999997</v>
      </c>
      <c r="BK73" s="10">
        <v>30.7</v>
      </c>
      <c r="BL73" s="10">
        <v>30.4</v>
      </c>
      <c r="BM73" s="10">
        <v>24.5</v>
      </c>
      <c r="BN73" s="10">
        <v>20.2</v>
      </c>
      <c r="BO73" s="10">
        <v>21.4</v>
      </c>
      <c r="BP73" s="10">
        <v>23.6</v>
      </c>
      <c r="BQ73" s="10">
        <v>21.3</v>
      </c>
      <c r="BR73" s="10">
        <v>20.7</v>
      </c>
      <c r="BS73" s="10">
        <v>20.2</v>
      </c>
      <c r="BT73" s="10">
        <v>24.5</v>
      </c>
    </row>
    <row r="74" spans="1:72" ht="15">
      <c r="A74">
        <v>41.42</v>
      </c>
      <c r="B74">
        <v>42.513333333333335</v>
      </c>
      <c r="C74">
        <v>44.331111111111113</v>
      </c>
      <c r="D74">
        <v>46.018888888888895</v>
      </c>
      <c r="E74">
        <v>44.098888888888894</v>
      </c>
      <c r="F74">
        <v>46.755000000000003</v>
      </c>
      <c r="G74">
        <v>46.694444444444443</v>
      </c>
      <c r="H74">
        <v>49.712222222222223</v>
      </c>
      <c r="I74">
        <v>47.242222222222225</v>
      </c>
      <c r="J74">
        <v>48.803333333333335</v>
      </c>
      <c r="K74">
        <v>49.408888888888896</v>
      </c>
      <c r="L74">
        <v>49.841111111111118</v>
      </c>
      <c r="M74">
        <v>45.584444444444443</v>
      </c>
      <c r="N74">
        <v>48.177777777777784</v>
      </c>
      <c r="O74">
        <v>52.138333333333335</v>
      </c>
      <c r="P74">
        <v>50.852777777777774</v>
      </c>
      <c r="Q74">
        <v>49.675555555555562</v>
      </c>
      <c r="R74">
        <v>46.777777777777779</v>
      </c>
      <c r="S74">
        <v>47.852777777777774</v>
      </c>
      <c r="T74">
        <v>50.032777777777781</v>
      </c>
      <c r="AA74" s="23">
        <v>0.26315789473684209</v>
      </c>
      <c r="AB74" s="23">
        <v>0.63157894736842102</v>
      </c>
      <c r="AC74" s="23">
        <v>0.52631578947368418</v>
      </c>
      <c r="AD74" s="23">
        <v>0.36842105263157893</v>
      </c>
      <c r="AE74" s="23">
        <v>0.42105263157894735</v>
      </c>
      <c r="AF74" s="23">
        <v>0.47368421052631576</v>
      </c>
      <c r="AG74" s="23">
        <v>0.63157894736842102</v>
      </c>
      <c r="AH74" s="23">
        <v>0.47368421052631576</v>
      </c>
      <c r="AI74" s="23">
        <v>0.31578947368421051</v>
      </c>
      <c r="AJ74" s="23">
        <v>0.15789473684210525</v>
      </c>
      <c r="AK74" s="23">
        <v>0.21052631578947367</v>
      </c>
      <c r="AL74" s="23">
        <v>0.42105263157894735</v>
      </c>
      <c r="AM74" s="23">
        <v>0.36842105263157893</v>
      </c>
      <c r="AN74" s="23">
        <v>0.94736842105263153</v>
      </c>
      <c r="AO74" s="23">
        <v>0.89473684210526316</v>
      </c>
      <c r="AP74" s="23">
        <v>0.89473684210526316</v>
      </c>
      <c r="AQ74" s="23">
        <v>0.52631578947368418</v>
      </c>
      <c r="AR74" s="23">
        <v>0.26315789473684209</v>
      </c>
      <c r="AS74" s="23">
        <v>0.26315789473684209</v>
      </c>
      <c r="AT74" s="23">
        <v>0.15789473684210525</v>
      </c>
      <c r="BA74" s="10">
        <v>25.5</v>
      </c>
      <c r="BB74" s="10">
        <v>30.5</v>
      </c>
      <c r="BC74" s="10">
        <v>30.4</v>
      </c>
      <c r="BD74" s="10">
        <v>32.1</v>
      </c>
      <c r="BE74" s="10">
        <v>35.299999999999997</v>
      </c>
      <c r="BF74" s="10">
        <v>29.3</v>
      </c>
      <c r="BG74" s="10">
        <v>27.5</v>
      </c>
      <c r="BH74" s="10">
        <v>31.1</v>
      </c>
      <c r="BI74" s="10">
        <v>31.5</v>
      </c>
      <c r="BJ74" s="10">
        <v>35.4</v>
      </c>
      <c r="BK74" s="10">
        <v>36.799999999999997</v>
      </c>
      <c r="BL74" s="10">
        <v>29.6</v>
      </c>
      <c r="BM74" s="10">
        <v>30.2</v>
      </c>
      <c r="BN74" s="10">
        <v>25</v>
      </c>
      <c r="BO74" s="10">
        <v>21.2</v>
      </c>
      <c r="BP74" s="10">
        <v>24.1</v>
      </c>
      <c r="BQ74" s="10">
        <v>23</v>
      </c>
      <c r="BR74" s="10">
        <v>23.7</v>
      </c>
      <c r="BS74" s="10">
        <v>22.5</v>
      </c>
      <c r="BT74" s="10">
        <v>21.4</v>
      </c>
    </row>
    <row r="75" spans="1:72" ht="15">
      <c r="A75">
        <v>41.258333333333333</v>
      </c>
      <c r="B75">
        <v>44.744444444444447</v>
      </c>
      <c r="C75">
        <v>45.823333333333323</v>
      </c>
      <c r="D75">
        <v>43.542222222222222</v>
      </c>
      <c r="E75">
        <v>44.989999999999995</v>
      </c>
      <c r="F75">
        <v>43.707222222222221</v>
      </c>
      <c r="G75">
        <v>47.271111111111111</v>
      </c>
      <c r="H75">
        <v>48.86</v>
      </c>
      <c r="I75">
        <v>47.35</v>
      </c>
      <c r="J75">
        <v>46.966666666666669</v>
      </c>
      <c r="K75">
        <v>44.646111111111111</v>
      </c>
      <c r="L75">
        <v>51.480000000000004</v>
      </c>
      <c r="M75">
        <v>51.725000000000001</v>
      </c>
      <c r="N75">
        <v>48.488888888888894</v>
      </c>
      <c r="O75">
        <v>48.351666666666667</v>
      </c>
      <c r="P75">
        <v>49.643333333333331</v>
      </c>
      <c r="Q75">
        <v>49.26444444444445</v>
      </c>
      <c r="R75">
        <v>47.173333333333332</v>
      </c>
      <c r="S75">
        <v>49.145000000000003</v>
      </c>
      <c r="T75">
        <v>50.837777777777781</v>
      </c>
      <c r="AA75" s="23">
        <v>0.15789473684210525</v>
      </c>
      <c r="AB75" s="23">
        <v>0.36842105263157893</v>
      </c>
      <c r="AC75" s="23">
        <v>0.21052631578947367</v>
      </c>
      <c r="AD75" s="23">
        <v>0.47368421052631576</v>
      </c>
      <c r="AE75" s="23">
        <v>0.63157894736842102</v>
      </c>
      <c r="AF75" s="23">
        <v>0.57894736842105265</v>
      </c>
      <c r="AG75" s="23">
        <v>0.57894736842105265</v>
      </c>
      <c r="AH75" s="23">
        <v>0.94736842105263153</v>
      </c>
      <c r="AI75" s="23">
        <v>0.21052631578947367</v>
      </c>
      <c r="AJ75" s="23">
        <v>0.31578947368421051</v>
      </c>
      <c r="AK75" s="23">
        <v>0.42105263157894735</v>
      </c>
      <c r="AL75" s="23">
        <v>0.36842105263157893</v>
      </c>
      <c r="AM75" s="23">
        <v>0.36842105263157893</v>
      </c>
      <c r="AN75" s="23">
        <v>0.36842105263157893</v>
      </c>
      <c r="AO75" s="23">
        <v>1</v>
      </c>
      <c r="AP75" s="23">
        <v>0.78947368421052633</v>
      </c>
      <c r="AQ75" s="23">
        <v>0.78947368421052633</v>
      </c>
      <c r="AR75" s="23">
        <v>0.52631578947368418</v>
      </c>
      <c r="AS75" s="23">
        <v>0.36842105263157893</v>
      </c>
      <c r="AT75" s="23">
        <v>0.15789473684210525</v>
      </c>
      <c r="BA75" s="10">
        <v>27.5</v>
      </c>
      <c r="BB75" s="10">
        <v>24.8</v>
      </c>
      <c r="BC75" s="10">
        <v>32.6</v>
      </c>
      <c r="BD75" s="10">
        <v>31.7</v>
      </c>
      <c r="BE75" s="10">
        <v>32</v>
      </c>
      <c r="BF75" s="10">
        <v>36.200000000000003</v>
      </c>
      <c r="BG75" s="10">
        <v>28</v>
      </c>
      <c r="BH75" s="10">
        <v>29.9</v>
      </c>
      <c r="BI75" s="10">
        <v>31.8</v>
      </c>
      <c r="BJ75" s="10">
        <v>34.9</v>
      </c>
      <c r="BK75" s="10">
        <v>39.700000000000003</v>
      </c>
      <c r="BL75" s="10">
        <v>36.4</v>
      </c>
      <c r="BM75" s="10">
        <v>32.1</v>
      </c>
      <c r="BN75" s="10">
        <v>26.1</v>
      </c>
      <c r="BO75" s="10">
        <v>25.1</v>
      </c>
      <c r="BP75" s="10">
        <v>26.5</v>
      </c>
      <c r="BQ75" s="10">
        <v>27.5</v>
      </c>
      <c r="BR75" s="10">
        <v>28.7</v>
      </c>
      <c r="BS75" s="10">
        <v>27</v>
      </c>
      <c r="BT75" s="10">
        <v>26.6</v>
      </c>
    </row>
    <row r="76" spans="1:72" ht="15">
      <c r="A76">
        <v>42.80555555555555</v>
      </c>
      <c r="B76">
        <v>40.408333333333331</v>
      </c>
      <c r="C76">
        <v>45.25333333333333</v>
      </c>
      <c r="D76">
        <v>44.866666666666667</v>
      </c>
      <c r="E76">
        <v>46.540000000000006</v>
      </c>
      <c r="F76">
        <v>45.8</v>
      </c>
      <c r="G76">
        <v>43.293333333333329</v>
      </c>
      <c r="H76">
        <v>44.581111111111113</v>
      </c>
      <c r="I76">
        <v>47.433333333333337</v>
      </c>
      <c r="J76">
        <v>47.147777777777776</v>
      </c>
      <c r="K76">
        <v>45.225555555555552</v>
      </c>
      <c r="L76">
        <v>50.682222222222222</v>
      </c>
      <c r="M76">
        <v>54.01722222222223</v>
      </c>
      <c r="N76">
        <v>48.518333333333331</v>
      </c>
      <c r="O76">
        <v>50.525000000000006</v>
      </c>
      <c r="P76">
        <v>48.190000000000005</v>
      </c>
      <c r="Q76">
        <v>52.151111111111106</v>
      </c>
      <c r="R76">
        <v>51.373333333333335</v>
      </c>
      <c r="S76">
        <v>48.515555555555551</v>
      </c>
      <c r="T76">
        <v>50.195555555555551</v>
      </c>
      <c r="AA76" s="23">
        <v>0.10526315789473684</v>
      </c>
      <c r="AB76" s="23">
        <v>0.26315789473684209</v>
      </c>
      <c r="AC76" s="23">
        <v>0.31578947368421051</v>
      </c>
      <c r="AD76" s="23">
        <v>0.36842105263157893</v>
      </c>
      <c r="AE76" s="23">
        <v>0.52631578947368418</v>
      </c>
      <c r="AF76" s="23">
        <v>0.36842105263157893</v>
      </c>
      <c r="AG76" s="23">
        <v>0.73684210526315785</v>
      </c>
      <c r="AH76" s="23">
        <v>0.68421052631578949</v>
      </c>
      <c r="AI76" s="23">
        <v>0.42105263157894735</v>
      </c>
      <c r="AJ76" s="23">
        <v>0.36842105263157893</v>
      </c>
      <c r="AK76" s="23">
        <v>1</v>
      </c>
      <c r="AL76" s="23">
        <v>0.63157894736842102</v>
      </c>
      <c r="AM76" s="23">
        <v>0.36842105263157893</v>
      </c>
      <c r="AN76" s="23">
        <v>0.63157894736842102</v>
      </c>
      <c r="AO76" s="23">
        <v>0.47368421052631576</v>
      </c>
      <c r="AP76" s="23">
        <v>0.84210526315789469</v>
      </c>
      <c r="AQ76" s="23">
        <v>0.84210526315789469</v>
      </c>
      <c r="AR76" s="23">
        <v>0.84210526315789469</v>
      </c>
      <c r="AS76" s="23">
        <v>0.63157894736842102</v>
      </c>
      <c r="AT76" s="23">
        <v>0.26315789473684209</v>
      </c>
      <c r="BA76" s="10">
        <v>23.5</v>
      </c>
      <c r="BB76" s="10">
        <v>25.3</v>
      </c>
      <c r="BC76" s="10">
        <v>26.6</v>
      </c>
      <c r="BD76" s="10">
        <v>26.3</v>
      </c>
      <c r="BE76" s="10">
        <v>29</v>
      </c>
      <c r="BF76" s="10">
        <v>35.4</v>
      </c>
      <c r="BG76" s="10">
        <v>29.2</v>
      </c>
      <c r="BH76" s="10">
        <v>29</v>
      </c>
      <c r="BI76" s="10">
        <v>31.2</v>
      </c>
      <c r="BJ76" s="10">
        <v>33.6</v>
      </c>
      <c r="BK76" s="10">
        <v>36.1</v>
      </c>
      <c r="BL76" s="10">
        <v>37.4</v>
      </c>
      <c r="BM76" s="10">
        <v>35.299999999999997</v>
      </c>
      <c r="BN76" s="10">
        <v>32.200000000000003</v>
      </c>
      <c r="BO76" s="10">
        <v>23.8</v>
      </c>
      <c r="BP76" s="10">
        <v>26.1</v>
      </c>
      <c r="BQ76" s="10">
        <v>25.7</v>
      </c>
      <c r="BR76" s="10">
        <v>28.3</v>
      </c>
      <c r="BS76" s="10">
        <v>28</v>
      </c>
      <c r="BT76" s="10">
        <v>27.2</v>
      </c>
    </row>
    <row r="77" spans="1:72" ht="15">
      <c r="A77">
        <v>41.800555555555555</v>
      </c>
      <c r="B77">
        <v>37.531666666666666</v>
      </c>
      <c r="C77">
        <v>39.180555555555557</v>
      </c>
      <c r="D77">
        <v>42.032777777777781</v>
      </c>
      <c r="E77">
        <v>48.055555555555557</v>
      </c>
      <c r="F77">
        <v>44.973333333333329</v>
      </c>
      <c r="G77">
        <v>47.35</v>
      </c>
      <c r="H77">
        <v>41.507222222222225</v>
      </c>
      <c r="I77">
        <v>44.868333333333332</v>
      </c>
      <c r="J77">
        <v>45.346666666666664</v>
      </c>
      <c r="K77">
        <v>48.648333333333341</v>
      </c>
      <c r="L77">
        <v>46.742222222222225</v>
      </c>
      <c r="M77">
        <v>49.577777777777783</v>
      </c>
      <c r="N77">
        <v>50.306666666666665</v>
      </c>
      <c r="O77">
        <v>53.36</v>
      </c>
      <c r="P77">
        <v>52.220000000000006</v>
      </c>
      <c r="Q77">
        <v>50.564999999999998</v>
      </c>
      <c r="R77">
        <v>49.5</v>
      </c>
      <c r="S77">
        <v>54.466666666666661</v>
      </c>
      <c r="T77">
        <v>48.19166666666667</v>
      </c>
      <c r="AA77" s="23">
        <v>0.10526315789473684</v>
      </c>
      <c r="AB77" s="23">
        <v>0.15789473684210525</v>
      </c>
      <c r="AC77" s="23">
        <v>0.31578947368421051</v>
      </c>
      <c r="AD77" s="23">
        <v>0.73684210526315785</v>
      </c>
      <c r="AE77" s="23">
        <v>0.68421052631578949</v>
      </c>
      <c r="AF77" s="23">
        <v>0.26315789473684209</v>
      </c>
      <c r="AG77" s="23">
        <v>0.26315789473684209</v>
      </c>
      <c r="AH77" s="23">
        <v>0.52631578947368418</v>
      </c>
      <c r="AI77" s="23">
        <v>0.68421052631578949</v>
      </c>
      <c r="AJ77" s="23">
        <v>0.52631578947368418</v>
      </c>
      <c r="AK77" s="23">
        <v>0.36842105263157893</v>
      </c>
      <c r="AL77" s="23">
        <v>0.52631578947368418</v>
      </c>
      <c r="AM77" s="23">
        <v>0.68421052631578949</v>
      </c>
      <c r="AN77" s="23">
        <v>0.52631578947368418</v>
      </c>
      <c r="AO77" s="23">
        <v>0.63157894736842102</v>
      </c>
      <c r="AP77" s="23">
        <v>0.57894736842105265</v>
      </c>
      <c r="AQ77" s="23">
        <v>0.47368421052631576</v>
      </c>
      <c r="AR77" s="23">
        <v>0.78947368421052633</v>
      </c>
      <c r="AS77" s="23">
        <v>0.94736842105263153</v>
      </c>
      <c r="AT77" s="23">
        <v>0.73684210526315785</v>
      </c>
      <c r="BA77" s="10">
        <v>20.5</v>
      </c>
      <c r="BB77" s="10">
        <v>27.1</v>
      </c>
      <c r="BC77" s="10">
        <v>28.3</v>
      </c>
      <c r="BD77" s="10">
        <v>31.1</v>
      </c>
      <c r="BE77" s="10">
        <v>29.8</v>
      </c>
      <c r="BF77" s="10">
        <v>33.4</v>
      </c>
      <c r="BG77" s="10">
        <v>31.7</v>
      </c>
      <c r="BH77" s="10">
        <v>33</v>
      </c>
      <c r="BI77" s="10">
        <v>32.1</v>
      </c>
      <c r="BJ77" s="10">
        <v>29.3</v>
      </c>
      <c r="BK77" s="10">
        <v>34</v>
      </c>
      <c r="BL77" s="10">
        <v>35.799999999999997</v>
      </c>
      <c r="BM77" s="10">
        <v>36.200000000000003</v>
      </c>
      <c r="BN77" s="10">
        <v>37.6</v>
      </c>
      <c r="BO77" s="10">
        <v>28.2</v>
      </c>
      <c r="BP77" s="10">
        <v>22</v>
      </c>
      <c r="BQ77" s="10">
        <v>26.6</v>
      </c>
      <c r="BR77" s="10">
        <v>29.9</v>
      </c>
      <c r="BS77" s="10">
        <v>28.7</v>
      </c>
      <c r="BT77" s="10">
        <v>25</v>
      </c>
    </row>
    <row r="78" spans="1:72" ht="15">
      <c r="A78">
        <v>40.722222222222221</v>
      </c>
      <c r="B78">
        <v>39.99111111111111</v>
      </c>
      <c r="C78">
        <v>36.19166666666667</v>
      </c>
      <c r="D78">
        <v>39.25</v>
      </c>
      <c r="E78">
        <v>45.826666666666668</v>
      </c>
      <c r="F78">
        <v>43.906666666666666</v>
      </c>
      <c r="G78">
        <v>43.56</v>
      </c>
      <c r="H78">
        <v>43.22</v>
      </c>
      <c r="I78">
        <v>42.826666666666668</v>
      </c>
      <c r="J78">
        <v>43.777777777777771</v>
      </c>
      <c r="K78">
        <v>48.32</v>
      </c>
      <c r="L78">
        <v>46.321666666666665</v>
      </c>
      <c r="M78">
        <v>45.444444444444443</v>
      </c>
      <c r="N78">
        <v>51.044444444444451</v>
      </c>
      <c r="O78">
        <v>49.69777777777778</v>
      </c>
      <c r="P78">
        <v>52.597777777777779</v>
      </c>
      <c r="Q78">
        <v>52.961111111111109</v>
      </c>
      <c r="R78">
        <v>51.580000000000005</v>
      </c>
      <c r="S78">
        <v>51.133333333333333</v>
      </c>
      <c r="T78">
        <v>51.614444444444445</v>
      </c>
      <c r="AA78" s="23">
        <v>0.10526315789473684</v>
      </c>
      <c r="AB78" s="23">
        <v>0.31578947368421051</v>
      </c>
      <c r="AC78" s="23">
        <v>0.26315789473684209</v>
      </c>
      <c r="AD78" s="23">
        <v>0.52631578947368418</v>
      </c>
      <c r="AE78" s="23">
        <v>0.26315789473684209</v>
      </c>
      <c r="AF78" s="23">
        <v>0.36842105263157893</v>
      </c>
      <c r="AG78" s="23">
        <v>0.15789473684210525</v>
      </c>
      <c r="AH78" s="23">
        <v>0.47368421052631576</v>
      </c>
      <c r="AI78" s="23">
        <v>1</v>
      </c>
      <c r="AJ78" s="23">
        <v>0.52631578947368418</v>
      </c>
      <c r="AK78" s="23">
        <v>0.21052631578947367</v>
      </c>
      <c r="AL78" s="23">
        <v>0.47368421052631576</v>
      </c>
      <c r="AM78" s="23">
        <v>0.57894736842105265</v>
      </c>
      <c r="AN78" s="23">
        <v>0.68421052631578949</v>
      </c>
      <c r="AO78" s="23">
        <v>0.36842105263157893</v>
      </c>
      <c r="AP78" s="23">
        <v>0.47368421052631576</v>
      </c>
      <c r="AQ78" s="23">
        <v>0.47368421052631576</v>
      </c>
      <c r="AR78" s="23">
        <v>0.78947368421052633</v>
      </c>
      <c r="AS78" s="23">
        <v>0.57894736842105265</v>
      </c>
      <c r="AT78" s="23">
        <v>0.52631578947368418</v>
      </c>
      <c r="BA78" s="10">
        <v>20.2</v>
      </c>
      <c r="BB78" s="10">
        <v>22.6</v>
      </c>
      <c r="BC78" s="10">
        <v>30</v>
      </c>
      <c r="BD78" s="10">
        <v>29.8</v>
      </c>
      <c r="BE78" s="10">
        <v>28.2</v>
      </c>
      <c r="BF78" s="10">
        <v>33.5</v>
      </c>
      <c r="BG78" s="10">
        <v>30.9</v>
      </c>
      <c r="BH78" s="10">
        <v>31.9</v>
      </c>
      <c r="BI78" s="10">
        <v>29.3</v>
      </c>
      <c r="BJ78" s="10">
        <v>27.2</v>
      </c>
      <c r="BK78" s="10">
        <v>28.2</v>
      </c>
      <c r="BL78" s="10">
        <v>30.7</v>
      </c>
      <c r="BM78" s="10">
        <v>37.200000000000003</v>
      </c>
      <c r="BN78" s="10">
        <v>37</v>
      </c>
      <c r="BO78" s="10">
        <v>31.3</v>
      </c>
      <c r="BP78" s="10">
        <v>27.2</v>
      </c>
      <c r="BQ78" s="10">
        <v>24.3</v>
      </c>
      <c r="BR78" s="10">
        <v>23.9</v>
      </c>
      <c r="BS78" s="10">
        <v>27.5</v>
      </c>
      <c r="BT78" s="10">
        <v>26.1</v>
      </c>
    </row>
    <row r="79" spans="1:72" ht="15">
      <c r="A79">
        <v>39.951111111111111</v>
      </c>
      <c r="B79">
        <v>42.951111111111111</v>
      </c>
      <c r="C79">
        <v>41.991666666666667</v>
      </c>
      <c r="D79">
        <v>38.843333333333334</v>
      </c>
      <c r="E79">
        <v>43.194444444444443</v>
      </c>
      <c r="F79">
        <v>47.015555555555558</v>
      </c>
      <c r="G79">
        <v>44.784444444444446</v>
      </c>
      <c r="H79">
        <v>39.888333333333335</v>
      </c>
      <c r="I79">
        <v>43.253333333333337</v>
      </c>
      <c r="J79">
        <v>39.646666666666661</v>
      </c>
      <c r="K79">
        <v>43.120000000000005</v>
      </c>
      <c r="L79">
        <v>44.435000000000002</v>
      </c>
      <c r="M79">
        <v>48.556666666666672</v>
      </c>
      <c r="N79">
        <v>47.997777777777785</v>
      </c>
      <c r="O79">
        <v>50.593333333333334</v>
      </c>
      <c r="P79">
        <v>50.087777777777774</v>
      </c>
      <c r="Q79">
        <v>55.833333333333336</v>
      </c>
      <c r="R79">
        <v>51.058888888888887</v>
      </c>
      <c r="S79">
        <v>50.686666666666675</v>
      </c>
      <c r="T79">
        <v>52.872222222222227</v>
      </c>
      <c r="AA79" s="23">
        <v>0.26315789473684209</v>
      </c>
      <c r="AB79" s="23">
        <v>0.31578947368421051</v>
      </c>
      <c r="AC79" s="23">
        <v>0.47368421052631576</v>
      </c>
      <c r="AD79" s="23">
        <v>0.42105263157894735</v>
      </c>
      <c r="AE79" s="23">
        <v>0.26315789473684209</v>
      </c>
      <c r="AF79" s="23">
        <v>0.15789473684210525</v>
      </c>
      <c r="AG79" s="23">
        <v>0.31578947368421051</v>
      </c>
      <c r="AH79" s="23">
        <v>0.36842105263157893</v>
      </c>
      <c r="AI79" s="23">
        <v>0.47368421052631576</v>
      </c>
      <c r="AJ79" s="23">
        <v>0.52631578947368418</v>
      </c>
      <c r="AK79" s="23">
        <v>0.42105263157894735</v>
      </c>
      <c r="AL79" s="23">
        <v>0.47368421052631576</v>
      </c>
      <c r="AM79" s="23">
        <v>0.52631578947368418</v>
      </c>
      <c r="AN79" s="23">
        <v>0.47368421052631576</v>
      </c>
      <c r="AO79" s="23">
        <v>0.89473684210526316</v>
      </c>
      <c r="AP79" s="23">
        <v>0.47368421052631576</v>
      </c>
      <c r="AQ79" s="23">
        <v>0.52631578947368418</v>
      </c>
      <c r="AR79" s="23">
        <v>0.26315789473684209</v>
      </c>
      <c r="AS79" s="23">
        <v>0.26315789473684209</v>
      </c>
      <c r="AT79" s="23">
        <v>0.15789473684210525</v>
      </c>
      <c r="BA79" s="10">
        <v>20.2</v>
      </c>
      <c r="BB79" s="10">
        <v>20.2</v>
      </c>
      <c r="BC79" s="10">
        <v>24.3</v>
      </c>
      <c r="BD79" s="10">
        <v>29</v>
      </c>
      <c r="BE79" s="10">
        <v>25</v>
      </c>
      <c r="BF79" s="10">
        <v>26.9</v>
      </c>
      <c r="BG79" s="10">
        <v>26.4</v>
      </c>
      <c r="BH79" s="10">
        <v>32.700000000000003</v>
      </c>
      <c r="BI79" s="10">
        <v>33.299999999999997</v>
      </c>
      <c r="BJ79" s="10">
        <v>32.9</v>
      </c>
      <c r="BK79" s="10">
        <v>28.4</v>
      </c>
      <c r="BL79" s="10">
        <v>31.1</v>
      </c>
      <c r="BM79" s="10">
        <v>32</v>
      </c>
      <c r="BN79" s="10">
        <v>37.4</v>
      </c>
      <c r="BO79" s="10">
        <v>38.200000000000003</v>
      </c>
      <c r="BP79" s="10">
        <v>32.200000000000003</v>
      </c>
      <c r="BQ79" s="10">
        <v>27.9</v>
      </c>
      <c r="BR79" s="10">
        <v>27.4</v>
      </c>
      <c r="BS79" s="10">
        <v>29.3</v>
      </c>
      <c r="BT79" s="10">
        <v>27.6</v>
      </c>
    </row>
    <row r="80" spans="1:72" ht="15">
      <c r="A80">
        <v>40.563333333333333</v>
      </c>
      <c r="B80">
        <v>40.26444444444445</v>
      </c>
      <c r="C80">
        <v>44.722222222222221</v>
      </c>
      <c r="D80">
        <v>41.739999999999995</v>
      </c>
      <c r="E80">
        <v>40.887777777777778</v>
      </c>
      <c r="F80">
        <v>41.024999999999999</v>
      </c>
      <c r="G80">
        <v>42.25</v>
      </c>
      <c r="H80">
        <v>41.08</v>
      </c>
      <c r="I80">
        <v>40.275555555555556</v>
      </c>
      <c r="J80">
        <v>39.900000000000006</v>
      </c>
      <c r="K80">
        <v>37.086666666666673</v>
      </c>
      <c r="L80">
        <v>38.31666666666667</v>
      </c>
      <c r="M80">
        <v>45.555555555555557</v>
      </c>
      <c r="N80">
        <v>46.515555555555558</v>
      </c>
      <c r="O80">
        <v>47.2</v>
      </c>
      <c r="P80">
        <v>50.350000000000009</v>
      </c>
      <c r="Q80">
        <v>52.635555555555555</v>
      </c>
      <c r="R80">
        <v>53.63</v>
      </c>
      <c r="S80">
        <v>50.385000000000005</v>
      </c>
      <c r="T80">
        <v>52.43888888888889</v>
      </c>
      <c r="AA80" s="23">
        <v>0.10526315789473684</v>
      </c>
      <c r="AB80" s="23">
        <v>0.31578947368421051</v>
      </c>
      <c r="AC80" s="23">
        <v>0.42105263157894735</v>
      </c>
      <c r="AD80" s="23">
        <v>0.57894736842105265</v>
      </c>
      <c r="AE80" s="23">
        <v>0.15789473684210525</v>
      </c>
      <c r="AF80" s="23">
        <v>0.10526315789473684</v>
      </c>
      <c r="AG80" s="23">
        <v>0.15789473684210525</v>
      </c>
      <c r="AH80" s="23">
        <v>0.21052631578947367</v>
      </c>
      <c r="AI80" s="23">
        <v>0.15789473684210525</v>
      </c>
      <c r="AJ80" s="23">
        <v>0.31578947368421051</v>
      </c>
      <c r="AK80" s="23">
        <v>0.42105263157894735</v>
      </c>
      <c r="AL80" s="23">
        <v>0.26315789473684209</v>
      </c>
      <c r="AM80" s="23">
        <v>0.21052631578947367</v>
      </c>
      <c r="AN80" s="23">
        <v>0.31578947368421051</v>
      </c>
      <c r="AO80" s="23">
        <v>0.36842105263157893</v>
      </c>
      <c r="AP80" s="23">
        <v>0.42105263157894735</v>
      </c>
      <c r="AQ80" s="23">
        <v>0.36842105263157893</v>
      </c>
      <c r="AR80" s="23">
        <v>0.15789473684210525</v>
      </c>
      <c r="AS80" s="23">
        <v>0.26315789473684209</v>
      </c>
      <c r="AT80" s="23">
        <v>5.2631578947368418E-2</v>
      </c>
      <c r="BA80" s="10">
        <v>20.2</v>
      </c>
      <c r="BB80" s="10">
        <v>20.2</v>
      </c>
      <c r="BC80" s="10">
        <v>20.2</v>
      </c>
      <c r="BD80" s="10">
        <v>25.5</v>
      </c>
      <c r="BE80" s="10">
        <v>29.5</v>
      </c>
      <c r="BF80" s="10">
        <v>23.1</v>
      </c>
      <c r="BG80" s="10">
        <v>25.5</v>
      </c>
      <c r="BH80" s="10">
        <v>28.2</v>
      </c>
      <c r="BI80" s="10">
        <v>27.4</v>
      </c>
      <c r="BJ80" s="10">
        <v>31.2</v>
      </c>
      <c r="BK80" s="10">
        <v>30.8</v>
      </c>
      <c r="BL80" s="10">
        <v>34.1</v>
      </c>
      <c r="BM80" s="10">
        <v>32.4</v>
      </c>
      <c r="BN80" s="10">
        <v>36.9</v>
      </c>
      <c r="BO80" s="10">
        <v>37.5</v>
      </c>
      <c r="BP80" s="10">
        <v>38</v>
      </c>
      <c r="BQ80" s="10">
        <v>32.700000000000003</v>
      </c>
      <c r="BR80" s="10">
        <v>32.299999999999997</v>
      </c>
      <c r="BS80" s="10">
        <v>29.7</v>
      </c>
      <c r="BT80" s="10">
        <v>27.9</v>
      </c>
    </row>
    <row r="83" spans="1:72" ht="15">
      <c r="G83" t="s">
        <v>45</v>
      </c>
      <c r="AA83" s="22">
        <v>0.42263157894736886</v>
      </c>
      <c r="AH83" t="s">
        <v>120</v>
      </c>
      <c r="BH83" s="10" t="s">
        <v>46</v>
      </c>
    </row>
    <row r="84" spans="1:72" ht="20.25" customHeight="1">
      <c r="AA84" t="s">
        <v>121</v>
      </c>
    </row>
    <row r="91" spans="1:72" ht="15">
      <c r="L91" t="s">
        <v>3423</v>
      </c>
      <c r="M91" t="s">
        <v>3424</v>
      </c>
      <c r="N91" t="s">
        <v>3425</v>
      </c>
      <c r="AL91" t="s">
        <v>191</v>
      </c>
      <c r="AM91" t="s">
        <v>3422</v>
      </c>
      <c r="AN91" t="s">
        <v>3423</v>
      </c>
      <c r="AO91" t="s">
        <v>3424</v>
      </c>
      <c r="BA91" s="10">
        <v>81</v>
      </c>
      <c r="BB91" s="10">
        <v>85</v>
      </c>
      <c r="BC91" s="10">
        <v>87</v>
      </c>
      <c r="BD91" s="10">
        <v>86</v>
      </c>
      <c r="BE91" s="10">
        <v>88</v>
      </c>
      <c r="BF91" s="10">
        <v>91</v>
      </c>
      <c r="BG91" s="10">
        <v>93</v>
      </c>
      <c r="BH91" s="10">
        <v>91</v>
      </c>
      <c r="BI91" s="10">
        <v>90</v>
      </c>
      <c r="BJ91" s="10">
        <v>90</v>
      </c>
      <c r="BK91" s="10">
        <v>87</v>
      </c>
      <c r="BL91" s="10">
        <v>83</v>
      </c>
      <c r="BM91" s="10">
        <v>80</v>
      </c>
      <c r="BN91" s="10">
        <v>79.2</v>
      </c>
      <c r="BO91" s="10">
        <v>79.2</v>
      </c>
      <c r="BP91" s="10">
        <v>83.2</v>
      </c>
      <c r="BQ91" s="10">
        <v>82.2</v>
      </c>
      <c r="BR91" s="10">
        <v>86.2</v>
      </c>
      <c r="BS91" s="10">
        <v>83.2</v>
      </c>
      <c r="BT91" s="10">
        <v>81.2</v>
      </c>
    </row>
    <row r="92" spans="1:72" ht="15">
      <c r="BA92" s="10">
        <v>81</v>
      </c>
      <c r="BB92" s="10">
        <v>81.3</v>
      </c>
      <c r="BC92" s="10">
        <v>84.4</v>
      </c>
      <c r="BD92" s="10">
        <v>87.8</v>
      </c>
      <c r="BE92" s="10">
        <v>87.3</v>
      </c>
      <c r="BF92" s="10">
        <v>84.8</v>
      </c>
      <c r="BG92" s="10">
        <v>92.6</v>
      </c>
      <c r="BH92" s="10">
        <v>91.2</v>
      </c>
      <c r="BI92" s="10">
        <v>86.7</v>
      </c>
      <c r="BJ92" s="10">
        <v>87.9</v>
      </c>
      <c r="BK92" s="10">
        <v>85.3</v>
      </c>
      <c r="BL92" s="10">
        <v>88.1</v>
      </c>
      <c r="BM92" s="10">
        <v>79.7</v>
      </c>
      <c r="BN92" s="10">
        <v>79.599999999999994</v>
      </c>
      <c r="BO92" s="10">
        <v>79.3</v>
      </c>
      <c r="BP92" s="10">
        <v>79.599999999999994</v>
      </c>
      <c r="BQ92" s="10">
        <v>81.7</v>
      </c>
      <c r="BR92" s="10">
        <v>79.400000000000006</v>
      </c>
      <c r="BS92" s="10">
        <v>82.9</v>
      </c>
      <c r="BT92" s="10">
        <v>85.4</v>
      </c>
    </row>
    <row r="93" spans="1:72" ht="15">
      <c r="BA93" s="10">
        <v>80</v>
      </c>
      <c r="BB93" s="10">
        <v>83.8</v>
      </c>
      <c r="BC93" s="10">
        <v>83.2</v>
      </c>
      <c r="BD93" s="10">
        <v>84.1</v>
      </c>
      <c r="BE93" s="10">
        <v>82.4</v>
      </c>
      <c r="BF93" s="10">
        <v>88.8</v>
      </c>
      <c r="BG93" s="10">
        <v>88.7</v>
      </c>
      <c r="BH93" s="10">
        <v>91.8</v>
      </c>
      <c r="BI93" s="10">
        <v>93.9</v>
      </c>
      <c r="BJ93" s="10">
        <v>91.5</v>
      </c>
      <c r="BK93" s="10">
        <v>85.2</v>
      </c>
      <c r="BL93" s="10">
        <v>88.2</v>
      </c>
      <c r="BM93" s="10">
        <v>82.3</v>
      </c>
      <c r="BN93" s="10">
        <v>84.5</v>
      </c>
      <c r="BO93" s="10">
        <v>79.2</v>
      </c>
      <c r="BP93" s="10">
        <v>83.4</v>
      </c>
      <c r="BQ93" s="10">
        <v>81.599999999999994</v>
      </c>
      <c r="BR93" s="10">
        <v>79.2</v>
      </c>
      <c r="BS93" s="10">
        <v>82.5</v>
      </c>
      <c r="BT93" s="10">
        <v>80.599999999999994</v>
      </c>
    </row>
    <row r="94" spans="1:72" ht="15">
      <c r="A94" t="s">
        <v>190</v>
      </c>
      <c r="AA94" t="s">
        <v>190</v>
      </c>
      <c r="BA94" s="10">
        <v>79.2</v>
      </c>
      <c r="BB94" s="10">
        <v>81</v>
      </c>
      <c r="BC94" s="10">
        <v>85.7</v>
      </c>
      <c r="BD94" s="10">
        <v>88.3</v>
      </c>
      <c r="BE94" s="10">
        <v>84.9</v>
      </c>
      <c r="BF94" s="10">
        <v>82.4</v>
      </c>
      <c r="BG94" s="10">
        <v>90.6</v>
      </c>
      <c r="BH94" s="10">
        <v>87.4</v>
      </c>
      <c r="BI94" s="10">
        <v>90</v>
      </c>
      <c r="BJ94" s="10">
        <v>89.8</v>
      </c>
      <c r="BK94" s="10">
        <v>92.8</v>
      </c>
      <c r="BL94" s="10">
        <v>90.7</v>
      </c>
      <c r="BM94" s="10">
        <v>91.1</v>
      </c>
      <c r="BN94" s="10">
        <v>86</v>
      </c>
      <c r="BO94" s="10">
        <v>80.2</v>
      </c>
      <c r="BP94" s="10">
        <v>79.2</v>
      </c>
      <c r="BQ94" s="10">
        <v>82.4</v>
      </c>
      <c r="BR94" s="10">
        <v>81.099999999999994</v>
      </c>
      <c r="BS94" s="10">
        <v>79.900000000000006</v>
      </c>
      <c r="BT94" s="10">
        <v>83</v>
      </c>
    </row>
    <row r="95" spans="1:72" ht="15">
      <c r="A95" t="s">
        <v>190</v>
      </c>
      <c r="B95" t="s">
        <v>190</v>
      </c>
      <c r="AA95" t="s">
        <v>190</v>
      </c>
      <c r="AB95" t="s">
        <v>190</v>
      </c>
      <c r="AE95" t="s">
        <v>3426</v>
      </c>
      <c r="BA95" s="10">
        <v>79.2</v>
      </c>
      <c r="BB95" s="10">
        <v>79.2</v>
      </c>
      <c r="BC95" s="10">
        <v>79.2</v>
      </c>
      <c r="BD95" s="10">
        <v>85.4</v>
      </c>
      <c r="BE95" s="10">
        <v>84.2</v>
      </c>
      <c r="BF95" s="10">
        <v>79.8</v>
      </c>
      <c r="BG95" s="10">
        <v>80.3</v>
      </c>
      <c r="BH95" s="10">
        <v>87.1</v>
      </c>
      <c r="BI95" s="10">
        <v>84.2</v>
      </c>
      <c r="BJ95" s="10">
        <v>91</v>
      </c>
      <c r="BK95" s="10">
        <v>91.2</v>
      </c>
      <c r="BL95" s="10">
        <v>92.6</v>
      </c>
      <c r="BM95" s="10">
        <v>94.5</v>
      </c>
      <c r="BN95" s="10">
        <v>87.5</v>
      </c>
      <c r="BO95" s="10">
        <v>87.6</v>
      </c>
      <c r="BP95" s="10">
        <v>80.3</v>
      </c>
      <c r="BQ95" s="10">
        <v>84.6</v>
      </c>
      <c r="BR95" s="10">
        <v>83.7</v>
      </c>
      <c r="BS95" s="10">
        <v>84.6</v>
      </c>
      <c r="BT95" s="10">
        <v>80.5</v>
      </c>
    </row>
    <row r="96" spans="1:72" ht="15">
      <c r="B96" t="s">
        <v>190</v>
      </c>
      <c r="C96" t="s">
        <v>190</v>
      </c>
      <c r="E96" t="s">
        <v>3427</v>
      </c>
      <c r="AB96" t="s">
        <v>190</v>
      </c>
      <c r="AC96" t="s">
        <v>190</v>
      </c>
      <c r="AE96" t="s">
        <v>191</v>
      </c>
      <c r="AI96" t="s">
        <v>3428</v>
      </c>
      <c r="BA96" s="10">
        <v>81.2</v>
      </c>
      <c r="BB96" s="10">
        <v>79.2</v>
      </c>
      <c r="BC96" s="10">
        <v>79.2</v>
      </c>
      <c r="BD96" s="10">
        <v>85.3</v>
      </c>
      <c r="BE96" s="10">
        <v>84</v>
      </c>
      <c r="BF96" s="10">
        <v>82.7</v>
      </c>
      <c r="BG96" s="10">
        <v>79.2</v>
      </c>
      <c r="BH96" s="10">
        <v>85.2</v>
      </c>
      <c r="BI96" s="10">
        <v>84.5</v>
      </c>
      <c r="BJ96" s="10">
        <v>86.6</v>
      </c>
      <c r="BK96" s="10">
        <v>92.6</v>
      </c>
      <c r="BL96" s="10">
        <v>94.1</v>
      </c>
      <c r="BM96" s="10">
        <v>95.7</v>
      </c>
      <c r="BN96" s="10">
        <v>94.6</v>
      </c>
      <c r="BO96" s="10">
        <v>85.9</v>
      </c>
      <c r="BP96" s="10">
        <v>81.599999999999994</v>
      </c>
      <c r="BQ96" s="10">
        <v>86.2</v>
      </c>
      <c r="BR96" s="10">
        <v>82.8</v>
      </c>
      <c r="BS96" s="10">
        <v>87.7</v>
      </c>
      <c r="BT96" s="10">
        <v>86.3</v>
      </c>
    </row>
    <row r="97" spans="1:72" ht="15">
      <c r="H97" t="s">
        <v>210</v>
      </c>
      <c r="I97" t="s">
        <v>3429</v>
      </c>
      <c r="AH97" t="s">
        <v>191</v>
      </c>
      <c r="AI97" t="s">
        <v>191</v>
      </c>
      <c r="BA97" s="10">
        <v>79.2</v>
      </c>
      <c r="BB97" s="10">
        <v>82.9</v>
      </c>
      <c r="BC97" s="10">
        <v>79.400000000000006</v>
      </c>
      <c r="BD97" s="10">
        <v>79.3</v>
      </c>
      <c r="BE97" s="10">
        <v>86.9</v>
      </c>
      <c r="BF97" s="10">
        <v>88.5</v>
      </c>
      <c r="BG97" s="10">
        <v>81.5</v>
      </c>
      <c r="BH97" s="10">
        <v>79.2</v>
      </c>
      <c r="BI97" s="10">
        <v>79.2</v>
      </c>
      <c r="BJ97" s="10">
        <v>87.4</v>
      </c>
      <c r="BK97" s="10">
        <v>86.9</v>
      </c>
      <c r="BL97" s="10">
        <v>94.2</v>
      </c>
      <c r="BM97" s="10">
        <v>93.7</v>
      </c>
      <c r="BN97" s="10">
        <v>90.7</v>
      </c>
      <c r="BO97" s="10">
        <v>90.4</v>
      </c>
      <c r="BP97" s="10">
        <v>86</v>
      </c>
      <c r="BQ97" s="10">
        <v>88.6</v>
      </c>
      <c r="BR97" s="10">
        <v>85.9</v>
      </c>
      <c r="BS97" s="10">
        <v>84.5</v>
      </c>
      <c r="BT97" s="10">
        <v>90.2</v>
      </c>
    </row>
    <row r="98" spans="1:72" ht="15">
      <c r="D98" t="s">
        <v>190</v>
      </c>
      <c r="G98" t="s">
        <v>190</v>
      </c>
      <c r="H98" t="s">
        <v>190</v>
      </c>
      <c r="AD98" t="s">
        <v>190</v>
      </c>
      <c r="AG98" t="s">
        <v>190</v>
      </c>
      <c r="AH98" t="s">
        <v>190</v>
      </c>
      <c r="BA98" s="10">
        <v>79.2</v>
      </c>
      <c r="BB98" s="10">
        <v>79.400000000000006</v>
      </c>
      <c r="BC98" s="10">
        <v>80.599999999999994</v>
      </c>
      <c r="BD98" s="10">
        <v>79.2</v>
      </c>
      <c r="BE98" s="10">
        <v>83.8</v>
      </c>
      <c r="BF98" s="10">
        <v>88.4</v>
      </c>
      <c r="BG98" s="10">
        <v>82.1</v>
      </c>
      <c r="BH98" s="10">
        <v>80.900000000000006</v>
      </c>
      <c r="BI98" s="10">
        <v>79.2</v>
      </c>
      <c r="BJ98" s="10">
        <v>80.900000000000006</v>
      </c>
      <c r="BK98" s="10">
        <v>84.1</v>
      </c>
      <c r="BL98" s="10">
        <v>90.4</v>
      </c>
      <c r="BM98" s="10">
        <v>88.8</v>
      </c>
      <c r="BN98" s="10">
        <v>95.1</v>
      </c>
      <c r="BO98" s="10">
        <v>93.1</v>
      </c>
      <c r="BP98" s="10">
        <v>90.8</v>
      </c>
      <c r="BQ98" s="10">
        <v>86.5</v>
      </c>
      <c r="BR98" s="10">
        <v>84</v>
      </c>
      <c r="BS98" s="10">
        <v>85.8</v>
      </c>
      <c r="BT98" s="10">
        <v>83.8</v>
      </c>
    </row>
    <row r="99" spans="1:72" ht="15">
      <c r="C99" t="s">
        <v>190</v>
      </c>
      <c r="D99" t="s">
        <v>3430</v>
      </c>
      <c r="E99" t="s">
        <v>190</v>
      </c>
      <c r="F99" t="s">
        <v>190</v>
      </c>
      <c r="G99" t="s">
        <v>190</v>
      </c>
      <c r="H99" t="s">
        <v>190</v>
      </c>
      <c r="I99" t="s">
        <v>190</v>
      </c>
      <c r="AC99" t="s">
        <v>190</v>
      </c>
      <c r="AD99" t="s">
        <v>191</v>
      </c>
      <c r="AE99" t="s">
        <v>190</v>
      </c>
      <c r="AF99" t="s">
        <v>190</v>
      </c>
      <c r="AG99" t="s">
        <v>190</v>
      </c>
      <c r="AH99" t="s">
        <v>190</v>
      </c>
      <c r="AI99" t="s">
        <v>190</v>
      </c>
      <c r="AQ99" t="s">
        <v>191</v>
      </c>
      <c r="BA99" s="10">
        <v>79.2</v>
      </c>
      <c r="BB99" s="10">
        <v>79.3</v>
      </c>
      <c r="BC99" s="10">
        <v>79.2</v>
      </c>
      <c r="BD99" s="10">
        <v>79.2</v>
      </c>
      <c r="BE99" s="10">
        <v>83.7</v>
      </c>
      <c r="BF99" s="10">
        <v>81.3</v>
      </c>
      <c r="BG99" s="10">
        <v>80.900000000000006</v>
      </c>
      <c r="BH99" s="10">
        <v>83.3</v>
      </c>
      <c r="BI99" s="10">
        <v>82.1</v>
      </c>
      <c r="BJ99" s="10">
        <v>81.7</v>
      </c>
      <c r="BK99" s="10">
        <v>84.2</v>
      </c>
      <c r="BL99" s="10">
        <v>85.2</v>
      </c>
      <c r="BM99" s="10">
        <v>89.1</v>
      </c>
      <c r="BN99" s="10">
        <v>91</v>
      </c>
      <c r="BO99" s="10">
        <v>93.1</v>
      </c>
      <c r="BP99" s="10">
        <v>96.3</v>
      </c>
      <c r="BQ99" s="10">
        <v>94.2</v>
      </c>
      <c r="BR99" s="10">
        <v>88.2</v>
      </c>
      <c r="BS99" s="10">
        <v>88</v>
      </c>
      <c r="BT99" s="10">
        <v>85.9</v>
      </c>
    </row>
    <row r="100" spans="1:72" ht="15">
      <c r="C100" t="s">
        <v>208</v>
      </c>
      <c r="E100" t="s">
        <v>190</v>
      </c>
      <c r="F100" t="s">
        <v>190</v>
      </c>
      <c r="G100" t="s">
        <v>190</v>
      </c>
      <c r="J100" t="s">
        <v>190</v>
      </c>
      <c r="M100" t="s">
        <v>3434</v>
      </c>
      <c r="N100" t="s">
        <v>3433</v>
      </c>
      <c r="O100" t="s">
        <v>3432</v>
      </c>
      <c r="AC100" t="s">
        <v>191</v>
      </c>
      <c r="AE100" t="s">
        <v>190</v>
      </c>
      <c r="AF100" t="s">
        <v>190</v>
      </c>
      <c r="AG100" t="s">
        <v>190</v>
      </c>
      <c r="AJ100" t="s">
        <v>190</v>
      </c>
      <c r="AM100" t="s">
        <v>3432</v>
      </c>
      <c r="AN100" t="s">
        <v>3431</v>
      </c>
      <c r="AO100" t="s">
        <v>191</v>
      </c>
      <c r="BA100" s="10">
        <v>79.2</v>
      </c>
      <c r="BB100" s="10">
        <v>82.2</v>
      </c>
      <c r="BC100" s="10">
        <v>83.2</v>
      </c>
      <c r="BD100" s="10">
        <v>83.5</v>
      </c>
      <c r="BE100" s="10">
        <v>86.1</v>
      </c>
      <c r="BF100" s="10">
        <v>82.7</v>
      </c>
      <c r="BG100" s="10">
        <v>84.6</v>
      </c>
      <c r="BH100" s="10">
        <v>79.2</v>
      </c>
      <c r="BI100" s="10">
        <v>81.5</v>
      </c>
      <c r="BJ100" s="10">
        <v>80.8</v>
      </c>
      <c r="BK100" s="10">
        <v>82.2</v>
      </c>
      <c r="BL100" s="10">
        <v>85.9</v>
      </c>
      <c r="BM100" s="10">
        <v>85.7</v>
      </c>
      <c r="BN100" s="10">
        <v>85.6</v>
      </c>
      <c r="BO100" s="10">
        <v>85.9</v>
      </c>
      <c r="BP100" s="10">
        <v>87.8</v>
      </c>
      <c r="BQ100" s="10">
        <v>92.8</v>
      </c>
      <c r="BR100" s="10">
        <v>87.7</v>
      </c>
      <c r="BS100" s="10">
        <v>87</v>
      </c>
      <c r="BT100" s="10">
        <v>89</v>
      </c>
    </row>
    <row r="101" spans="1:72" ht="15">
      <c r="A101" t="s">
        <v>211</v>
      </c>
      <c r="B101" t="s">
        <v>190</v>
      </c>
      <c r="C101" t="s">
        <v>211</v>
      </c>
      <c r="D101" t="s">
        <v>3438</v>
      </c>
      <c r="E101" t="s">
        <v>228</v>
      </c>
      <c r="G101" t="s">
        <v>190</v>
      </c>
      <c r="H101" t="s">
        <v>190</v>
      </c>
      <c r="J101" t="s">
        <v>201</v>
      </c>
      <c r="K101" t="s">
        <v>212</v>
      </c>
      <c r="L101" t="s">
        <v>3436</v>
      </c>
      <c r="M101" t="s">
        <v>3435</v>
      </c>
      <c r="AA101" t="s">
        <v>191</v>
      </c>
      <c r="AB101" t="s">
        <v>190</v>
      </c>
      <c r="AC101" t="s">
        <v>3437</v>
      </c>
      <c r="AD101" t="s">
        <v>191</v>
      </c>
      <c r="AE101" t="s">
        <v>215</v>
      </c>
      <c r="AG101" t="s">
        <v>190</v>
      </c>
      <c r="AH101" t="s">
        <v>190</v>
      </c>
      <c r="AJ101" t="s">
        <v>3436</v>
      </c>
      <c r="AK101" t="s">
        <v>3435</v>
      </c>
      <c r="AL101" t="s">
        <v>3434</v>
      </c>
      <c r="AM101" t="s">
        <v>3433</v>
      </c>
      <c r="BA101" s="10">
        <v>82.2</v>
      </c>
      <c r="BB101" s="10">
        <v>85.2</v>
      </c>
      <c r="BC101" s="10">
        <v>79.5</v>
      </c>
      <c r="BD101" s="10">
        <v>85.1</v>
      </c>
      <c r="BE101" s="10">
        <v>82.9</v>
      </c>
      <c r="BF101" s="10">
        <v>82.9</v>
      </c>
      <c r="BG101" s="10">
        <v>86.4</v>
      </c>
      <c r="BH101" s="10">
        <v>84.4</v>
      </c>
      <c r="BI101" s="10">
        <v>80.7</v>
      </c>
      <c r="BJ101" s="10">
        <v>82</v>
      </c>
      <c r="BK101" s="10">
        <v>84.7</v>
      </c>
      <c r="BL101" s="10">
        <v>85.3</v>
      </c>
      <c r="BM101" s="10">
        <v>89.6</v>
      </c>
      <c r="BN101" s="10">
        <v>86</v>
      </c>
      <c r="BO101" s="10">
        <v>84.8</v>
      </c>
      <c r="BP101" s="10">
        <v>87.2</v>
      </c>
      <c r="BQ101" s="10">
        <v>85.3</v>
      </c>
      <c r="BR101" s="10">
        <v>90.6</v>
      </c>
      <c r="BS101" s="10">
        <v>89.4</v>
      </c>
      <c r="BT101" s="10">
        <v>92.5</v>
      </c>
    </row>
    <row r="102" spans="1:72" ht="15">
      <c r="A102" t="s">
        <v>231</v>
      </c>
      <c r="B102" t="s">
        <v>211</v>
      </c>
      <c r="D102" t="s">
        <v>215</v>
      </c>
      <c r="E102" t="s">
        <v>229</v>
      </c>
      <c r="AA102" t="s">
        <v>222</v>
      </c>
      <c r="AB102" t="s">
        <v>209</v>
      </c>
      <c r="AD102" t="s">
        <v>214</v>
      </c>
      <c r="AE102" t="s">
        <v>3439</v>
      </c>
      <c r="BA102" s="10">
        <v>82.2</v>
      </c>
      <c r="BB102" s="10">
        <v>80.2</v>
      </c>
      <c r="BC102" s="10">
        <v>83.6</v>
      </c>
      <c r="BD102" s="10">
        <v>82.7</v>
      </c>
      <c r="BE102" s="10">
        <v>83.6</v>
      </c>
      <c r="BF102" s="10">
        <v>80.099999999999994</v>
      </c>
      <c r="BG102" s="10">
        <v>79.2</v>
      </c>
      <c r="BH102" s="10">
        <v>79.3</v>
      </c>
      <c r="BI102" s="10">
        <v>79.2</v>
      </c>
      <c r="BJ102" s="10">
        <v>83.6</v>
      </c>
      <c r="BK102" s="10">
        <v>80.400000000000006</v>
      </c>
      <c r="BL102" s="10">
        <v>80.5</v>
      </c>
      <c r="BM102" s="10">
        <v>85.1</v>
      </c>
      <c r="BN102" s="10">
        <v>86.9</v>
      </c>
      <c r="BO102" s="10">
        <v>82.9</v>
      </c>
      <c r="BP102" s="10">
        <v>88</v>
      </c>
      <c r="BQ102" s="10">
        <v>83.8</v>
      </c>
      <c r="BR102" s="10">
        <v>88.6</v>
      </c>
      <c r="BS102" s="10">
        <v>90.5</v>
      </c>
      <c r="BT102" s="10">
        <v>87.8</v>
      </c>
    </row>
    <row r="103" spans="1:72" ht="15">
      <c r="A103" t="s">
        <v>209</v>
      </c>
      <c r="B103" t="s">
        <v>222</v>
      </c>
      <c r="C103" t="s">
        <v>230</v>
      </c>
      <c r="D103" t="s">
        <v>3439</v>
      </c>
      <c r="G103" t="s">
        <v>190</v>
      </c>
      <c r="AA103" t="s">
        <v>230</v>
      </c>
      <c r="AB103" t="s">
        <v>3443</v>
      </c>
      <c r="AC103" t="s">
        <v>199</v>
      </c>
      <c r="AD103" t="s">
        <v>191</v>
      </c>
      <c r="AG103" t="s">
        <v>190</v>
      </c>
      <c r="BA103" s="10">
        <v>80.2</v>
      </c>
      <c r="BB103" s="10">
        <v>82.9</v>
      </c>
      <c r="BC103" s="10">
        <v>84.2</v>
      </c>
      <c r="BD103" s="10">
        <v>82.5</v>
      </c>
      <c r="BE103" s="10">
        <v>84.9</v>
      </c>
      <c r="BF103" s="10">
        <v>80.900000000000006</v>
      </c>
      <c r="BG103" s="10">
        <v>79.2</v>
      </c>
      <c r="BH103" s="10">
        <v>79.2</v>
      </c>
      <c r="BI103" s="10">
        <v>79.2</v>
      </c>
      <c r="BJ103" s="10">
        <v>82.7</v>
      </c>
      <c r="BK103" s="10">
        <v>79.2</v>
      </c>
      <c r="BL103" s="10">
        <v>84</v>
      </c>
      <c r="BM103" s="10">
        <v>86.2</v>
      </c>
      <c r="BN103" s="10">
        <v>88.1</v>
      </c>
      <c r="BO103" s="10">
        <v>90</v>
      </c>
      <c r="BP103" s="10">
        <v>87</v>
      </c>
      <c r="BQ103" s="10">
        <v>86.3</v>
      </c>
      <c r="BR103" s="10">
        <v>83.2</v>
      </c>
      <c r="BS103" s="10">
        <v>87.4</v>
      </c>
      <c r="BT103" s="10">
        <v>89.6</v>
      </c>
    </row>
    <row r="104" spans="1:72" ht="15">
      <c r="B104" t="s">
        <v>230</v>
      </c>
      <c r="C104" t="s">
        <v>213</v>
      </c>
      <c r="G104" t="s">
        <v>216</v>
      </c>
      <c r="H104" t="s">
        <v>217</v>
      </c>
      <c r="I104" t="s">
        <v>234</v>
      </c>
      <c r="K104" t="s">
        <v>3441</v>
      </c>
      <c r="N104" t="s">
        <v>190</v>
      </c>
      <c r="AB104" t="s">
        <v>191</v>
      </c>
      <c r="AC104" t="s">
        <v>3442</v>
      </c>
      <c r="AG104" t="s">
        <v>191</v>
      </c>
      <c r="AH104" t="s">
        <v>232</v>
      </c>
      <c r="AI104" t="s">
        <v>191</v>
      </c>
      <c r="AK104" t="s">
        <v>191</v>
      </c>
      <c r="AL104" t="s">
        <v>3440</v>
      </c>
      <c r="AN104" t="s">
        <v>190</v>
      </c>
      <c r="BA104" s="10">
        <v>79.2</v>
      </c>
      <c r="BB104" s="10">
        <v>80.8</v>
      </c>
      <c r="BC104" s="10">
        <v>79.2</v>
      </c>
      <c r="BD104" s="10">
        <v>80</v>
      </c>
      <c r="BE104" s="10">
        <v>82.5</v>
      </c>
      <c r="BF104" s="10">
        <v>80.8</v>
      </c>
      <c r="BG104" s="10">
        <v>79.2</v>
      </c>
      <c r="BH104" s="10">
        <v>82.2</v>
      </c>
      <c r="BI104" s="10">
        <v>84.2</v>
      </c>
      <c r="BJ104" s="10">
        <v>80</v>
      </c>
      <c r="BK104" s="10">
        <v>81.599999999999994</v>
      </c>
      <c r="BL104" s="10">
        <v>80.599999999999994</v>
      </c>
      <c r="BM104" s="10">
        <v>83.6</v>
      </c>
      <c r="BN104" s="10">
        <v>88</v>
      </c>
      <c r="BO104" s="10">
        <v>87.7</v>
      </c>
      <c r="BP104" s="10">
        <v>88.2</v>
      </c>
      <c r="BQ104" s="10">
        <v>91.2</v>
      </c>
      <c r="BR104" s="10">
        <v>89.9</v>
      </c>
      <c r="BS104" s="10">
        <v>89.8</v>
      </c>
      <c r="BT104" s="10">
        <v>88.9</v>
      </c>
    </row>
    <row r="105" spans="1:72" ht="15">
      <c r="B105" t="s">
        <v>3442</v>
      </c>
      <c r="C105" t="s">
        <v>199</v>
      </c>
      <c r="G105" t="s">
        <v>217</v>
      </c>
      <c r="H105" t="s">
        <v>190</v>
      </c>
      <c r="I105" t="s">
        <v>217</v>
      </c>
      <c r="M105" t="s">
        <v>3445</v>
      </c>
      <c r="O105" t="s">
        <v>190</v>
      </c>
      <c r="AB105" t="s">
        <v>191</v>
      </c>
      <c r="AC105" t="s">
        <v>3447</v>
      </c>
      <c r="AG105" t="s">
        <v>191</v>
      </c>
      <c r="AH105" t="s">
        <v>190</v>
      </c>
      <c r="AI105" t="s">
        <v>191</v>
      </c>
      <c r="AM105" t="s">
        <v>191</v>
      </c>
      <c r="AO105" t="s">
        <v>190</v>
      </c>
      <c r="BA105" s="10">
        <v>80.2</v>
      </c>
      <c r="BB105" s="10">
        <v>79.2</v>
      </c>
      <c r="BC105" s="10">
        <v>79.2</v>
      </c>
      <c r="BD105" s="10">
        <v>79.5</v>
      </c>
      <c r="BE105" s="10">
        <v>84.7</v>
      </c>
      <c r="BF105" s="10">
        <v>79.7</v>
      </c>
      <c r="BG105" s="10">
        <v>79.2</v>
      </c>
      <c r="BH105" s="10">
        <v>80.2</v>
      </c>
      <c r="BI105" s="10">
        <v>85.2</v>
      </c>
      <c r="BJ105" s="10">
        <v>82.1</v>
      </c>
      <c r="BK105" s="10">
        <v>83.2</v>
      </c>
      <c r="BL105" s="10">
        <v>81.8</v>
      </c>
      <c r="BM105" s="10">
        <v>83</v>
      </c>
      <c r="BN105" s="10">
        <v>85.9</v>
      </c>
      <c r="BO105" s="10">
        <v>86.2</v>
      </c>
      <c r="BP105" s="10">
        <v>88.4</v>
      </c>
      <c r="BQ105" s="10">
        <v>93.3</v>
      </c>
      <c r="BR105" s="10">
        <v>92.5</v>
      </c>
      <c r="BS105" s="10">
        <v>86.7</v>
      </c>
      <c r="BT105" s="10">
        <v>90.5</v>
      </c>
    </row>
    <row r="106" spans="1:72" ht="15">
      <c r="B106" t="s">
        <v>219</v>
      </c>
      <c r="C106" t="s">
        <v>3442</v>
      </c>
      <c r="H106" t="s">
        <v>217</v>
      </c>
      <c r="J106" t="s">
        <v>220</v>
      </c>
      <c r="K106" t="s">
        <v>190</v>
      </c>
      <c r="L106" t="s">
        <v>190</v>
      </c>
      <c r="M106" t="s">
        <v>221</v>
      </c>
      <c r="O106" t="s">
        <v>3446</v>
      </c>
      <c r="P106" t="s">
        <v>190</v>
      </c>
      <c r="AB106" t="s">
        <v>236</v>
      </c>
      <c r="AC106" t="s">
        <v>218</v>
      </c>
      <c r="AH106" t="s">
        <v>3448</v>
      </c>
      <c r="AJ106" t="s">
        <v>3449</v>
      </c>
      <c r="AK106" t="s">
        <v>190</v>
      </c>
      <c r="AL106" t="s">
        <v>190</v>
      </c>
      <c r="AM106" t="s">
        <v>3444</v>
      </c>
      <c r="AO106" t="s">
        <v>191</v>
      </c>
      <c r="AP106" t="s">
        <v>190</v>
      </c>
      <c r="BA106" s="10">
        <v>79.2</v>
      </c>
      <c r="BB106" s="10">
        <v>79.2</v>
      </c>
      <c r="BC106" s="10">
        <v>80.2</v>
      </c>
      <c r="BD106" s="10">
        <v>79.2</v>
      </c>
      <c r="BE106" s="10">
        <v>79.2</v>
      </c>
      <c r="BF106" s="10">
        <v>79.2</v>
      </c>
      <c r="BG106" s="10">
        <v>79.400000000000006</v>
      </c>
      <c r="BH106" s="10">
        <v>79.2</v>
      </c>
      <c r="BI106" s="10">
        <v>79.2</v>
      </c>
      <c r="BJ106" s="10">
        <v>84.2</v>
      </c>
      <c r="BK106" s="10">
        <v>83.2</v>
      </c>
      <c r="BL106" s="10">
        <v>83.7</v>
      </c>
      <c r="BM106" s="10">
        <v>82.8</v>
      </c>
      <c r="BN106" s="10">
        <v>83.9</v>
      </c>
      <c r="BO106" s="10">
        <v>86.3</v>
      </c>
      <c r="BP106" s="10">
        <v>84</v>
      </c>
      <c r="BQ106" s="10">
        <v>90.6</v>
      </c>
      <c r="BR106" s="10">
        <v>92.1</v>
      </c>
      <c r="BS106" s="10">
        <v>90.4</v>
      </c>
      <c r="BT106" s="10">
        <v>85.2</v>
      </c>
    </row>
    <row r="107" spans="1:72" ht="15">
      <c r="B107" t="s">
        <v>218</v>
      </c>
      <c r="H107" t="s">
        <v>223</v>
      </c>
      <c r="J107" t="s">
        <v>3450</v>
      </c>
      <c r="K107" t="s">
        <v>220</v>
      </c>
      <c r="M107" t="s">
        <v>190</v>
      </c>
      <c r="N107" t="s">
        <v>190</v>
      </c>
      <c r="P107" t="s">
        <v>190</v>
      </c>
      <c r="Q107" t="s">
        <v>190</v>
      </c>
      <c r="R107" t="s">
        <v>190</v>
      </c>
      <c r="AB107" t="s">
        <v>191</v>
      </c>
      <c r="AH107" t="s">
        <v>191</v>
      </c>
      <c r="AJ107" t="s">
        <v>202</v>
      </c>
      <c r="AK107" t="s">
        <v>224</v>
      </c>
      <c r="AM107" t="s">
        <v>190</v>
      </c>
      <c r="AN107" t="s">
        <v>190</v>
      </c>
      <c r="AP107" t="s">
        <v>190</v>
      </c>
      <c r="AQ107" t="s">
        <v>190</v>
      </c>
      <c r="AR107" t="s">
        <v>190</v>
      </c>
      <c r="BA107" s="10">
        <v>79.2</v>
      </c>
      <c r="BB107" s="10">
        <v>82.2</v>
      </c>
      <c r="BC107" s="10">
        <v>79.2</v>
      </c>
      <c r="BD107" s="10">
        <v>79.2</v>
      </c>
      <c r="BE107" s="10">
        <v>79.2</v>
      </c>
      <c r="BF107" s="10">
        <v>79.2</v>
      </c>
      <c r="BG107" s="10">
        <v>79.3</v>
      </c>
      <c r="BH107" s="10">
        <v>83.3</v>
      </c>
      <c r="BI107" s="10">
        <v>79.2</v>
      </c>
      <c r="BJ107" s="10">
        <v>81.900000000000006</v>
      </c>
      <c r="BK107" s="10">
        <v>82.1</v>
      </c>
      <c r="BL107" s="10">
        <v>85</v>
      </c>
      <c r="BM107" s="10">
        <v>81.8</v>
      </c>
      <c r="BN107" s="10">
        <v>84.8</v>
      </c>
      <c r="BO107" s="10">
        <v>81</v>
      </c>
      <c r="BP107" s="10">
        <v>81.8</v>
      </c>
      <c r="BQ107" s="10">
        <v>87.5</v>
      </c>
      <c r="BR107" s="10">
        <v>90.1</v>
      </c>
      <c r="BS107" s="10">
        <v>86.9</v>
      </c>
      <c r="BT107" s="10">
        <v>86.5</v>
      </c>
    </row>
    <row r="108" spans="1:72" ht="15">
      <c r="C108" t="s">
        <v>203</v>
      </c>
      <c r="I108" t="s">
        <v>202</v>
      </c>
      <c r="J108" t="s">
        <v>3449</v>
      </c>
      <c r="K108" t="s">
        <v>3451</v>
      </c>
      <c r="L108" t="s">
        <v>204</v>
      </c>
      <c r="M108" t="s">
        <v>190</v>
      </c>
      <c r="N108" t="s">
        <v>190</v>
      </c>
      <c r="O108" t="s">
        <v>190</v>
      </c>
      <c r="P108" t="s">
        <v>190</v>
      </c>
      <c r="R108" t="s">
        <v>190</v>
      </c>
      <c r="AC108" t="s">
        <v>200</v>
      </c>
      <c r="AD108" t="s">
        <v>3453</v>
      </c>
      <c r="AI108" t="s">
        <v>191</v>
      </c>
      <c r="AJ108" t="s">
        <v>3454</v>
      </c>
      <c r="AK108" t="s">
        <v>191</v>
      </c>
      <c r="AL108" t="s">
        <v>191</v>
      </c>
      <c r="AM108" t="s">
        <v>190</v>
      </c>
      <c r="AN108" t="s">
        <v>190</v>
      </c>
      <c r="AO108" t="s">
        <v>190</v>
      </c>
      <c r="AP108" t="s">
        <v>190</v>
      </c>
      <c r="AR108" t="s">
        <v>190</v>
      </c>
      <c r="BA108" s="10">
        <v>79.2</v>
      </c>
      <c r="BB108" s="10">
        <v>80.2</v>
      </c>
      <c r="BC108" s="10">
        <v>80.5</v>
      </c>
      <c r="BD108" s="10">
        <v>79.2</v>
      </c>
      <c r="BE108" s="10">
        <v>81.2</v>
      </c>
      <c r="BF108" s="10">
        <v>79.900000000000006</v>
      </c>
      <c r="BG108" s="10">
        <v>79.5</v>
      </c>
      <c r="BH108" s="10">
        <v>80.7</v>
      </c>
      <c r="BI108" s="10">
        <v>80.099999999999994</v>
      </c>
      <c r="BJ108" s="10">
        <v>79.2</v>
      </c>
      <c r="BK108" s="10">
        <v>83.1</v>
      </c>
      <c r="BL108" s="10">
        <v>86.4</v>
      </c>
      <c r="BM108" s="10">
        <v>88.4</v>
      </c>
      <c r="BN108" s="10">
        <v>81</v>
      </c>
      <c r="BO108" s="10">
        <v>84.3</v>
      </c>
      <c r="BP108" s="10">
        <v>86.4</v>
      </c>
      <c r="BQ108" s="10">
        <v>84.2</v>
      </c>
      <c r="BR108" s="10">
        <v>87.3</v>
      </c>
      <c r="BS108" s="10">
        <v>86.1</v>
      </c>
      <c r="BT108" s="10">
        <v>90.5</v>
      </c>
    </row>
    <row r="109" spans="1:72" ht="15">
      <c r="C109" t="s">
        <v>3452</v>
      </c>
      <c r="D109" t="s">
        <v>203</v>
      </c>
      <c r="E109" t="s">
        <v>233</v>
      </c>
      <c r="J109" t="s">
        <v>202</v>
      </c>
      <c r="N109" t="s">
        <v>190</v>
      </c>
      <c r="O109" t="s">
        <v>190</v>
      </c>
      <c r="P109" t="s">
        <v>190</v>
      </c>
      <c r="AC109" t="s">
        <v>191</v>
      </c>
      <c r="AD109" t="s">
        <v>235</v>
      </c>
      <c r="AE109" t="s">
        <v>227</v>
      </c>
      <c r="AG109" t="s">
        <v>205</v>
      </c>
      <c r="AJ109" t="s">
        <v>191</v>
      </c>
      <c r="AN109" t="s">
        <v>190</v>
      </c>
      <c r="AO109" t="s">
        <v>190</v>
      </c>
      <c r="AP109" t="s">
        <v>190</v>
      </c>
      <c r="BA109" s="10">
        <v>79.2</v>
      </c>
      <c r="BB109" s="10">
        <v>79.2</v>
      </c>
      <c r="BC109" s="10">
        <v>79.2</v>
      </c>
      <c r="BD109" s="10">
        <v>79.2</v>
      </c>
      <c r="BE109" s="10">
        <v>79.900000000000006</v>
      </c>
      <c r="BF109" s="10">
        <v>79.2</v>
      </c>
      <c r="BG109" s="10">
        <v>80.5</v>
      </c>
      <c r="BH109" s="10">
        <v>82.2</v>
      </c>
      <c r="BI109" s="10">
        <v>82</v>
      </c>
      <c r="BJ109" s="10">
        <v>81.400000000000006</v>
      </c>
      <c r="BK109" s="10">
        <v>81.2</v>
      </c>
      <c r="BL109" s="10">
        <v>85.6</v>
      </c>
      <c r="BM109" s="10">
        <v>87.8</v>
      </c>
      <c r="BN109" s="10">
        <v>86.7</v>
      </c>
      <c r="BO109" s="10">
        <v>85</v>
      </c>
      <c r="BP109" s="10">
        <v>89.2</v>
      </c>
      <c r="BQ109" s="10">
        <v>83.6</v>
      </c>
      <c r="BR109" s="10">
        <v>88</v>
      </c>
      <c r="BS109" s="10">
        <v>86.1</v>
      </c>
      <c r="BT109" s="10">
        <v>88.6</v>
      </c>
    </row>
    <row r="110" spans="1:72" ht="15">
      <c r="D110" t="s">
        <v>227</v>
      </c>
      <c r="E110" t="s">
        <v>235</v>
      </c>
      <c r="F110" t="s">
        <v>205</v>
      </c>
      <c r="G110" t="s">
        <v>225</v>
      </c>
      <c r="H110" t="s">
        <v>205</v>
      </c>
      <c r="I110" t="s">
        <v>206</v>
      </c>
      <c r="M110" t="s">
        <v>3456</v>
      </c>
      <c r="N110" t="s">
        <v>190</v>
      </c>
      <c r="O110" t="s">
        <v>190</v>
      </c>
      <c r="P110" t="s">
        <v>190</v>
      </c>
      <c r="Q110" t="s">
        <v>190</v>
      </c>
      <c r="S110" t="s">
        <v>190</v>
      </c>
      <c r="AD110" t="s">
        <v>191</v>
      </c>
      <c r="AE110" t="s">
        <v>226</v>
      </c>
      <c r="AF110" t="s">
        <v>191</v>
      </c>
      <c r="AG110" t="s">
        <v>3455</v>
      </c>
      <c r="AH110" t="s">
        <v>207</v>
      </c>
      <c r="AI110" t="s">
        <v>191</v>
      </c>
      <c r="AM110" t="s">
        <v>191</v>
      </c>
      <c r="AN110" t="s">
        <v>190</v>
      </c>
      <c r="AO110" t="s">
        <v>190</v>
      </c>
      <c r="AP110" t="s">
        <v>190</v>
      </c>
      <c r="AQ110" t="s">
        <v>190</v>
      </c>
      <c r="AS110" t="s">
        <v>190</v>
      </c>
      <c r="BA110" s="10">
        <v>81.2</v>
      </c>
      <c r="BB110" s="10">
        <v>79.2</v>
      </c>
      <c r="BC110" s="10">
        <v>79.2</v>
      </c>
      <c r="BD110" s="10">
        <v>79.2</v>
      </c>
      <c r="BE110" s="10">
        <v>79.2</v>
      </c>
      <c r="BF110" s="10">
        <v>83.4</v>
      </c>
      <c r="BG110" s="10">
        <v>79.2</v>
      </c>
      <c r="BH110" s="10">
        <v>79.2</v>
      </c>
      <c r="BI110" s="10">
        <v>79.2</v>
      </c>
      <c r="BJ110" s="10">
        <v>79.2</v>
      </c>
      <c r="BK110" s="10">
        <v>83.6</v>
      </c>
      <c r="BL110" s="10">
        <v>86.5</v>
      </c>
      <c r="BM110" s="10">
        <v>85.6</v>
      </c>
      <c r="BN110" s="10">
        <v>90.7</v>
      </c>
      <c r="BO110" s="10">
        <v>85.5</v>
      </c>
      <c r="BP110" s="10">
        <v>82.6</v>
      </c>
      <c r="BQ110" s="10">
        <v>85.1</v>
      </c>
      <c r="BR110" s="10">
        <v>85.6</v>
      </c>
      <c r="BS110" s="10">
        <v>87.6</v>
      </c>
      <c r="BT110" s="10">
        <v>88.4</v>
      </c>
    </row>
    <row r="111" spans="1:72" ht="20.25" customHeight="1">
      <c r="I111" t="s">
        <v>181</v>
      </c>
      <c r="AI111" t="s">
        <v>182</v>
      </c>
    </row>
    <row r="113" spans="1:72" ht="15">
      <c r="BI113" s="10" t="s">
        <v>4</v>
      </c>
    </row>
    <row r="121" spans="1:72" ht="15">
      <c r="L121">
        <v>1</v>
      </c>
      <c r="M121">
        <v>1</v>
      </c>
      <c r="N121">
        <v>1</v>
      </c>
      <c r="O121" t="s">
        <v>198</v>
      </c>
      <c r="BA121" s="10">
        <v>2</v>
      </c>
      <c r="BB121" s="10">
        <v>4</v>
      </c>
      <c r="BC121" s="10">
        <v>3</v>
      </c>
      <c r="BD121" s="10">
        <v>3</v>
      </c>
      <c r="BE121" s="10">
        <v>3</v>
      </c>
      <c r="BF121" s="10">
        <v>3</v>
      </c>
      <c r="BG121" s="10">
        <v>4</v>
      </c>
      <c r="BH121" s="10">
        <v>5</v>
      </c>
      <c r="BI121" s="10">
        <v>3</v>
      </c>
      <c r="BJ121" s="10">
        <v>2</v>
      </c>
      <c r="BK121" s="10">
        <v>4</v>
      </c>
      <c r="BL121" s="10">
        <v>6</v>
      </c>
      <c r="BM121" s="10">
        <v>4</v>
      </c>
      <c r="BN121" s="10">
        <v>2</v>
      </c>
      <c r="BO121" s="10">
        <v>1</v>
      </c>
      <c r="BP121" s="10">
        <v>1</v>
      </c>
      <c r="BQ121" s="10">
        <v>3</v>
      </c>
      <c r="BR121" s="10">
        <v>3</v>
      </c>
      <c r="BS121" s="10">
        <v>2</v>
      </c>
      <c r="BT121" s="10">
        <v>3</v>
      </c>
    </row>
    <row r="122" spans="1:72" ht="15">
      <c r="AM122" t="s">
        <v>197</v>
      </c>
      <c r="BA122" s="10">
        <v>2</v>
      </c>
      <c r="BB122" s="10">
        <v>3</v>
      </c>
      <c r="BC122" s="10">
        <v>5</v>
      </c>
      <c r="BD122" s="10">
        <v>2</v>
      </c>
      <c r="BE122" s="10">
        <v>2</v>
      </c>
      <c r="BF122" s="10">
        <v>3</v>
      </c>
      <c r="BG122" s="10">
        <v>5</v>
      </c>
      <c r="BH122" s="10">
        <v>6</v>
      </c>
      <c r="BI122" s="10">
        <v>6</v>
      </c>
      <c r="BJ122" s="10">
        <v>4</v>
      </c>
      <c r="BK122" s="10">
        <v>2</v>
      </c>
      <c r="BL122" s="10">
        <v>6</v>
      </c>
      <c r="BM122" s="10">
        <v>6</v>
      </c>
      <c r="BN122" s="10">
        <v>3</v>
      </c>
      <c r="BO122" s="10">
        <v>1</v>
      </c>
      <c r="BP122" s="10">
        <v>1</v>
      </c>
      <c r="BQ122" s="10">
        <v>4</v>
      </c>
      <c r="BR122" s="10">
        <v>1</v>
      </c>
      <c r="BS122" s="10">
        <v>2</v>
      </c>
      <c r="BT122" s="10">
        <v>3</v>
      </c>
    </row>
    <row r="123" spans="1:72" ht="15">
      <c r="AM123" t="s">
        <v>197</v>
      </c>
      <c r="BA123" s="10">
        <v>3</v>
      </c>
      <c r="BB123" s="10">
        <v>4</v>
      </c>
      <c r="BC123" s="10">
        <v>4</v>
      </c>
      <c r="BD123" s="10">
        <v>2</v>
      </c>
      <c r="BE123" s="10">
        <v>1</v>
      </c>
      <c r="BF123" s="10">
        <v>1</v>
      </c>
      <c r="BG123" s="10">
        <v>3</v>
      </c>
      <c r="BH123" s="10">
        <v>3</v>
      </c>
      <c r="BI123" s="10">
        <v>5</v>
      </c>
      <c r="BJ123" s="10">
        <v>5</v>
      </c>
      <c r="BK123" s="10">
        <v>5</v>
      </c>
      <c r="BL123" s="10">
        <v>6</v>
      </c>
      <c r="BM123" s="10">
        <v>7</v>
      </c>
      <c r="BN123" s="10">
        <v>7</v>
      </c>
      <c r="BO123" s="10">
        <v>4</v>
      </c>
      <c r="BP123" s="10">
        <v>1</v>
      </c>
      <c r="BQ123" s="10">
        <v>2</v>
      </c>
      <c r="BR123" s="10">
        <v>2</v>
      </c>
      <c r="BS123" s="10">
        <v>2</v>
      </c>
      <c r="BT123" s="10">
        <v>2</v>
      </c>
    </row>
    <row r="124" spans="1:72" ht="15">
      <c r="A124" t="s">
        <v>190</v>
      </c>
      <c r="BA124" s="10">
        <v>4</v>
      </c>
      <c r="BB124" s="10">
        <v>4</v>
      </c>
      <c r="BC124" s="10">
        <v>3</v>
      </c>
      <c r="BD124" s="10">
        <v>4</v>
      </c>
      <c r="BE124" s="10">
        <v>4</v>
      </c>
      <c r="BF124" s="10">
        <v>1</v>
      </c>
      <c r="BG124" s="10">
        <v>3</v>
      </c>
      <c r="BH124" s="10">
        <v>3</v>
      </c>
      <c r="BI124" s="10">
        <v>4</v>
      </c>
      <c r="BJ124" s="10">
        <v>6</v>
      </c>
      <c r="BK124" s="10">
        <v>5</v>
      </c>
      <c r="BL124" s="10">
        <v>5</v>
      </c>
      <c r="BM124" s="10">
        <v>4</v>
      </c>
      <c r="BN124" s="10">
        <v>6</v>
      </c>
      <c r="BO124" s="10">
        <v>7</v>
      </c>
      <c r="BP124" s="10">
        <v>3</v>
      </c>
      <c r="BQ124" s="10">
        <v>1</v>
      </c>
      <c r="BR124" s="10">
        <v>3</v>
      </c>
      <c r="BS124" s="10">
        <v>1</v>
      </c>
      <c r="BT124" s="10">
        <v>1</v>
      </c>
    </row>
    <row r="125" spans="1:72" ht="15">
      <c r="A125" t="s">
        <v>190</v>
      </c>
      <c r="B125" t="s">
        <v>190</v>
      </c>
      <c r="E125" t="s">
        <v>198</v>
      </c>
      <c r="AK125" t="s">
        <v>197</v>
      </c>
      <c r="BA125" s="10">
        <v>4</v>
      </c>
      <c r="BB125" s="10">
        <v>4</v>
      </c>
      <c r="BC125" s="10">
        <v>6</v>
      </c>
      <c r="BD125" s="10">
        <v>3</v>
      </c>
      <c r="BE125" s="10">
        <v>2</v>
      </c>
      <c r="BF125" s="10">
        <v>2</v>
      </c>
      <c r="BG125" s="10">
        <v>2</v>
      </c>
      <c r="BH125" s="10">
        <v>2</v>
      </c>
      <c r="BI125" s="10">
        <v>3</v>
      </c>
      <c r="BJ125" s="10">
        <v>4</v>
      </c>
      <c r="BK125" s="10">
        <v>5</v>
      </c>
      <c r="BL125" s="10">
        <v>6</v>
      </c>
      <c r="BM125" s="10">
        <v>5</v>
      </c>
      <c r="BN125" s="10">
        <v>4</v>
      </c>
      <c r="BO125" s="10">
        <v>6</v>
      </c>
      <c r="BP125" s="10">
        <v>7</v>
      </c>
      <c r="BQ125" s="10">
        <v>5</v>
      </c>
      <c r="BR125" s="10">
        <v>4</v>
      </c>
      <c r="BS125" s="10">
        <v>3</v>
      </c>
      <c r="BT125" s="10">
        <v>2</v>
      </c>
    </row>
    <row r="126" spans="1:72" ht="15">
      <c r="B126" t="s">
        <v>190</v>
      </c>
      <c r="C126" t="s">
        <v>190</v>
      </c>
      <c r="E126">
        <v>2</v>
      </c>
      <c r="I126" t="s">
        <v>198</v>
      </c>
      <c r="AA126" t="s">
        <v>197</v>
      </c>
      <c r="AD126" t="s">
        <v>197</v>
      </c>
      <c r="BA126" s="10">
        <v>4</v>
      </c>
      <c r="BB126" s="10">
        <v>6</v>
      </c>
      <c r="BC126" s="10">
        <v>6</v>
      </c>
      <c r="BD126" s="10">
        <v>5</v>
      </c>
      <c r="BE126" s="10">
        <v>3</v>
      </c>
      <c r="BF126" s="10">
        <v>4</v>
      </c>
      <c r="BG126" s="10">
        <v>1</v>
      </c>
      <c r="BH126" s="10">
        <v>2</v>
      </c>
      <c r="BI126" s="10">
        <v>2</v>
      </c>
      <c r="BJ126" s="10">
        <v>1</v>
      </c>
      <c r="BK126" s="10">
        <v>3</v>
      </c>
      <c r="BL126" s="10">
        <v>7</v>
      </c>
      <c r="BM126" s="10">
        <v>4</v>
      </c>
      <c r="BN126" s="10">
        <v>6</v>
      </c>
      <c r="BO126" s="10">
        <v>5</v>
      </c>
      <c r="BP126" s="10">
        <v>5</v>
      </c>
      <c r="BQ126" s="10">
        <v>5</v>
      </c>
      <c r="BR126" s="10">
        <v>6</v>
      </c>
      <c r="BS126" s="10">
        <v>3</v>
      </c>
      <c r="BT126" s="10">
        <v>3</v>
      </c>
    </row>
    <row r="127" spans="1:72" ht="15">
      <c r="H127">
        <v>3</v>
      </c>
      <c r="I127">
        <v>4</v>
      </c>
      <c r="AH127" t="s">
        <v>197</v>
      </c>
      <c r="BA127" s="10">
        <v>5</v>
      </c>
      <c r="BB127" s="10">
        <v>6</v>
      </c>
      <c r="BC127" s="10">
        <v>6</v>
      </c>
      <c r="BD127" s="10">
        <v>6</v>
      </c>
      <c r="BE127" s="10">
        <v>5</v>
      </c>
      <c r="BF127" s="10">
        <v>5</v>
      </c>
      <c r="BG127" s="10">
        <v>2</v>
      </c>
      <c r="BH127" s="10">
        <v>4</v>
      </c>
      <c r="BI127" s="10">
        <v>2</v>
      </c>
      <c r="BJ127" s="10">
        <v>3</v>
      </c>
      <c r="BK127" s="10">
        <v>2</v>
      </c>
      <c r="BL127" s="10">
        <v>6</v>
      </c>
      <c r="BM127" s="10">
        <v>6</v>
      </c>
      <c r="BN127" s="10">
        <v>7</v>
      </c>
      <c r="BO127" s="10">
        <v>4</v>
      </c>
      <c r="BP127" s="10">
        <v>6</v>
      </c>
      <c r="BQ127" s="10">
        <v>6</v>
      </c>
      <c r="BR127" s="10">
        <v>6</v>
      </c>
      <c r="BS127" s="10">
        <v>7</v>
      </c>
      <c r="BT127" s="10">
        <v>2</v>
      </c>
    </row>
    <row r="128" spans="1:72" ht="15">
      <c r="D128" t="s">
        <v>190</v>
      </c>
      <c r="G128" t="s">
        <v>190</v>
      </c>
      <c r="H128" t="s">
        <v>190</v>
      </c>
      <c r="AB128" t="s">
        <v>197</v>
      </c>
      <c r="AC128" t="s">
        <v>197</v>
      </c>
      <c r="BA128" s="10">
        <v>5</v>
      </c>
      <c r="BB128" s="10">
        <v>6</v>
      </c>
      <c r="BC128" s="10">
        <v>5</v>
      </c>
      <c r="BD128" s="10">
        <v>6</v>
      </c>
      <c r="BE128" s="10">
        <v>8</v>
      </c>
      <c r="BF128" s="10">
        <v>4</v>
      </c>
      <c r="BG128" s="10">
        <v>2</v>
      </c>
      <c r="BH128" s="10">
        <v>1</v>
      </c>
      <c r="BI128" s="10">
        <v>1</v>
      </c>
      <c r="BJ128" s="10">
        <v>1</v>
      </c>
      <c r="BK128" s="10">
        <v>2</v>
      </c>
      <c r="BL128" s="10">
        <v>3</v>
      </c>
      <c r="BM128" s="10">
        <v>3</v>
      </c>
      <c r="BN128" s="10">
        <v>5</v>
      </c>
      <c r="BO128" s="10">
        <v>6</v>
      </c>
      <c r="BP128" s="10">
        <v>7</v>
      </c>
      <c r="BQ128" s="10">
        <v>8</v>
      </c>
      <c r="BR128" s="10">
        <v>7</v>
      </c>
      <c r="BS128" s="10">
        <v>5</v>
      </c>
      <c r="BT128" s="10">
        <v>3</v>
      </c>
    </row>
    <row r="129" spans="1:72" ht="15">
      <c r="C129" t="s">
        <v>190</v>
      </c>
      <c r="D129">
        <v>5</v>
      </c>
      <c r="E129" t="s">
        <v>190</v>
      </c>
      <c r="F129" t="s">
        <v>190</v>
      </c>
      <c r="G129" t="s">
        <v>190</v>
      </c>
      <c r="H129" t="s">
        <v>190</v>
      </c>
      <c r="I129" t="s">
        <v>190</v>
      </c>
      <c r="Q129" t="s">
        <v>198</v>
      </c>
      <c r="AK129" t="s">
        <v>197</v>
      </c>
      <c r="AL129" t="s">
        <v>197</v>
      </c>
      <c r="BA129" s="10">
        <v>3</v>
      </c>
      <c r="BB129" s="10">
        <v>6</v>
      </c>
      <c r="BC129" s="10">
        <v>6</v>
      </c>
      <c r="BD129" s="10">
        <v>7</v>
      </c>
      <c r="BE129" s="10">
        <v>6</v>
      </c>
      <c r="BF129" s="10">
        <v>4</v>
      </c>
      <c r="BG129" s="10">
        <v>3</v>
      </c>
      <c r="BH129" s="10">
        <v>4</v>
      </c>
      <c r="BI129" s="10">
        <v>2</v>
      </c>
      <c r="BJ129" s="10">
        <v>1</v>
      </c>
      <c r="BK129" s="10">
        <v>1</v>
      </c>
      <c r="BL129" s="10">
        <v>2</v>
      </c>
      <c r="BM129" s="10">
        <v>1</v>
      </c>
      <c r="BN129" s="10">
        <v>3</v>
      </c>
      <c r="BO129" s="10">
        <v>7</v>
      </c>
      <c r="BP129" s="10">
        <v>9</v>
      </c>
      <c r="BQ129" s="10">
        <v>9</v>
      </c>
      <c r="BR129" s="10">
        <v>6</v>
      </c>
      <c r="BS129" s="10">
        <v>7</v>
      </c>
      <c r="BT129" s="10">
        <v>5</v>
      </c>
    </row>
    <row r="130" spans="1:72" ht="15">
      <c r="C130">
        <v>7</v>
      </c>
      <c r="E130" t="s">
        <v>190</v>
      </c>
      <c r="F130" t="s">
        <v>190</v>
      </c>
      <c r="G130" t="s">
        <v>190</v>
      </c>
      <c r="J130" t="s">
        <v>190</v>
      </c>
      <c r="M130">
        <v>8</v>
      </c>
      <c r="N130">
        <v>8</v>
      </c>
      <c r="O130">
        <v>8</v>
      </c>
      <c r="AA130" t="s">
        <v>197</v>
      </c>
      <c r="AB130" t="s">
        <v>197</v>
      </c>
      <c r="AL130" t="s">
        <v>197</v>
      </c>
      <c r="BA130" s="10">
        <v>3</v>
      </c>
      <c r="BB130" s="10">
        <v>4</v>
      </c>
      <c r="BC130" s="10">
        <v>7</v>
      </c>
      <c r="BD130" s="10">
        <v>7</v>
      </c>
      <c r="BE130" s="10">
        <v>9</v>
      </c>
      <c r="BF130" s="10">
        <v>7</v>
      </c>
      <c r="BG130" s="10">
        <v>4</v>
      </c>
      <c r="BH130" s="10">
        <v>2</v>
      </c>
      <c r="BI130" s="10">
        <v>5</v>
      </c>
      <c r="BJ130" s="10">
        <v>1</v>
      </c>
      <c r="BK130" s="10">
        <v>3</v>
      </c>
      <c r="BL130" s="10">
        <v>1</v>
      </c>
      <c r="BM130" s="10">
        <v>3</v>
      </c>
      <c r="BN130" s="10">
        <v>2</v>
      </c>
      <c r="BO130" s="10">
        <v>6</v>
      </c>
      <c r="BP130" s="10">
        <v>7</v>
      </c>
      <c r="BQ130" s="10">
        <v>6</v>
      </c>
      <c r="BR130" s="10">
        <v>5</v>
      </c>
      <c r="BS130" s="10">
        <v>6</v>
      </c>
      <c r="BT130" s="10">
        <v>7</v>
      </c>
    </row>
    <row r="131" spans="1:72" ht="15">
      <c r="A131">
        <v>9</v>
      </c>
      <c r="B131" t="s">
        <v>190</v>
      </c>
      <c r="C131">
        <v>10</v>
      </c>
      <c r="D131">
        <v>10</v>
      </c>
      <c r="E131">
        <v>11</v>
      </c>
      <c r="G131" t="s">
        <v>190</v>
      </c>
      <c r="H131" t="s">
        <v>190</v>
      </c>
      <c r="J131">
        <v>8</v>
      </c>
      <c r="K131">
        <v>8</v>
      </c>
      <c r="L131">
        <v>8</v>
      </c>
      <c r="M131">
        <v>8</v>
      </c>
      <c r="AC131" t="s">
        <v>197</v>
      </c>
      <c r="AD131" t="s">
        <v>197</v>
      </c>
      <c r="AJ131" t="s">
        <v>197</v>
      </c>
      <c r="BA131" s="10">
        <v>3</v>
      </c>
      <c r="BB131" s="10">
        <v>3</v>
      </c>
      <c r="BC131" s="10">
        <v>6</v>
      </c>
      <c r="BD131" s="10">
        <v>6</v>
      </c>
      <c r="BE131" s="10">
        <v>8</v>
      </c>
      <c r="BF131" s="10">
        <v>8</v>
      </c>
      <c r="BG131" s="10">
        <v>6</v>
      </c>
      <c r="BH131" s="10">
        <v>4</v>
      </c>
      <c r="BI131" s="10">
        <v>4</v>
      </c>
      <c r="BJ131" s="10">
        <v>2</v>
      </c>
      <c r="BK131" s="10">
        <v>3</v>
      </c>
      <c r="BL131" s="10">
        <v>1</v>
      </c>
      <c r="BM131" s="10">
        <v>4</v>
      </c>
      <c r="BN131" s="10">
        <v>3</v>
      </c>
      <c r="BO131" s="10">
        <v>4</v>
      </c>
      <c r="BP131" s="10">
        <v>6</v>
      </c>
      <c r="BQ131" s="10">
        <v>6</v>
      </c>
      <c r="BR131" s="10">
        <v>8</v>
      </c>
      <c r="BS131" s="10">
        <v>6</v>
      </c>
      <c r="BT131" s="10">
        <v>8</v>
      </c>
    </row>
    <row r="132" spans="1:72" ht="15">
      <c r="A132">
        <v>12</v>
      </c>
      <c r="B132">
        <v>12</v>
      </c>
      <c r="D132">
        <v>13</v>
      </c>
      <c r="E132">
        <v>13</v>
      </c>
      <c r="AA132" t="s">
        <v>197</v>
      </c>
      <c r="AB132" t="s">
        <v>197</v>
      </c>
      <c r="AD132" t="s">
        <v>197</v>
      </c>
      <c r="AJ132" t="s">
        <v>197</v>
      </c>
      <c r="BA132" s="10">
        <v>5</v>
      </c>
      <c r="BB132" s="10">
        <v>3</v>
      </c>
      <c r="BC132" s="10">
        <v>4</v>
      </c>
      <c r="BD132" s="10">
        <v>4</v>
      </c>
      <c r="BE132" s="10">
        <v>5</v>
      </c>
      <c r="BF132" s="10">
        <v>6</v>
      </c>
      <c r="BG132" s="10">
        <v>7</v>
      </c>
      <c r="BH132" s="10">
        <v>5</v>
      </c>
      <c r="BI132" s="10">
        <v>3</v>
      </c>
      <c r="BJ132" s="10">
        <v>2</v>
      </c>
      <c r="BK132" s="10">
        <v>1</v>
      </c>
      <c r="BL132" s="10">
        <v>4</v>
      </c>
      <c r="BM132" s="10">
        <v>4</v>
      </c>
      <c r="BN132" s="10">
        <v>3</v>
      </c>
      <c r="BO132" s="10">
        <v>4</v>
      </c>
      <c r="BP132" s="10">
        <v>5</v>
      </c>
      <c r="BQ132" s="10">
        <v>6</v>
      </c>
      <c r="BR132" s="10">
        <v>7</v>
      </c>
      <c r="BS132" s="10">
        <v>8</v>
      </c>
      <c r="BT132" s="10">
        <v>5</v>
      </c>
    </row>
    <row r="133" spans="1:72" ht="15">
      <c r="A133">
        <v>15</v>
      </c>
      <c r="B133">
        <v>15</v>
      </c>
      <c r="C133">
        <v>20</v>
      </c>
      <c r="D133">
        <v>14</v>
      </c>
      <c r="G133" t="s">
        <v>190</v>
      </c>
      <c r="AA133" t="s">
        <v>197</v>
      </c>
      <c r="AB133" t="s">
        <v>197</v>
      </c>
      <c r="AC133" t="s">
        <v>197</v>
      </c>
      <c r="AD133" t="s">
        <v>197</v>
      </c>
      <c r="AE133" t="s">
        <v>197</v>
      </c>
      <c r="AF133" t="s">
        <v>197</v>
      </c>
      <c r="AH133" t="s">
        <v>197</v>
      </c>
      <c r="AI133" t="s">
        <v>197</v>
      </c>
      <c r="AJ133" t="s">
        <v>197</v>
      </c>
      <c r="AR133" t="s">
        <v>197</v>
      </c>
      <c r="AS133" t="s">
        <v>197</v>
      </c>
      <c r="BA133" s="10">
        <v>4</v>
      </c>
      <c r="BB133" s="10">
        <v>5</v>
      </c>
      <c r="BC133" s="10">
        <v>5</v>
      </c>
      <c r="BD133" s="10">
        <v>6</v>
      </c>
      <c r="BE133" s="10">
        <v>5</v>
      </c>
      <c r="BF133" s="10">
        <v>7</v>
      </c>
      <c r="BG133" s="10">
        <v>7</v>
      </c>
      <c r="BH133" s="10">
        <v>7</v>
      </c>
      <c r="BI133" s="10">
        <v>5</v>
      </c>
      <c r="BJ133" s="10">
        <v>4</v>
      </c>
      <c r="BK133" s="10">
        <v>1</v>
      </c>
      <c r="BL133" s="10">
        <v>2</v>
      </c>
      <c r="BM133" s="10">
        <v>4</v>
      </c>
      <c r="BN133" s="10">
        <v>6</v>
      </c>
      <c r="BO133" s="10">
        <v>6</v>
      </c>
      <c r="BP133" s="10">
        <v>6</v>
      </c>
      <c r="BQ133" s="10">
        <v>6</v>
      </c>
      <c r="BR133" s="10">
        <v>6</v>
      </c>
      <c r="BS133" s="10">
        <v>8</v>
      </c>
      <c r="BT133" s="10">
        <v>8</v>
      </c>
    </row>
    <row r="134" spans="1:72" ht="15">
      <c r="B134">
        <v>15</v>
      </c>
      <c r="C134">
        <v>20</v>
      </c>
      <c r="G134">
        <v>16</v>
      </c>
      <c r="H134">
        <v>17</v>
      </c>
      <c r="I134">
        <v>18</v>
      </c>
      <c r="K134">
        <v>19</v>
      </c>
      <c r="L134" t="s">
        <v>198</v>
      </c>
      <c r="N134" t="s">
        <v>190</v>
      </c>
      <c r="AB134" t="s">
        <v>197</v>
      </c>
      <c r="AC134" t="s">
        <v>197</v>
      </c>
      <c r="AF134" t="s">
        <v>197</v>
      </c>
      <c r="AH134" t="s">
        <v>197</v>
      </c>
      <c r="AI134" t="s">
        <v>197</v>
      </c>
      <c r="BA134" s="10">
        <v>5</v>
      </c>
      <c r="BB134" s="10">
        <v>3</v>
      </c>
      <c r="BC134" s="10">
        <v>2</v>
      </c>
      <c r="BD134" s="10">
        <v>5</v>
      </c>
      <c r="BE134" s="10">
        <v>5</v>
      </c>
      <c r="BF134" s="10">
        <v>6</v>
      </c>
      <c r="BG134" s="10">
        <v>7</v>
      </c>
      <c r="BH134" s="10">
        <v>5</v>
      </c>
      <c r="BI134" s="10">
        <v>7</v>
      </c>
      <c r="BJ134" s="10">
        <v>5</v>
      </c>
      <c r="BK134" s="10">
        <v>2</v>
      </c>
      <c r="BL134" s="10">
        <v>2</v>
      </c>
      <c r="BM134" s="10">
        <v>2</v>
      </c>
      <c r="BN134" s="10">
        <v>4</v>
      </c>
      <c r="BO134" s="10">
        <v>5</v>
      </c>
      <c r="BP134" s="10">
        <v>4</v>
      </c>
      <c r="BQ134" s="10">
        <v>5</v>
      </c>
      <c r="BR134" s="10">
        <v>5</v>
      </c>
      <c r="BS134" s="10">
        <v>7</v>
      </c>
      <c r="BT134" s="10">
        <v>10</v>
      </c>
    </row>
    <row r="135" spans="1:72" ht="15">
      <c r="B135">
        <v>20</v>
      </c>
      <c r="C135">
        <v>20</v>
      </c>
      <c r="G135">
        <v>21</v>
      </c>
      <c r="H135" t="s">
        <v>190</v>
      </c>
      <c r="I135">
        <v>22</v>
      </c>
      <c r="M135">
        <v>23</v>
      </c>
      <c r="O135" t="s">
        <v>190</v>
      </c>
      <c r="AF135" t="s">
        <v>197</v>
      </c>
      <c r="AG135" t="s">
        <v>197</v>
      </c>
      <c r="AI135" t="s">
        <v>197</v>
      </c>
      <c r="BA135" s="10">
        <v>5</v>
      </c>
      <c r="BB135" s="10">
        <v>6</v>
      </c>
      <c r="BC135" s="10">
        <v>6</v>
      </c>
      <c r="BD135" s="10">
        <v>6</v>
      </c>
      <c r="BE135" s="10">
        <v>5</v>
      </c>
      <c r="BF135" s="10">
        <v>7</v>
      </c>
      <c r="BG135" s="10">
        <v>7</v>
      </c>
      <c r="BH135" s="10">
        <v>8</v>
      </c>
      <c r="BI135" s="10">
        <v>7</v>
      </c>
      <c r="BJ135" s="10">
        <v>8</v>
      </c>
      <c r="BK135" s="10">
        <v>4</v>
      </c>
      <c r="BL135" s="10">
        <v>3</v>
      </c>
      <c r="BM135" s="10">
        <v>2</v>
      </c>
      <c r="BN135" s="10">
        <v>3</v>
      </c>
      <c r="BO135" s="10">
        <v>5</v>
      </c>
      <c r="BP135" s="10">
        <v>7</v>
      </c>
      <c r="BQ135" s="10">
        <v>6</v>
      </c>
      <c r="BR135" s="10">
        <v>5</v>
      </c>
      <c r="BS135" s="10">
        <v>4</v>
      </c>
      <c r="BT135" s="10">
        <v>7</v>
      </c>
    </row>
    <row r="136" spans="1:72" ht="15">
      <c r="B136">
        <v>26</v>
      </c>
      <c r="C136">
        <v>26</v>
      </c>
      <c r="H136">
        <v>27</v>
      </c>
      <c r="J136">
        <v>24</v>
      </c>
      <c r="K136" t="s">
        <v>190</v>
      </c>
      <c r="L136" t="s">
        <v>190</v>
      </c>
      <c r="M136">
        <v>23</v>
      </c>
      <c r="O136">
        <v>25</v>
      </c>
      <c r="P136" t="s">
        <v>190</v>
      </c>
      <c r="AA136" t="s">
        <v>197</v>
      </c>
      <c r="AG136" t="s">
        <v>197</v>
      </c>
      <c r="AH136" t="s">
        <v>197</v>
      </c>
      <c r="AM136" t="s">
        <v>197</v>
      </c>
      <c r="AN136" t="s">
        <v>197</v>
      </c>
      <c r="BA136" s="10">
        <v>4</v>
      </c>
      <c r="BB136" s="10">
        <v>5</v>
      </c>
      <c r="BC136" s="10">
        <v>6</v>
      </c>
      <c r="BD136" s="10">
        <v>7</v>
      </c>
      <c r="BE136" s="10">
        <v>8</v>
      </c>
      <c r="BF136" s="10">
        <v>7</v>
      </c>
      <c r="BG136" s="10">
        <v>7</v>
      </c>
      <c r="BH136" s="10">
        <v>9</v>
      </c>
      <c r="BI136" s="10">
        <v>9</v>
      </c>
      <c r="BJ136" s="10">
        <v>7</v>
      </c>
      <c r="BK136" s="10">
        <v>8</v>
      </c>
      <c r="BL136" s="10">
        <v>7</v>
      </c>
      <c r="BM136" s="10">
        <v>2</v>
      </c>
      <c r="BN136" s="10">
        <v>4</v>
      </c>
      <c r="BO136" s="10">
        <v>4</v>
      </c>
      <c r="BP136" s="10">
        <v>4</v>
      </c>
      <c r="BQ136" s="10">
        <v>8</v>
      </c>
      <c r="BR136" s="10">
        <v>7</v>
      </c>
      <c r="BS136" s="10">
        <v>3</v>
      </c>
      <c r="BT136" s="10">
        <v>6</v>
      </c>
    </row>
    <row r="137" spans="1:72" ht="15">
      <c r="B137">
        <v>26</v>
      </c>
      <c r="H137">
        <v>27</v>
      </c>
      <c r="J137">
        <v>28</v>
      </c>
      <c r="K137">
        <v>30</v>
      </c>
      <c r="M137" t="s">
        <v>190</v>
      </c>
      <c r="N137" t="s">
        <v>190</v>
      </c>
      <c r="P137" t="s">
        <v>190</v>
      </c>
      <c r="Q137" t="s">
        <v>190</v>
      </c>
      <c r="R137" t="s">
        <v>190</v>
      </c>
      <c r="AA137" t="s">
        <v>197</v>
      </c>
      <c r="AC137" t="s">
        <v>197</v>
      </c>
      <c r="AK137" t="s">
        <v>197</v>
      </c>
      <c r="AL137" t="s">
        <v>197</v>
      </c>
      <c r="BA137" s="10">
        <v>4</v>
      </c>
      <c r="BB137" s="10">
        <v>4</v>
      </c>
      <c r="BC137" s="10">
        <v>7</v>
      </c>
      <c r="BD137" s="10">
        <v>5</v>
      </c>
      <c r="BE137" s="10">
        <v>7</v>
      </c>
      <c r="BF137" s="10">
        <v>9</v>
      </c>
      <c r="BG137" s="10">
        <v>9</v>
      </c>
      <c r="BH137" s="10">
        <v>7</v>
      </c>
      <c r="BI137" s="10">
        <v>9</v>
      </c>
      <c r="BJ137" s="10">
        <v>6</v>
      </c>
      <c r="BK137" s="10">
        <v>7</v>
      </c>
      <c r="BL137" s="10">
        <v>7</v>
      </c>
      <c r="BM137" s="10">
        <v>6</v>
      </c>
      <c r="BN137" s="10">
        <v>4</v>
      </c>
      <c r="BO137" s="10">
        <v>4</v>
      </c>
      <c r="BP137" s="10">
        <v>3</v>
      </c>
      <c r="BQ137" s="10">
        <v>7</v>
      </c>
      <c r="BR137" s="10">
        <v>6</v>
      </c>
      <c r="BS137" s="10">
        <v>6</v>
      </c>
      <c r="BT137" s="10">
        <v>5</v>
      </c>
    </row>
    <row r="138" spans="1:72" ht="15">
      <c r="C138">
        <v>32</v>
      </c>
      <c r="D138" t="s">
        <v>198</v>
      </c>
      <c r="I138">
        <v>29</v>
      </c>
      <c r="J138">
        <v>29</v>
      </c>
      <c r="K138">
        <v>30</v>
      </c>
      <c r="L138">
        <v>31</v>
      </c>
      <c r="M138" t="s">
        <v>190</v>
      </c>
      <c r="N138" t="s">
        <v>190</v>
      </c>
      <c r="O138" t="s">
        <v>190</v>
      </c>
      <c r="P138" t="s">
        <v>190</v>
      </c>
      <c r="R138" t="s">
        <v>190</v>
      </c>
      <c r="AA138" t="s">
        <v>197</v>
      </c>
      <c r="AB138" t="s">
        <v>197</v>
      </c>
      <c r="AD138" t="s">
        <v>197</v>
      </c>
      <c r="AE138" t="s">
        <v>197</v>
      </c>
      <c r="AI138" t="s">
        <v>197</v>
      </c>
      <c r="AJ138" t="s">
        <v>197</v>
      </c>
      <c r="AK138" t="s">
        <v>197</v>
      </c>
      <c r="AL138" t="s">
        <v>197</v>
      </c>
      <c r="BA138" s="10">
        <v>2</v>
      </c>
      <c r="BB138" s="10">
        <v>4</v>
      </c>
      <c r="BC138" s="10">
        <v>3</v>
      </c>
      <c r="BD138" s="10">
        <v>4</v>
      </c>
      <c r="BE138" s="10">
        <v>6</v>
      </c>
      <c r="BF138" s="10">
        <v>7</v>
      </c>
      <c r="BG138" s="10">
        <v>7</v>
      </c>
      <c r="BH138" s="10">
        <v>6</v>
      </c>
      <c r="BI138" s="10">
        <v>7</v>
      </c>
      <c r="BJ138" s="10">
        <v>5</v>
      </c>
      <c r="BK138" s="10">
        <v>4</v>
      </c>
      <c r="BL138" s="10">
        <v>6</v>
      </c>
      <c r="BM138" s="10">
        <v>8</v>
      </c>
      <c r="BN138" s="10">
        <v>5</v>
      </c>
      <c r="BO138" s="10">
        <v>6</v>
      </c>
      <c r="BP138" s="10">
        <v>4</v>
      </c>
      <c r="BQ138" s="10">
        <v>3</v>
      </c>
      <c r="BR138" s="10">
        <v>7</v>
      </c>
      <c r="BS138" s="10">
        <v>7</v>
      </c>
      <c r="BT138" s="10">
        <v>4</v>
      </c>
    </row>
    <row r="139" spans="1:72" ht="15">
      <c r="C139">
        <v>32</v>
      </c>
      <c r="D139">
        <v>33</v>
      </c>
      <c r="E139">
        <v>33</v>
      </c>
      <c r="G139" t="s">
        <v>198</v>
      </c>
      <c r="J139">
        <v>34</v>
      </c>
      <c r="N139" t="s">
        <v>190</v>
      </c>
      <c r="O139" t="s">
        <v>190</v>
      </c>
      <c r="P139" t="s">
        <v>190</v>
      </c>
      <c r="AA139" t="s">
        <v>197</v>
      </c>
      <c r="AB139" t="s">
        <v>197</v>
      </c>
      <c r="AC139" t="s">
        <v>197</v>
      </c>
      <c r="AD139" t="s">
        <v>197</v>
      </c>
      <c r="AE139" t="s">
        <v>197</v>
      </c>
      <c r="AG139" t="s">
        <v>197</v>
      </c>
      <c r="AH139" t="s">
        <v>197</v>
      </c>
      <c r="AL139" t="s">
        <v>197</v>
      </c>
      <c r="AM139" t="s">
        <v>197</v>
      </c>
      <c r="BA139" s="10">
        <v>1</v>
      </c>
      <c r="BB139" s="10">
        <v>3</v>
      </c>
      <c r="BC139" s="10">
        <v>5</v>
      </c>
      <c r="BD139" s="10">
        <v>4</v>
      </c>
      <c r="BE139" s="10">
        <v>5</v>
      </c>
      <c r="BF139" s="10">
        <v>4</v>
      </c>
      <c r="BG139" s="10">
        <v>8</v>
      </c>
      <c r="BH139" s="10">
        <v>6</v>
      </c>
      <c r="BI139" s="10">
        <v>8</v>
      </c>
      <c r="BJ139" s="10">
        <v>7</v>
      </c>
      <c r="BK139" s="10">
        <v>3</v>
      </c>
      <c r="BL139" s="10">
        <v>3</v>
      </c>
      <c r="BM139" s="10">
        <v>7</v>
      </c>
      <c r="BN139" s="10">
        <v>8</v>
      </c>
      <c r="BO139" s="10">
        <v>7</v>
      </c>
      <c r="BP139" s="10">
        <v>4</v>
      </c>
      <c r="BQ139" s="10">
        <v>2</v>
      </c>
      <c r="BR139" s="10">
        <v>4</v>
      </c>
      <c r="BS139" s="10">
        <v>7</v>
      </c>
      <c r="BT139" s="10">
        <v>5</v>
      </c>
    </row>
    <row r="140" spans="1:72" ht="15">
      <c r="D140">
        <v>35</v>
      </c>
      <c r="E140">
        <v>35</v>
      </c>
      <c r="F140">
        <v>36</v>
      </c>
      <c r="G140">
        <v>36</v>
      </c>
      <c r="H140">
        <v>37</v>
      </c>
      <c r="I140">
        <v>37</v>
      </c>
      <c r="M140">
        <v>38</v>
      </c>
      <c r="N140" t="s">
        <v>190</v>
      </c>
      <c r="O140" t="s">
        <v>190</v>
      </c>
      <c r="P140" t="s">
        <v>190</v>
      </c>
      <c r="Q140" t="s">
        <v>190</v>
      </c>
      <c r="S140" t="s">
        <v>190</v>
      </c>
      <c r="AD140" t="s">
        <v>197</v>
      </c>
      <c r="AE140" t="s">
        <v>197</v>
      </c>
      <c r="AF140" t="s">
        <v>197</v>
      </c>
      <c r="AI140" t="s">
        <v>197</v>
      </c>
      <c r="AJ140" t="s">
        <v>197</v>
      </c>
      <c r="AK140" t="s">
        <v>197</v>
      </c>
      <c r="AL140" t="s">
        <v>197</v>
      </c>
      <c r="BA140" s="10">
        <v>1</v>
      </c>
      <c r="BB140" s="10">
        <v>1</v>
      </c>
      <c r="BC140" s="10">
        <v>3</v>
      </c>
      <c r="BD140" s="10">
        <v>4</v>
      </c>
      <c r="BE140" s="10">
        <v>2</v>
      </c>
      <c r="BF140" s="10">
        <v>2</v>
      </c>
      <c r="BG140" s="10">
        <v>6</v>
      </c>
      <c r="BH140" s="10">
        <v>7</v>
      </c>
      <c r="BI140" s="10">
        <v>8</v>
      </c>
      <c r="BJ140" s="10">
        <v>7</v>
      </c>
      <c r="BK140" s="10">
        <v>6</v>
      </c>
      <c r="BL140" s="10">
        <v>2</v>
      </c>
      <c r="BM140" s="10">
        <v>4</v>
      </c>
      <c r="BN140" s="10">
        <v>6</v>
      </c>
      <c r="BO140" s="10">
        <v>8</v>
      </c>
      <c r="BP140" s="10">
        <v>7</v>
      </c>
      <c r="BQ140" s="10">
        <v>2</v>
      </c>
      <c r="BR140" s="10">
        <v>5</v>
      </c>
      <c r="BS140" s="10">
        <v>4</v>
      </c>
      <c r="BT140" s="10">
        <v>4</v>
      </c>
    </row>
    <row r="141" spans="1:72" ht="20.25" customHeight="1">
      <c r="H141" t="s">
        <v>192</v>
      </c>
      <c r="AI141" t="s">
        <v>196</v>
      </c>
    </row>
    <row r="143" spans="1:72" ht="15">
      <c r="BJ143" s="10" t="s">
        <v>19</v>
      </c>
    </row>
  </sheetData>
  <conditionalFormatting sqref="A1:T20">
    <cfRule type="expression" dxfId="1" priority="12" stopIfTrue="1">
      <formula>AND(IsCoastal(A1,#REF!, $S$19), A1&lt;0)</formula>
    </cfRule>
    <cfRule type="colorScale" priority="14">
      <colorScale>
        <cfvo type="num" val="0"/>
        <cfvo type="max"/>
        <color rgb="FF00FF00"/>
        <color rgb="FFCC6600"/>
      </colorScale>
    </cfRule>
  </conditionalFormatting>
  <conditionalFormatting sqref="A1:T20">
    <cfRule type="cellIs" dxfId="0" priority="13" stopIfTrue="1" operator="lessThan">
      <formula>0</formula>
    </cfRule>
  </conditionalFormatting>
  <conditionalFormatting sqref="AA1:AT20">
    <cfRule type="colorScale" priority="11">
      <colorScale>
        <cfvo type="num" val="0"/>
        <cfvo type="num" val="60"/>
        <color theme="3" tint="0.59999389629810485"/>
        <color rgb="FFFF9900"/>
      </colorScale>
    </cfRule>
  </conditionalFormatting>
  <conditionalFormatting sqref="AA31:AT50">
    <cfRule type="colorScale" priority="8">
      <colorScale>
        <cfvo type="min"/>
        <cfvo type="percentile" val="50"/>
        <cfvo type="max"/>
        <color rgb="FF5A8AC6"/>
        <color rgb="FFFFEB84"/>
        <color rgb="FFF8696B"/>
      </colorScale>
    </cfRule>
    <cfRule type="colorScale" priority="10">
      <colorScale>
        <cfvo type="num" val="0"/>
        <cfvo type="num" val="60"/>
        <color rgb="FFFF9900"/>
        <color theme="3" tint="0.39997558519241921"/>
      </colorScale>
    </cfRule>
  </conditionalFormatting>
  <conditionalFormatting sqref="AA1:AT20">
    <cfRule type="colorScale" priority="9">
      <colorScale>
        <cfvo type="min"/>
        <cfvo type="percentile" val="50"/>
        <cfvo type="max"/>
        <color rgb="FF5A8AC6"/>
        <color rgb="FFFFEB84"/>
        <color rgb="FFF8696B"/>
      </colorScale>
    </cfRule>
  </conditionalFormatting>
  <conditionalFormatting sqref="A31:T50">
    <cfRule type="colorScale" priority="7">
      <colorScale>
        <cfvo type="num" val="0"/>
        <cfvo type="num" val="40"/>
        <cfvo type="num" val="100"/>
        <color rgb="FFFFFF00"/>
        <color rgb="FF00FF00"/>
        <color rgb="FF003300"/>
      </colorScale>
    </cfRule>
  </conditionalFormatting>
  <conditionalFormatting sqref="A61:T80">
    <cfRule type="colorScale" priority="6">
      <colorScale>
        <cfvo type="num" val="32"/>
        <cfvo type="num" val="80"/>
        <color theme="3" tint="0.39997558519241921"/>
        <color rgb="FFFF9900"/>
      </colorScale>
    </cfRule>
  </conditionalFormatting>
  <conditionalFormatting sqref="BA61:BT80 BA91:BT110">
    <cfRule type="colorScale" priority="5">
      <colorScale>
        <cfvo type="num" val="0"/>
        <cfvo type="num" val="60"/>
        <color theme="3" tint="0.59999389629810485"/>
        <color rgb="FFFF9900"/>
      </colorScale>
    </cfRule>
  </conditionalFormatting>
  <conditionalFormatting sqref="BA61:BT80">
    <cfRule type="colorScale" priority="2">
      <colorScale>
        <cfvo type="min"/>
        <cfvo type="max"/>
        <color rgb="FF63BE7B"/>
        <color rgb="FFFFEF9C"/>
      </colorScale>
    </cfRule>
  </conditionalFormatting>
  <conditionalFormatting sqref="BA91:BT110">
    <cfRule type="colorScale" priority="3">
      <colorScale>
        <cfvo type="min"/>
        <cfvo type="percentile" val="50"/>
        <cfvo type="max"/>
        <color rgb="FF5A8AC6"/>
        <color rgb="FFFFEB84"/>
        <color rgb="FFF8696B"/>
      </colorScale>
    </cfRule>
    <cfRule type="colorScale" priority="4">
      <colorScale>
        <cfvo type="min"/>
        <cfvo type="max"/>
        <color rgb="FFFF0000"/>
        <color rgb="FF00B050"/>
      </colorScale>
    </cfRule>
  </conditionalFormatting>
  <conditionalFormatting sqref="BA121:BT140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W410"/>
  <sheetViews>
    <sheetView topLeftCell="A355" workbookViewId="0">
      <selection activeCell="C104" sqref="C104"/>
    </sheetView>
  </sheetViews>
  <sheetFormatPr defaultColWidth="6.140625" defaultRowHeight="15"/>
  <cols>
    <col min="1" max="1" width="5.85546875" bestFit="1" customWidth="1"/>
    <col min="2" max="3" width="8.5703125" style="12" bestFit="1" customWidth="1"/>
    <col min="4" max="4" width="9.28515625" bestFit="1" customWidth="1"/>
    <col min="5" max="5" width="9.28515625" style="10" bestFit="1" customWidth="1"/>
    <col min="6" max="6" width="8.85546875" style="10" bestFit="1" customWidth="1"/>
    <col min="7" max="7" width="11.140625" style="10" bestFit="1" customWidth="1"/>
    <col min="8" max="8" width="8.7109375" style="10" bestFit="1" customWidth="1"/>
    <col min="9" max="9" width="8.7109375" bestFit="1" customWidth="1"/>
    <col min="10" max="10" width="15.42578125" bestFit="1" customWidth="1"/>
    <col min="11" max="11" width="9.140625" style="10" bestFit="1" customWidth="1"/>
    <col min="12" max="12" width="11.7109375" bestFit="1" customWidth="1"/>
    <col min="13" max="13" width="15.7109375" bestFit="1" customWidth="1"/>
    <col min="14" max="14" width="11.42578125" bestFit="1" customWidth="1"/>
    <col min="15" max="15" width="13.5703125" bestFit="1" customWidth="1"/>
    <col min="16" max="16" width="14.28515625" bestFit="1" customWidth="1"/>
    <col min="17" max="17" width="9.5703125" style="10" customWidth="1"/>
    <col min="18" max="18" width="15.5703125" style="10" bestFit="1" customWidth="1"/>
    <col min="19" max="19" width="10.140625" style="10" bestFit="1" customWidth="1"/>
    <col min="20" max="20" width="10.42578125" style="10" bestFit="1" customWidth="1"/>
    <col min="21" max="21" width="9.5703125" style="10" customWidth="1"/>
    <col min="22" max="22" width="10.85546875" style="10" bestFit="1" customWidth="1"/>
    <col min="23" max="23" width="7.42578125" style="10" bestFit="1" customWidth="1"/>
    <col min="24" max="24" width="6.85546875" style="10" bestFit="1" customWidth="1"/>
    <col min="25" max="25" width="7.28515625" style="10" customWidth="1"/>
    <col min="26" max="26" width="6.7109375" style="10" bestFit="1" customWidth="1"/>
    <col min="27" max="27" width="11.140625" style="10" bestFit="1" customWidth="1"/>
    <col min="28" max="28" width="10.5703125" style="10" bestFit="1" customWidth="1"/>
    <col min="29" max="29" width="6.85546875" style="10" bestFit="1" customWidth="1"/>
    <col min="30" max="30" width="9.42578125" style="10" customWidth="1"/>
    <col min="31" max="31" width="9.42578125" style="10" bestFit="1" customWidth="1"/>
    <col min="32" max="32" width="10.140625" style="10" bestFit="1" customWidth="1"/>
    <col min="33" max="33" width="10.42578125" style="10" bestFit="1" customWidth="1"/>
    <col min="34" max="34" width="9.5703125" style="10" customWidth="1"/>
    <col min="35" max="35" width="10.85546875" style="10" bestFit="1" customWidth="1"/>
    <col min="36" max="36" width="7.42578125" style="10" bestFit="1" customWidth="1"/>
    <col min="37" max="37" width="6.85546875" style="10" bestFit="1" customWidth="1"/>
    <col min="38" max="38" width="7" style="10" customWidth="1"/>
    <col min="39" max="39" width="6.7109375" style="10" bestFit="1" customWidth="1"/>
    <col min="40" max="40" width="8.85546875" style="10" bestFit="1" customWidth="1"/>
    <col min="41" max="41" width="9.42578125" style="10" bestFit="1" customWidth="1"/>
    <col min="42" max="42" width="9.42578125" style="10" customWidth="1"/>
    <col min="43" max="43" width="9.42578125" style="10" bestFit="1" customWidth="1"/>
    <col min="44" max="44" width="10.140625" style="10" bestFit="1" customWidth="1"/>
    <col min="45" max="45" width="10.42578125" style="10" bestFit="1" customWidth="1"/>
    <col min="46" max="46" width="9.5703125" style="10" customWidth="1"/>
    <col min="47" max="47" width="10.85546875" style="10" bestFit="1" customWidth="1"/>
    <col min="48" max="48" width="7.42578125" style="10" bestFit="1" customWidth="1"/>
    <col min="49" max="49" width="6.85546875" style="10" bestFit="1" customWidth="1"/>
    <col min="50" max="50" width="7" style="10" customWidth="1"/>
    <col min="51" max="51" width="6.7109375" style="10" bestFit="1" customWidth="1"/>
    <col min="52" max="52" width="8.85546875" style="10" bestFit="1" customWidth="1"/>
    <col min="53" max="53" width="9.42578125" style="10" bestFit="1" customWidth="1"/>
    <col min="54" max="54" width="23.5703125" bestFit="1" customWidth="1"/>
    <col min="55" max="55" width="18.7109375" bestFit="1" customWidth="1"/>
    <col min="56" max="56" width="23.140625" bestFit="1" customWidth="1"/>
    <col min="57" max="57" width="9.28515625" customWidth="1"/>
    <col min="58" max="58" width="15.5703125" bestFit="1" customWidth="1"/>
    <col min="59" max="59" width="10.140625" bestFit="1" customWidth="1"/>
    <col min="60" max="60" width="10.42578125" bestFit="1" customWidth="1"/>
    <col min="61" max="61" width="9.42578125" customWidth="1"/>
    <col min="62" max="62" width="10.85546875" bestFit="1" customWidth="1"/>
    <col min="63" max="63" width="7.42578125" bestFit="1" customWidth="1"/>
    <col min="64" max="64" width="6.85546875" bestFit="1" customWidth="1"/>
    <col min="65" max="65" width="6.85546875" customWidth="1"/>
    <col min="66" max="66" width="6.7109375" bestFit="1" customWidth="1"/>
    <col min="67" max="67" width="11.140625" bestFit="1" customWidth="1"/>
    <col min="68" max="68" width="10.5703125" bestFit="1" customWidth="1"/>
    <col min="69" max="69" width="6.85546875" bestFit="1" customWidth="1"/>
    <col min="70" max="70" width="9.7109375" customWidth="1"/>
    <col min="71" max="71" width="15.5703125" bestFit="1" customWidth="1"/>
    <col min="72" max="72" width="10.140625" bestFit="1" customWidth="1"/>
    <col min="73" max="73" width="10.42578125" bestFit="1" customWidth="1"/>
    <col min="74" max="74" width="9.7109375" customWidth="1"/>
    <col min="75" max="75" width="10.85546875" bestFit="1" customWidth="1"/>
    <col min="76" max="76" width="7.42578125" bestFit="1" customWidth="1"/>
    <col min="77" max="77" width="6.85546875" bestFit="1" customWidth="1"/>
    <col min="78" max="78" width="6.85546875" customWidth="1"/>
    <col min="79" max="79" width="6.7109375" bestFit="1" customWidth="1"/>
    <col min="80" max="80" width="11.140625" bestFit="1" customWidth="1"/>
    <col min="81" max="81" width="10.5703125" bestFit="1" customWidth="1"/>
    <col min="82" max="82" width="9.28515625" customWidth="1"/>
    <col min="83" max="83" width="15.5703125" bestFit="1" customWidth="1"/>
    <col min="84" max="84" width="10.140625" bestFit="1" customWidth="1"/>
    <col min="85" max="85" width="10.42578125" bestFit="1" customWidth="1"/>
    <col min="86" max="86" width="9.42578125" customWidth="1"/>
    <col min="87" max="87" width="10.85546875" bestFit="1" customWidth="1"/>
    <col min="88" max="88" width="7.42578125" bestFit="1" customWidth="1"/>
    <col min="89" max="89" width="6.85546875" bestFit="1" customWidth="1"/>
    <col min="90" max="90" width="7.140625" customWidth="1"/>
    <col min="91" max="91" width="6.7109375" bestFit="1" customWidth="1"/>
    <col min="92" max="92" width="11.140625" bestFit="1" customWidth="1"/>
    <col min="93" max="93" width="10.5703125" bestFit="1" customWidth="1"/>
    <col min="94" max="94" width="6.7109375" customWidth="1"/>
    <col min="95" max="95" width="6" bestFit="1" customWidth="1"/>
    <col min="96" max="96" width="9.7109375" style="30" bestFit="1" customWidth="1"/>
    <col min="97" max="97" width="10" bestFit="1" customWidth="1"/>
    <col min="98" max="98" width="6.140625" bestFit="1" customWidth="1"/>
    <col min="99" max="99" width="21" customWidth="1"/>
    <col min="100" max="100" width="27.140625" customWidth="1"/>
    <col min="101" max="101" width="26.42578125" customWidth="1"/>
  </cols>
  <sheetData>
    <row r="1" spans="1:101" s="21" customFormat="1" ht="15.75">
      <c r="B1" s="25" t="s">
        <v>99</v>
      </c>
      <c r="C1" s="25"/>
      <c r="E1" s="27" t="s">
        <v>100</v>
      </c>
      <c r="F1" s="27"/>
      <c r="G1" s="27" t="s">
        <v>126</v>
      </c>
      <c r="H1" s="29">
        <v>1</v>
      </c>
      <c r="I1" s="21" t="s">
        <v>5</v>
      </c>
      <c r="J1" s="28">
        <v>1</v>
      </c>
      <c r="K1" s="27" t="s">
        <v>110</v>
      </c>
      <c r="O1" s="21" t="s">
        <v>98</v>
      </c>
      <c r="Q1" s="27" t="s">
        <v>101</v>
      </c>
      <c r="R1" s="27"/>
      <c r="S1" s="27"/>
      <c r="T1" s="27"/>
      <c r="U1" s="27" t="s">
        <v>102</v>
      </c>
      <c r="V1" s="27"/>
      <c r="W1" s="27"/>
      <c r="X1" s="27"/>
      <c r="Y1" s="27" t="s">
        <v>103</v>
      </c>
      <c r="Z1" s="27"/>
      <c r="AA1" s="27"/>
      <c r="AB1" s="27"/>
      <c r="AC1" s="27"/>
      <c r="AD1" s="27" t="s">
        <v>104</v>
      </c>
      <c r="AE1" s="27"/>
      <c r="AF1" s="27"/>
      <c r="AG1" s="27"/>
      <c r="AH1" s="27" t="s">
        <v>106</v>
      </c>
      <c r="AI1" s="27"/>
      <c r="AJ1" s="27"/>
      <c r="AK1" s="27"/>
      <c r="AL1" s="27" t="s">
        <v>105</v>
      </c>
      <c r="AM1" s="27"/>
      <c r="AN1" s="27"/>
      <c r="AO1" s="27"/>
      <c r="AP1" s="27" t="s">
        <v>107</v>
      </c>
      <c r="AQ1" s="27"/>
      <c r="AR1" s="27"/>
      <c r="AS1" s="27"/>
      <c r="AT1" s="27" t="s">
        <v>108</v>
      </c>
      <c r="AU1" s="27"/>
      <c r="AV1" s="27"/>
      <c r="AW1" s="27"/>
      <c r="AX1" s="27" t="s">
        <v>109</v>
      </c>
      <c r="AY1" s="27"/>
      <c r="AZ1" s="27"/>
      <c r="BA1" s="27"/>
      <c r="BB1" s="21" t="s">
        <v>129</v>
      </c>
      <c r="BE1" s="27" t="s">
        <v>132</v>
      </c>
      <c r="BF1" s="27"/>
      <c r="BG1" s="27"/>
      <c r="BH1" s="27"/>
      <c r="BI1" s="27" t="s">
        <v>133</v>
      </c>
      <c r="BJ1" s="27"/>
      <c r="BK1" s="27"/>
      <c r="BL1" s="27"/>
      <c r="BM1" s="27" t="s">
        <v>134</v>
      </c>
      <c r="BN1" s="27"/>
      <c r="BO1" s="27"/>
      <c r="BP1" s="27"/>
      <c r="BQ1" s="27"/>
      <c r="BR1" s="27" t="s">
        <v>135</v>
      </c>
      <c r="BS1" s="27"/>
      <c r="BT1" s="27"/>
      <c r="BU1" s="27"/>
      <c r="BV1" s="27" t="s">
        <v>136</v>
      </c>
      <c r="BW1" s="27"/>
      <c r="BX1" s="27"/>
      <c r="BY1" s="27"/>
      <c r="BZ1" s="27" t="s">
        <v>137</v>
      </c>
      <c r="CA1" s="27"/>
      <c r="CB1" s="27"/>
      <c r="CC1" s="27"/>
      <c r="CD1" s="27" t="s">
        <v>138</v>
      </c>
      <c r="CE1" s="27"/>
      <c r="CF1" s="27"/>
      <c r="CG1" s="27"/>
      <c r="CH1" s="27" t="s">
        <v>139</v>
      </c>
      <c r="CI1" s="27"/>
      <c r="CJ1" s="27"/>
      <c r="CK1" s="27"/>
      <c r="CL1" s="27" t="s">
        <v>140</v>
      </c>
      <c r="CM1" s="27"/>
      <c r="CN1" s="27"/>
      <c r="CO1" s="27"/>
      <c r="CP1" s="21" t="s">
        <v>184</v>
      </c>
      <c r="CR1" s="33"/>
    </row>
    <row r="2" spans="1:101" s="18" customFormat="1">
      <c r="A2" s="18" t="s">
        <v>124</v>
      </c>
      <c r="B2" s="26" t="s">
        <v>52</v>
      </c>
      <c r="C2" s="26" t="s">
        <v>53</v>
      </c>
      <c r="D2" s="18" t="s">
        <v>40</v>
      </c>
      <c r="E2" s="24" t="s">
        <v>17</v>
      </c>
      <c r="F2" s="24" t="s">
        <v>97</v>
      </c>
      <c r="G2" s="24" t="s">
        <v>123</v>
      </c>
      <c r="H2" s="24" t="s">
        <v>122</v>
      </c>
      <c r="I2" s="18" t="s">
        <v>19</v>
      </c>
      <c r="J2" s="18" t="s">
        <v>112</v>
      </c>
      <c r="K2" s="24" t="s">
        <v>111</v>
      </c>
      <c r="L2" s="18" t="s">
        <v>23</v>
      </c>
      <c r="M2" s="18" t="s">
        <v>125</v>
      </c>
      <c r="N2" s="18" t="s">
        <v>33</v>
      </c>
      <c r="O2" s="18" t="s">
        <v>49</v>
      </c>
      <c r="P2" s="18" t="s">
        <v>183</v>
      </c>
      <c r="Q2" s="24" t="s">
        <v>70</v>
      </c>
      <c r="R2" s="24" t="s">
        <v>71</v>
      </c>
      <c r="S2" s="24" t="s">
        <v>72</v>
      </c>
      <c r="T2" s="24" t="s">
        <v>73</v>
      </c>
      <c r="U2" s="24" t="s">
        <v>55</v>
      </c>
      <c r="V2" s="24" t="s">
        <v>74</v>
      </c>
      <c r="W2" s="24" t="s">
        <v>56</v>
      </c>
      <c r="X2" s="24" t="s">
        <v>57</v>
      </c>
      <c r="Y2" s="24" t="s">
        <v>75</v>
      </c>
      <c r="Z2" s="24" t="s">
        <v>76</v>
      </c>
      <c r="AA2" s="24" t="s">
        <v>77</v>
      </c>
      <c r="AB2" s="24" t="s">
        <v>78</v>
      </c>
      <c r="AC2" s="24" t="s">
        <v>84</v>
      </c>
      <c r="AD2" s="24" t="s">
        <v>70</v>
      </c>
      <c r="AE2" s="24" t="s">
        <v>71</v>
      </c>
      <c r="AF2" s="24" t="s">
        <v>72</v>
      </c>
      <c r="AG2" s="24" t="s">
        <v>73</v>
      </c>
      <c r="AH2" s="24" t="s">
        <v>55</v>
      </c>
      <c r="AI2" s="24" t="s">
        <v>74</v>
      </c>
      <c r="AJ2" s="24" t="s">
        <v>56</v>
      </c>
      <c r="AK2" s="24" t="s">
        <v>57</v>
      </c>
      <c r="AL2" s="24" t="s">
        <v>75</v>
      </c>
      <c r="AM2" s="24" t="s">
        <v>76</v>
      </c>
      <c r="AN2" s="24" t="s">
        <v>77</v>
      </c>
      <c r="AO2" s="24" t="s">
        <v>78</v>
      </c>
      <c r="AP2" s="24" t="s">
        <v>70</v>
      </c>
      <c r="AQ2" s="24" t="s">
        <v>71</v>
      </c>
      <c r="AR2" s="24" t="s">
        <v>72</v>
      </c>
      <c r="AS2" s="24" t="s">
        <v>73</v>
      </c>
      <c r="AT2" s="24" t="s">
        <v>55</v>
      </c>
      <c r="AU2" s="24" t="s">
        <v>74</v>
      </c>
      <c r="AV2" s="24" t="s">
        <v>56</v>
      </c>
      <c r="AW2" s="24" t="s">
        <v>57</v>
      </c>
      <c r="AX2" s="24" t="s">
        <v>75</v>
      </c>
      <c r="AY2" s="24" t="s">
        <v>76</v>
      </c>
      <c r="AZ2" s="24" t="s">
        <v>77</v>
      </c>
      <c r="BA2" s="24" t="s">
        <v>78</v>
      </c>
      <c r="BB2" s="18" t="s">
        <v>127</v>
      </c>
      <c r="BC2" s="18" t="s">
        <v>128</v>
      </c>
      <c r="BD2" s="18" t="s">
        <v>130</v>
      </c>
      <c r="BE2" s="24" t="s">
        <v>70</v>
      </c>
      <c r="BF2" s="24" t="s">
        <v>71</v>
      </c>
      <c r="BG2" s="24" t="s">
        <v>72</v>
      </c>
      <c r="BH2" s="24" t="s">
        <v>73</v>
      </c>
      <c r="BI2" s="24" t="s">
        <v>55</v>
      </c>
      <c r="BJ2" s="24" t="s">
        <v>74</v>
      </c>
      <c r="BK2" s="24" t="s">
        <v>56</v>
      </c>
      <c r="BL2" s="24" t="s">
        <v>57</v>
      </c>
      <c r="BM2" s="24" t="s">
        <v>75</v>
      </c>
      <c r="BN2" s="24" t="s">
        <v>76</v>
      </c>
      <c r="BO2" s="24" t="s">
        <v>77</v>
      </c>
      <c r="BP2" s="24" t="s">
        <v>78</v>
      </c>
      <c r="BQ2" s="24" t="s">
        <v>84</v>
      </c>
      <c r="BR2" s="24" t="s">
        <v>70</v>
      </c>
      <c r="BS2" s="24" t="s">
        <v>71</v>
      </c>
      <c r="BT2" s="24" t="s">
        <v>72</v>
      </c>
      <c r="BU2" s="24" t="s">
        <v>73</v>
      </c>
      <c r="BV2" s="24" t="s">
        <v>55</v>
      </c>
      <c r="BW2" s="24" t="s">
        <v>74</v>
      </c>
      <c r="BX2" s="24" t="s">
        <v>56</v>
      </c>
      <c r="BY2" s="24" t="s">
        <v>57</v>
      </c>
      <c r="BZ2" s="24" t="s">
        <v>75</v>
      </c>
      <c r="CA2" s="24" t="s">
        <v>76</v>
      </c>
      <c r="CB2" s="24" t="s">
        <v>77</v>
      </c>
      <c r="CC2" s="24" t="s">
        <v>78</v>
      </c>
      <c r="CD2" s="24" t="s">
        <v>70</v>
      </c>
      <c r="CE2" s="24" t="s">
        <v>71</v>
      </c>
      <c r="CF2" s="24" t="s">
        <v>72</v>
      </c>
      <c r="CG2" s="24" t="s">
        <v>73</v>
      </c>
      <c r="CH2" s="24" t="s">
        <v>55</v>
      </c>
      <c r="CI2" s="24" t="s">
        <v>74</v>
      </c>
      <c r="CJ2" s="24" t="s">
        <v>56</v>
      </c>
      <c r="CK2" s="24" t="s">
        <v>57</v>
      </c>
      <c r="CL2" s="24" t="s">
        <v>75</v>
      </c>
      <c r="CM2" s="24" t="s">
        <v>76</v>
      </c>
      <c r="CN2" s="24" t="s">
        <v>77</v>
      </c>
      <c r="CO2" s="24" t="s">
        <v>78</v>
      </c>
      <c r="CP2" s="18" t="s">
        <v>154</v>
      </c>
      <c r="CQ2" s="18" t="s">
        <v>187</v>
      </c>
      <c r="CR2" s="34" t="s">
        <v>153</v>
      </c>
      <c r="CS2" s="18" t="s">
        <v>189</v>
      </c>
      <c r="CT2" s="18" t="s">
        <v>194</v>
      </c>
      <c r="CU2" s="18" t="s">
        <v>185</v>
      </c>
      <c r="CV2" s="18" t="s">
        <v>186</v>
      </c>
      <c r="CW2" s="18" t="s">
        <v>188</v>
      </c>
    </row>
    <row r="3" spans="1:101">
      <c r="A3">
        <v>1</v>
      </c>
      <c r="B3" s="12">
        <v>0.10526315789473684</v>
      </c>
      <c r="C3" s="12">
        <v>0</v>
      </c>
      <c r="D3">
        <v>2</v>
      </c>
      <c r="E3" s="10">
        <v>71</v>
      </c>
      <c r="F3" s="10">
        <v>22.9</v>
      </c>
      <c r="G3" s="10">
        <v>30.5</v>
      </c>
      <c r="H3" s="10">
        <v>81</v>
      </c>
      <c r="I3">
        <v>2</v>
      </c>
      <c r="J3" t="s">
        <v>74</v>
      </c>
      <c r="K3" s="10">
        <v>35</v>
      </c>
      <c r="L3" t="s">
        <v>237</v>
      </c>
      <c r="M3" t="s">
        <v>637</v>
      </c>
      <c r="N3" t="s">
        <v>638</v>
      </c>
      <c r="O3">
        <v>101.7676</v>
      </c>
      <c r="P3" t="s">
        <v>642</v>
      </c>
      <c r="Q3" s="10">
        <v>0</v>
      </c>
      <c r="R3" s="10">
        <v>0</v>
      </c>
      <c r="S3" s="10">
        <v>0</v>
      </c>
      <c r="T3" s="10">
        <v>0</v>
      </c>
      <c r="U3" s="10">
        <v>140</v>
      </c>
      <c r="V3" s="10">
        <v>233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27</v>
      </c>
      <c r="AD3" s="10">
        <v>0</v>
      </c>
      <c r="AE3" s="10">
        <v>0</v>
      </c>
      <c r="AF3" s="10">
        <v>0</v>
      </c>
      <c r="AG3" s="10">
        <v>0</v>
      </c>
      <c r="AH3" s="10">
        <v>140</v>
      </c>
      <c r="AI3" s="10">
        <v>233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0</v>
      </c>
      <c r="AQ3" s="10">
        <v>0</v>
      </c>
      <c r="AR3" s="10">
        <v>0</v>
      </c>
      <c r="AS3" s="10">
        <v>0</v>
      </c>
      <c r="AT3" s="10">
        <v>22.3</v>
      </c>
      <c r="AU3" s="10">
        <v>27.5</v>
      </c>
      <c r="AV3" s="10">
        <v>0</v>
      </c>
      <c r="AW3" s="10">
        <v>0</v>
      </c>
      <c r="AX3" s="10">
        <v>0</v>
      </c>
      <c r="AY3" s="10">
        <v>0</v>
      </c>
      <c r="AZ3" s="10">
        <v>0</v>
      </c>
      <c r="BA3" s="10">
        <v>0</v>
      </c>
      <c r="BB3" t="s">
        <v>639</v>
      </c>
      <c r="BC3" t="s">
        <v>640</v>
      </c>
      <c r="BD3" t="s">
        <v>641</v>
      </c>
      <c r="BE3">
        <v>0</v>
      </c>
      <c r="BF3">
        <v>0</v>
      </c>
      <c r="BG3">
        <v>0</v>
      </c>
      <c r="BH3">
        <v>0</v>
      </c>
      <c r="BI3">
        <v>1.1000000000000001</v>
      </c>
      <c r="BJ3">
        <v>0.3</v>
      </c>
      <c r="BK3">
        <v>0</v>
      </c>
      <c r="BL3">
        <v>0</v>
      </c>
      <c r="BM3">
        <v>0</v>
      </c>
      <c r="BN3">
        <v>0.5</v>
      </c>
      <c r="BO3">
        <v>0</v>
      </c>
      <c r="BP3">
        <v>0</v>
      </c>
      <c r="BQ3">
        <v>-1.8999999999999773</v>
      </c>
      <c r="BR3">
        <v>0</v>
      </c>
      <c r="BS3">
        <v>0</v>
      </c>
      <c r="BT3">
        <v>0</v>
      </c>
      <c r="BU3">
        <v>0</v>
      </c>
      <c r="BV3">
        <v>1.1000000000000001</v>
      </c>
      <c r="BW3">
        <v>0.3</v>
      </c>
      <c r="BX3">
        <v>0</v>
      </c>
      <c r="BY3">
        <v>0</v>
      </c>
      <c r="BZ3">
        <v>0</v>
      </c>
      <c r="CA3">
        <v>0.5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4.2</v>
      </c>
      <c r="CI3">
        <v>3.9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 t="s">
        <v>155</v>
      </c>
      <c r="CQ3" t="s">
        <v>155</v>
      </c>
      <c r="CR3" s="30">
        <v>6.6E-3</v>
      </c>
      <c r="CS3">
        <v>5.3</v>
      </c>
      <c r="CU3" t="s">
        <v>131</v>
      </c>
      <c r="CV3" t="s">
        <v>643</v>
      </c>
    </row>
    <row r="4" spans="1:101">
      <c r="A4">
        <v>2</v>
      </c>
      <c r="B4" s="12">
        <v>0.26315789473684209</v>
      </c>
      <c r="C4" s="12">
        <v>0</v>
      </c>
      <c r="D4">
        <v>3</v>
      </c>
      <c r="E4" s="10">
        <v>67</v>
      </c>
      <c r="F4" s="10">
        <v>22</v>
      </c>
      <c r="G4" s="10">
        <v>28.5</v>
      </c>
      <c r="H4" s="10">
        <v>85</v>
      </c>
      <c r="I4">
        <v>4</v>
      </c>
      <c r="J4" t="s">
        <v>74</v>
      </c>
      <c r="K4" s="10">
        <v>35</v>
      </c>
      <c r="L4" t="s">
        <v>238</v>
      </c>
      <c r="M4" t="s">
        <v>644</v>
      </c>
      <c r="N4" t="s">
        <v>645</v>
      </c>
      <c r="O4">
        <v>132.66900000000001</v>
      </c>
      <c r="P4" t="s">
        <v>649</v>
      </c>
      <c r="Q4" s="10">
        <v>0</v>
      </c>
      <c r="R4" s="10">
        <v>0</v>
      </c>
      <c r="S4" s="10">
        <v>0</v>
      </c>
      <c r="T4" s="10">
        <v>0</v>
      </c>
      <c r="U4" s="10">
        <v>140</v>
      </c>
      <c r="V4" s="10">
        <v>233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27</v>
      </c>
      <c r="AD4" s="10">
        <v>0</v>
      </c>
      <c r="AE4" s="10">
        <v>0</v>
      </c>
      <c r="AF4" s="10">
        <v>0</v>
      </c>
      <c r="AG4" s="10">
        <v>0</v>
      </c>
      <c r="AH4" s="10">
        <v>140</v>
      </c>
      <c r="AI4" s="10">
        <v>233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  <c r="AO4" s="10">
        <v>0</v>
      </c>
      <c r="AP4" s="10">
        <v>0</v>
      </c>
      <c r="AQ4" s="10">
        <v>0</v>
      </c>
      <c r="AR4" s="10">
        <v>0</v>
      </c>
      <c r="AS4" s="10">
        <v>0</v>
      </c>
      <c r="AT4" s="10">
        <v>65.5</v>
      </c>
      <c r="AU4" s="10">
        <v>16.8</v>
      </c>
      <c r="AV4" s="10">
        <v>0</v>
      </c>
      <c r="AW4" s="10">
        <v>0</v>
      </c>
      <c r="AX4" s="10">
        <v>0</v>
      </c>
      <c r="AY4" s="10">
        <v>0</v>
      </c>
      <c r="AZ4" s="10">
        <v>0</v>
      </c>
      <c r="BA4" s="10">
        <v>0</v>
      </c>
      <c r="BB4" t="s">
        <v>646</v>
      </c>
      <c r="BC4" t="s">
        <v>647</v>
      </c>
      <c r="BD4" t="s">
        <v>648</v>
      </c>
      <c r="BE4">
        <v>0</v>
      </c>
      <c r="BF4">
        <v>0</v>
      </c>
      <c r="BG4">
        <v>0</v>
      </c>
      <c r="BH4">
        <v>0</v>
      </c>
      <c r="BI4">
        <v>1.2</v>
      </c>
      <c r="BJ4">
        <v>0.2</v>
      </c>
      <c r="BK4">
        <v>0</v>
      </c>
      <c r="BL4">
        <v>0</v>
      </c>
      <c r="BM4">
        <v>0.1</v>
      </c>
      <c r="BN4">
        <v>0.3</v>
      </c>
      <c r="BO4">
        <v>0</v>
      </c>
      <c r="BP4">
        <v>0</v>
      </c>
      <c r="BQ4">
        <v>-1.8000000000000114</v>
      </c>
      <c r="BR4">
        <v>0</v>
      </c>
      <c r="BS4">
        <v>0</v>
      </c>
      <c r="BT4">
        <v>0</v>
      </c>
      <c r="BU4">
        <v>0</v>
      </c>
      <c r="BV4">
        <v>1.2</v>
      </c>
      <c r="BW4">
        <v>0.2</v>
      </c>
      <c r="BX4">
        <v>0</v>
      </c>
      <c r="BY4">
        <v>0</v>
      </c>
      <c r="BZ4">
        <v>0.1</v>
      </c>
      <c r="CA4">
        <v>0.3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4.2</v>
      </c>
      <c r="CI4">
        <v>3.7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 t="s">
        <v>155</v>
      </c>
      <c r="CQ4" t="s">
        <v>155</v>
      </c>
      <c r="CR4" s="30">
        <v>5.0000000000000001E-3</v>
      </c>
      <c r="CS4">
        <v>3.38</v>
      </c>
      <c r="CU4" t="s">
        <v>131</v>
      </c>
      <c r="CV4" t="s">
        <v>650</v>
      </c>
    </row>
    <row r="5" spans="1:101">
      <c r="A5">
        <v>3</v>
      </c>
      <c r="B5" s="12">
        <v>0.21052631578947367</v>
      </c>
      <c r="C5" s="12">
        <v>0</v>
      </c>
      <c r="D5">
        <v>2</v>
      </c>
      <c r="E5" s="10">
        <v>67</v>
      </c>
      <c r="F5" s="10">
        <v>22</v>
      </c>
      <c r="G5" s="10">
        <v>30.5</v>
      </c>
      <c r="H5" s="10">
        <v>87</v>
      </c>
      <c r="I5">
        <v>3</v>
      </c>
      <c r="J5" t="s">
        <v>74</v>
      </c>
      <c r="K5" s="10">
        <v>34</v>
      </c>
      <c r="L5" t="s">
        <v>239</v>
      </c>
      <c r="M5" t="s">
        <v>651</v>
      </c>
      <c r="N5" t="s">
        <v>652</v>
      </c>
      <c r="O5">
        <v>27.278500000000001</v>
      </c>
      <c r="P5" t="s">
        <v>656</v>
      </c>
      <c r="Q5" s="10">
        <v>0</v>
      </c>
      <c r="R5" s="10">
        <v>0</v>
      </c>
      <c r="S5" s="10">
        <v>0</v>
      </c>
      <c r="T5" s="10">
        <v>0</v>
      </c>
      <c r="U5" s="10">
        <v>151</v>
      </c>
      <c r="V5" s="10">
        <v>227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22</v>
      </c>
      <c r="AD5" s="10">
        <v>0</v>
      </c>
      <c r="AE5" s="10">
        <v>0</v>
      </c>
      <c r="AF5" s="10">
        <v>0</v>
      </c>
      <c r="AG5" s="10">
        <v>0</v>
      </c>
      <c r="AH5" s="10">
        <v>151</v>
      </c>
      <c r="AI5" s="10">
        <v>227</v>
      </c>
      <c r="AJ5" s="10">
        <v>0</v>
      </c>
      <c r="AK5" s="10">
        <v>0</v>
      </c>
      <c r="AL5" s="10">
        <v>0</v>
      </c>
      <c r="AM5" s="10">
        <v>0</v>
      </c>
      <c r="AN5" s="10">
        <v>0</v>
      </c>
      <c r="AO5" s="10">
        <v>0</v>
      </c>
      <c r="AP5" s="10">
        <v>0</v>
      </c>
      <c r="AQ5" s="10">
        <v>0</v>
      </c>
      <c r="AR5" s="10">
        <v>0</v>
      </c>
      <c r="AS5" s="10">
        <v>0</v>
      </c>
      <c r="AT5" s="10">
        <v>38.5</v>
      </c>
      <c r="AU5" s="10">
        <v>40.6</v>
      </c>
      <c r="AV5" s="10">
        <v>0</v>
      </c>
      <c r="AW5" s="10">
        <v>0</v>
      </c>
      <c r="AX5" s="10">
        <v>0</v>
      </c>
      <c r="AY5" s="10">
        <v>0</v>
      </c>
      <c r="AZ5" s="10">
        <v>0</v>
      </c>
      <c r="BA5" s="10">
        <v>0</v>
      </c>
      <c r="BB5" t="s">
        <v>653</v>
      </c>
      <c r="BC5" t="s">
        <v>654</v>
      </c>
      <c r="BD5" t="s">
        <v>655</v>
      </c>
      <c r="BE5">
        <v>0</v>
      </c>
      <c r="BF5">
        <v>0</v>
      </c>
      <c r="BG5">
        <v>0</v>
      </c>
      <c r="BH5">
        <v>0</v>
      </c>
      <c r="BI5">
        <v>1.5</v>
      </c>
      <c r="BJ5">
        <v>0</v>
      </c>
      <c r="BK5">
        <v>0</v>
      </c>
      <c r="BL5">
        <v>0</v>
      </c>
      <c r="BM5">
        <v>0.5</v>
      </c>
      <c r="BN5">
        <v>0</v>
      </c>
      <c r="BO5">
        <v>0</v>
      </c>
      <c r="BP5">
        <v>0</v>
      </c>
      <c r="BQ5">
        <v>-2</v>
      </c>
      <c r="BR5">
        <v>0</v>
      </c>
      <c r="BS5">
        <v>0</v>
      </c>
      <c r="BT5">
        <v>0</v>
      </c>
      <c r="BU5">
        <v>0</v>
      </c>
      <c r="BV5">
        <v>1.5</v>
      </c>
      <c r="BW5">
        <v>-2.2000000000000002</v>
      </c>
      <c r="BX5">
        <v>0</v>
      </c>
      <c r="BY5">
        <v>0</v>
      </c>
      <c r="BZ5">
        <v>0.5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4.5999999999999996</v>
      </c>
      <c r="CI5">
        <v>3.7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 t="s">
        <v>155</v>
      </c>
      <c r="CQ5" t="s">
        <v>155</v>
      </c>
      <c r="CR5" s="30">
        <v>1E-3</v>
      </c>
      <c r="CS5">
        <v>17.55</v>
      </c>
      <c r="CU5" t="s">
        <v>131</v>
      </c>
      <c r="CV5" t="s">
        <v>657</v>
      </c>
    </row>
    <row r="6" spans="1:101">
      <c r="A6">
        <v>4</v>
      </c>
      <c r="B6" s="12">
        <v>5.2631578947368418E-2</v>
      </c>
      <c r="C6" s="12">
        <v>0</v>
      </c>
      <c r="D6">
        <v>3</v>
      </c>
      <c r="E6" s="10">
        <v>66</v>
      </c>
      <c r="F6" s="10">
        <v>23</v>
      </c>
      <c r="G6" s="10">
        <v>27.5</v>
      </c>
      <c r="H6" s="10">
        <v>86</v>
      </c>
      <c r="I6">
        <v>3</v>
      </c>
      <c r="J6" t="s">
        <v>74</v>
      </c>
      <c r="K6" s="10">
        <v>37</v>
      </c>
      <c r="L6" t="s">
        <v>240</v>
      </c>
      <c r="M6" t="s">
        <v>658</v>
      </c>
      <c r="N6" t="s">
        <v>659</v>
      </c>
      <c r="O6">
        <v>36.147500000000001</v>
      </c>
      <c r="P6" t="s">
        <v>663</v>
      </c>
      <c r="Q6" s="10">
        <v>0</v>
      </c>
      <c r="R6" s="10">
        <v>0</v>
      </c>
      <c r="S6" s="10">
        <v>0</v>
      </c>
      <c r="T6" s="10">
        <v>0</v>
      </c>
      <c r="U6" s="10">
        <v>129</v>
      </c>
      <c r="V6" s="10">
        <v>268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3</v>
      </c>
      <c r="AD6" s="10">
        <v>0</v>
      </c>
      <c r="AE6" s="10">
        <v>0</v>
      </c>
      <c r="AF6" s="10">
        <v>0</v>
      </c>
      <c r="AG6" s="10">
        <v>0</v>
      </c>
      <c r="AH6" s="10">
        <v>129</v>
      </c>
      <c r="AI6" s="10">
        <v>268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33.9</v>
      </c>
      <c r="AU6" s="10">
        <v>47.8</v>
      </c>
      <c r="AV6" s="10">
        <v>0</v>
      </c>
      <c r="AW6" s="10">
        <v>0</v>
      </c>
      <c r="AX6" s="10">
        <v>0</v>
      </c>
      <c r="AY6" s="10">
        <v>0</v>
      </c>
      <c r="AZ6" s="10">
        <v>0</v>
      </c>
      <c r="BA6" s="10">
        <v>0</v>
      </c>
      <c r="BB6" t="s">
        <v>660</v>
      </c>
      <c r="BC6" t="s">
        <v>661</v>
      </c>
      <c r="BD6" t="s">
        <v>662</v>
      </c>
      <c r="BE6">
        <v>0</v>
      </c>
      <c r="BF6">
        <v>0</v>
      </c>
      <c r="BG6">
        <v>0</v>
      </c>
      <c r="BH6">
        <v>0</v>
      </c>
      <c r="BI6">
        <v>0.1</v>
      </c>
      <c r="BJ6">
        <v>0.1</v>
      </c>
      <c r="BK6">
        <v>0</v>
      </c>
      <c r="BL6">
        <v>0</v>
      </c>
      <c r="BM6">
        <v>0</v>
      </c>
      <c r="BN6">
        <v>0.1</v>
      </c>
      <c r="BO6">
        <v>0</v>
      </c>
      <c r="BP6">
        <v>0</v>
      </c>
      <c r="BQ6">
        <v>-0.30000000000001137</v>
      </c>
      <c r="BR6">
        <v>0</v>
      </c>
      <c r="BS6">
        <v>0</v>
      </c>
      <c r="BT6">
        <v>0</v>
      </c>
      <c r="BU6">
        <v>0</v>
      </c>
      <c r="BV6">
        <v>0.1</v>
      </c>
      <c r="BW6">
        <v>0.1</v>
      </c>
      <c r="BX6">
        <v>0</v>
      </c>
      <c r="BY6">
        <v>0</v>
      </c>
      <c r="BZ6">
        <v>0</v>
      </c>
      <c r="CA6">
        <v>0.1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4.3</v>
      </c>
      <c r="CI6">
        <v>4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 t="s">
        <v>155</v>
      </c>
      <c r="CQ6" t="s">
        <v>155</v>
      </c>
      <c r="CR6" s="30">
        <v>8.8000000000000005E-3</v>
      </c>
      <c r="CS6">
        <v>15.76</v>
      </c>
      <c r="CU6" t="s">
        <v>131</v>
      </c>
      <c r="CV6" t="s">
        <v>664</v>
      </c>
    </row>
    <row r="7" spans="1:101">
      <c r="A7">
        <v>5</v>
      </c>
      <c r="B7" s="12">
        <v>5.2631578947368418E-2</v>
      </c>
      <c r="C7" s="12">
        <v>0</v>
      </c>
      <c r="D7">
        <v>3</v>
      </c>
      <c r="E7" s="10">
        <v>64</v>
      </c>
      <c r="F7" s="10">
        <v>21</v>
      </c>
      <c r="G7" s="10">
        <v>29.5</v>
      </c>
      <c r="H7" s="10">
        <v>88</v>
      </c>
      <c r="I7">
        <v>3</v>
      </c>
      <c r="J7" t="s">
        <v>74</v>
      </c>
      <c r="K7" s="10">
        <v>37</v>
      </c>
      <c r="L7" t="s">
        <v>241</v>
      </c>
      <c r="M7" t="s">
        <v>665</v>
      </c>
      <c r="N7" t="s">
        <v>666</v>
      </c>
      <c r="O7">
        <v>63.368699999999997</v>
      </c>
      <c r="P7" t="s">
        <v>670</v>
      </c>
      <c r="Q7" s="10">
        <v>0</v>
      </c>
      <c r="R7" s="10">
        <v>0</v>
      </c>
      <c r="S7" s="10">
        <v>0</v>
      </c>
      <c r="T7" s="10">
        <v>0</v>
      </c>
      <c r="U7" s="10">
        <v>123</v>
      </c>
      <c r="V7" s="10">
        <v>256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21</v>
      </c>
      <c r="AD7" s="10">
        <v>0</v>
      </c>
      <c r="AE7" s="10">
        <v>0</v>
      </c>
      <c r="AF7" s="10">
        <v>0</v>
      </c>
      <c r="AG7" s="10">
        <v>0</v>
      </c>
      <c r="AH7" s="10">
        <v>123</v>
      </c>
      <c r="AI7" s="10">
        <v>256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64.7</v>
      </c>
      <c r="AU7" s="10">
        <v>34.4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t="s">
        <v>667</v>
      </c>
      <c r="BC7" t="s">
        <v>668</v>
      </c>
      <c r="BD7" t="s">
        <v>669</v>
      </c>
      <c r="BE7">
        <v>0</v>
      </c>
      <c r="BF7">
        <v>0</v>
      </c>
      <c r="BG7">
        <v>0</v>
      </c>
      <c r="BH7">
        <v>0</v>
      </c>
      <c r="BI7">
        <v>0.9</v>
      </c>
      <c r="BJ7">
        <v>0.4</v>
      </c>
      <c r="BK7">
        <v>0</v>
      </c>
      <c r="BL7">
        <v>0</v>
      </c>
      <c r="BM7">
        <v>0.2</v>
      </c>
      <c r="BN7">
        <v>0.4</v>
      </c>
      <c r="BO7">
        <v>0</v>
      </c>
      <c r="BP7">
        <v>0</v>
      </c>
      <c r="BQ7">
        <v>-1.8999999999999773</v>
      </c>
      <c r="BR7">
        <v>0</v>
      </c>
      <c r="BS7">
        <v>0</v>
      </c>
      <c r="BT7">
        <v>0</v>
      </c>
      <c r="BU7">
        <v>0</v>
      </c>
      <c r="BV7">
        <v>0.9</v>
      </c>
      <c r="BW7">
        <v>0.4</v>
      </c>
      <c r="BX7">
        <v>0</v>
      </c>
      <c r="BY7">
        <v>0</v>
      </c>
      <c r="BZ7">
        <v>0.2</v>
      </c>
      <c r="CA7">
        <v>0.4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3.9</v>
      </c>
      <c r="CI7">
        <v>3.6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 t="s">
        <v>155</v>
      </c>
      <c r="CQ7" t="s">
        <v>155</v>
      </c>
      <c r="CR7" s="30">
        <v>7.4999999999999997E-3</v>
      </c>
      <c r="CS7">
        <v>8.99</v>
      </c>
      <c r="CU7" t="s">
        <v>131</v>
      </c>
      <c r="CV7" t="s">
        <v>671</v>
      </c>
    </row>
    <row r="8" spans="1:101">
      <c r="A8">
        <v>6</v>
      </c>
      <c r="B8" s="12">
        <v>0.15789473684210525</v>
      </c>
      <c r="C8" s="12">
        <v>0</v>
      </c>
      <c r="D8">
        <v>3</v>
      </c>
      <c r="E8" s="10">
        <v>67</v>
      </c>
      <c r="F8" s="10">
        <v>22</v>
      </c>
      <c r="G8" s="10">
        <v>27.5</v>
      </c>
      <c r="H8" s="10">
        <v>91</v>
      </c>
      <c r="I8">
        <v>3</v>
      </c>
      <c r="J8" t="s">
        <v>74</v>
      </c>
      <c r="K8" s="10">
        <v>41</v>
      </c>
      <c r="L8" t="s">
        <v>242</v>
      </c>
      <c r="M8" t="s">
        <v>672</v>
      </c>
      <c r="N8" t="s">
        <v>673</v>
      </c>
      <c r="O8">
        <v>112.872</v>
      </c>
      <c r="P8" t="s">
        <v>677</v>
      </c>
      <c r="Q8" s="10">
        <v>0</v>
      </c>
      <c r="R8" s="10">
        <v>0</v>
      </c>
      <c r="S8" s="10">
        <v>0</v>
      </c>
      <c r="T8" s="10">
        <v>0</v>
      </c>
      <c r="U8" s="10">
        <v>87</v>
      </c>
      <c r="V8" s="10">
        <v>299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14</v>
      </c>
      <c r="AD8" s="10">
        <v>0</v>
      </c>
      <c r="AE8" s="10">
        <v>0</v>
      </c>
      <c r="AF8" s="10">
        <v>0</v>
      </c>
      <c r="AG8" s="10">
        <v>0</v>
      </c>
      <c r="AH8" s="10">
        <v>87</v>
      </c>
      <c r="AI8" s="10">
        <v>299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66.3</v>
      </c>
      <c r="AU8" s="10">
        <v>14.5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t="s">
        <v>674</v>
      </c>
      <c r="BC8" t="s">
        <v>675</v>
      </c>
      <c r="BD8" t="s">
        <v>676</v>
      </c>
      <c r="BE8">
        <v>0</v>
      </c>
      <c r="BF8">
        <v>0</v>
      </c>
      <c r="BG8">
        <v>0</v>
      </c>
      <c r="BH8">
        <v>0</v>
      </c>
      <c r="BI8">
        <v>0.4</v>
      </c>
      <c r="BJ8">
        <v>0.4</v>
      </c>
      <c r="BK8">
        <v>0</v>
      </c>
      <c r="BL8">
        <v>0</v>
      </c>
      <c r="BM8">
        <v>0</v>
      </c>
      <c r="BN8">
        <v>0.4</v>
      </c>
      <c r="BO8">
        <v>0</v>
      </c>
      <c r="BP8">
        <v>0</v>
      </c>
      <c r="BQ8">
        <v>-1.1999999999999886</v>
      </c>
      <c r="BR8">
        <v>0</v>
      </c>
      <c r="BS8">
        <v>0</v>
      </c>
      <c r="BT8">
        <v>0</v>
      </c>
      <c r="BU8">
        <v>0</v>
      </c>
      <c r="BV8">
        <v>0.4</v>
      </c>
      <c r="BW8">
        <v>0.4</v>
      </c>
      <c r="BX8">
        <v>0</v>
      </c>
      <c r="BY8">
        <v>0</v>
      </c>
      <c r="BZ8">
        <v>0</v>
      </c>
      <c r="CA8">
        <v>0.4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4.2</v>
      </c>
      <c r="CI8">
        <v>4.3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 t="s">
        <v>155</v>
      </c>
      <c r="CQ8" t="s">
        <v>155</v>
      </c>
      <c r="CR8" s="30">
        <v>5.1999999999999998E-3</v>
      </c>
      <c r="CS8">
        <v>4.51</v>
      </c>
      <c r="CU8" t="s">
        <v>131</v>
      </c>
      <c r="CV8" t="s">
        <v>678</v>
      </c>
    </row>
    <row r="9" spans="1:101">
      <c r="A9">
        <v>7</v>
      </c>
      <c r="B9" s="12">
        <v>0.31578947368421051</v>
      </c>
      <c r="C9" s="12">
        <v>0</v>
      </c>
      <c r="D9">
        <v>3</v>
      </c>
      <c r="E9" s="10">
        <v>67</v>
      </c>
      <c r="F9" s="10">
        <v>21</v>
      </c>
      <c r="G9" s="10">
        <v>29.5</v>
      </c>
      <c r="H9" s="10">
        <v>93</v>
      </c>
      <c r="I9">
        <v>4</v>
      </c>
      <c r="J9" t="s">
        <v>74</v>
      </c>
      <c r="K9" s="10">
        <v>37</v>
      </c>
      <c r="L9" t="s">
        <v>243</v>
      </c>
      <c r="M9" t="s">
        <v>679</v>
      </c>
      <c r="N9" t="s">
        <v>680</v>
      </c>
      <c r="O9">
        <v>50.802599999999998</v>
      </c>
      <c r="P9" t="s">
        <v>684</v>
      </c>
      <c r="Q9" s="10">
        <v>0</v>
      </c>
      <c r="R9" s="10">
        <v>0</v>
      </c>
      <c r="S9" s="10">
        <v>0</v>
      </c>
      <c r="T9" s="10">
        <v>0</v>
      </c>
      <c r="U9" s="10">
        <v>123</v>
      </c>
      <c r="V9" s="10">
        <v>256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21</v>
      </c>
      <c r="AD9" s="10">
        <v>0</v>
      </c>
      <c r="AE9" s="10">
        <v>0</v>
      </c>
      <c r="AF9" s="10">
        <v>0</v>
      </c>
      <c r="AG9" s="10">
        <v>0</v>
      </c>
      <c r="AH9" s="10">
        <v>123</v>
      </c>
      <c r="AI9" s="10">
        <v>256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11.5</v>
      </c>
      <c r="AU9" s="10">
        <v>98.1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t="s">
        <v>681</v>
      </c>
      <c r="BC9" t="s">
        <v>682</v>
      </c>
      <c r="BD9" t="s">
        <v>683</v>
      </c>
      <c r="BE9">
        <v>0</v>
      </c>
      <c r="BF9">
        <v>0</v>
      </c>
      <c r="BG9">
        <v>0</v>
      </c>
      <c r="BH9">
        <v>0</v>
      </c>
      <c r="BI9">
        <v>1.4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-1.3999999999999773</v>
      </c>
      <c r="BR9">
        <v>0</v>
      </c>
      <c r="BS9">
        <v>0</v>
      </c>
      <c r="BT9">
        <v>0</v>
      </c>
      <c r="BU9">
        <v>0</v>
      </c>
      <c r="BV9">
        <v>1.4</v>
      </c>
      <c r="BW9">
        <v>-2.7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4.8</v>
      </c>
      <c r="CI9">
        <v>1.9000000000000057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 t="s">
        <v>155</v>
      </c>
      <c r="CQ9" t="s">
        <v>155</v>
      </c>
      <c r="CR9" s="30">
        <v>9.7999999999999997E-3</v>
      </c>
      <c r="CS9">
        <v>8.23</v>
      </c>
      <c r="CU9" t="s">
        <v>131</v>
      </c>
      <c r="CV9" t="s">
        <v>685</v>
      </c>
    </row>
    <row r="10" spans="1:101">
      <c r="A10">
        <v>8</v>
      </c>
      <c r="B10" s="12">
        <v>0.26315789473684209</v>
      </c>
      <c r="C10" s="12">
        <v>0</v>
      </c>
      <c r="D10">
        <v>4</v>
      </c>
      <c r="E10" s="10">
        <v>66</v>
      </c>
      <c r="F10" s="10">
        <v>18</v>
      </c>
      <c r="G10" s="10">
        <v>28.5</v>
      </c>
      <c r="H10" s="10">
        <v>91</v>
      </c>
      <c r="I10">
        <v>5</v>
      </c>
      <c r="J10" t="s">
        <v>74</v>
      </c>
      <c r="K10" s="10">
        <v>37</v>
      </c>
      <c r="L10" t="s">
        <v>244</v>
      </c>
      <c r="M10" t="s">
        <v>686</v>
      </c>
      <c r="N10" t="s">
        <v>687</v>
      </c>
      <c r="O10">
        <v>92.840800000000002</v>
      </c>
      <c r="P10" t="s">
        <v>691</v>
      </c>
      <c r="Q10" s="10">
        <v>0</v>
      </c>
      <c r="R10" s="10">
        <v>0</v>
      </c>
      <c r="S10" s="10">
        <v>0</v>
      </c>
      <c r="T10" s="10">
        <v>0</v>
      </c>
      <c r="U10" s="10">
        <v>128</v>
      </c>
      <c r="V10" s="10">
        <v>266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6</v>
      </c>
      <c r="AD10" s="10">
        <v>0</v>
      </c>
      <c r="AE10" s="10">
        <v>0</v>
      </c>
      <c r="AF10" s="10">
        <v>0</v>
      </c>
      <c r="AG10" s="10">
        <v>0</v>
      </c>
      <c r="AH10" s="10">
        <v>128</v>
      </c>
      <c r="AI10" s="10">
        <v>266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94</v>
      </c>
      <c r="AU10" s="10">
        <v>78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t="s">
        <v>688</v>
      </c>
      <c r="BC10" t="s">
        <v>689</v>
      </c>
      <c r="BD10" t="s">
        <v>690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0.3</v>
      </c>
      <c r="BK10">
        <v>0</v>
      </c>
      <c r="BL10">
        <v>0</v>
      </c>
      <c r="BM10">
        <v>0</v>
      </c>
      <c r="BN10">
        <v>0.3</v>
      </c>
      <c r="BO10">
        <v>0</v>
      </c>
      <c r="BP10">
        <v>0</v>
      </c>
      <c r="BQ10">
        <v>-0.60000000000002274</v>
      </c>
      <c r="BR10">
        <v>0</v>
      </c>
      <c r="BS10">
        <v>0</v>
      </c>
      <c r="BT10">
        <v>0</v>
      </c>
      <c r="BU10">
        <v>0</v>
      </c>
      <c r="BV10">
        <v>-0.6</v>
      </c>
      <c r="BW10">
        <v>0.3</v>
      </c>
      <c r="BX10">
        <v>0</v>
      </c>
      <c r="BY10">
        <v>0</v>
      </c>
      <c r="BZ10">
        <v>0</v>
      </c>
      <c r="CA10">
        <v>0.3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3.6</v>
      </c>
      <c r="CI10">
        <v>4.3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 t="s">
        <v>155</v>
      </c>
      <c r="CQ10" t="s">
        <v>155</v>
      </c>
      <c r="CR10" s="30">
        <v>1.4E-3</v>
      </c>
      <c r="CS10">
        <v>4.83</v>
      </c>
      <c r="CU10" t="s">
        <v>131</v>
      </c>
      <c r="CV10" t="s">
        <v>692</v>
      </c>
    </row>
    <row r="11" spans="1:101">
      <c r="A11">
        <v>9</v>
      </c>
      <c r="B11" s="12">
        <v>0.10526315789473684</v>
      </c>
      <c r="C11" s="12">
        <v>0</v>
      </c>
      <c r="D11">
        <v>4</v>
      </c>
      <c r="E11" s="10">
        <v>67</v>
      </c>
      <c r="F11" s="10">
        <v>20</v>
      </c>
      <c r="G11" s="10">
        <v>32.5</v>
      </c>
      <c r="H11" s="10">
        <v>90</v>
      </c>
      <c r="I11">
        <v>3</v>
      </c>
      <c r="J11" t="s">
        <v>74</v>
      </c>
      <c r="K11" s="10">
        <v>37</v>
      </c>
      <c r="L11" t="s">
        <v>245</v>
      </c>
      <c r="M11" t="s">
        <v>693</v>
      </c>
      <c r="N11" t="s">
        <v>694</v>
      </c>
      <c r="O11">
        <v>152.79560000000001</v>
      </c>
      <c r="P11" t="s">
        <v>698</v>
      </c>
      <c r="Q11" s="10">
        <v>0</v>
      </c>
      <c r="R11" s="10">
        <v>0</v>
      </c>
      <c r="S11" s="10">
        <v>0</v>
      </c>
      <c r="T11" s="10">
        <v>0</v>
      </c>
      <c r="U11" s="10">
        <v>125</v>
      </c>
      <c r="V11" s="10">
        <v>259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16</v>
      </c>
      <c r="AD11" s="10">
        <v>0</v>
      </c>
      <c r="AE11" s="10">
        <v>0</v>
      </c>
      <c r="AF11" s="10">
        <v>0</v>
      </c>
      <c r="AG11" s="10">
        <v>0</v>
      </c>
      <c r="AH11" s="10">
        <v>125</v>
      </c>
      <c r="AI11" s="10">
        <v>259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88.6</v>
      </c>
      <c r="AU11" s="10">
        <v>81.2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t="s">
        <v>695</v>
      </c>
      <c r="BC11" t="s">
        <v>696</v>
      </c>
      <c r="BD11" t="s">
        <v>697</v>
      </c>
      <c r="BE11">
        <v>0</v>
      </c>
      <c r="BF11">
        <v>0</v>
      </c>
      <c r="BG11">
        <v>0</v>
      </c>
      <c r="BH11">
        <v>0</v>
      </c>
      <c r="BI11">
        <v>0.7</v>
      </c>
      <c r="BJ11">
        <v>0.2</v>
      </c>
      <c r="BK11">
        <v>0</v>
      </c>
      <c r="BL11">
        <v>0</v>
      </c>
      <c r="BM11">
        <v>0.1</v>
      </c>
      <c r="BN11">
        <v>0.3</v>
      </c>
      <c r="BO11">
        <v>0</v>
      </c>
      <c r="BP11">
        <v>0</v>
      </c>
      <c r="BQ11">
        <v>-1.3000000000000114</v>
      </c>
      <c r="BR11">
        <v>0</v>
      </c>
      <c r="BS11">
        <v>0</v>
      </c>
      <c r="BT11">
        <v>0</v>
      </c>
      <c r="BU11">
        <v>0</v>
      </c>
      <c r="BV11">
        <v>0.7</v>
      </c>
      <c r="BW11">
        <v>0.2</v>
      </c>
      <c r="BX11">
        <v>0</v>
      </c>
      <c r="BY11">
        <v>0</v>
      </c>
      <c r="BZ11">
        <v>0.1</v>
      </c>
      <c r="CA11">
        <v>0.3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4</v>
      </c>
      <c r="CI11">
        <v>3.7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 t="s">
        <v>155</v>
      </c>
      <c r="CQ11" t="s">
        <v>155</v>
      </c>
      <c r="CR11" s="30">
        <v>9.1999999999999998E-3</v>
      </c>
      <c r="CS11">
        <v>3.53</v>
      </c>
      <c r="CU11" t="s">
        <v>131</v>
      </c>
      <c r="CV11" t="s">
        <v>699</v>
      </c>
    </row>
    <row r="12" spans="1:101">
      <c r="A12">
        <v>10</v>
      </c>
      <c r="B12" s="12">
        <v>0.31578947368421051</v>
      </c>
      <c r="C12" s="12">
        <v>0</v>
      </c>
      <c r="D12">
        <v>5</v>
      </c>
      <c r="E12" s="10">
        <v>65</v>
      </c>
      <c r="F12" s="10">
        <v>17</v>
      </c>
      <c r="G12" s="10">
        <v>35.5</v>
      </c>
      <c r="H12" s="10">
        <v>90</v>
      </c>
      <c r="I12">
        <v>2</v>
      </c>
      <c r="J12" t="s">
        <v>74</v>
      </c>
      <c r="K12" s="10">
        <v>36</v>
      </c>
      <c r="L12" t="s">
        <v>246</v>
      </c>
      <c r="M12" t="s">
        <v>700</v>
      </c>
      <c r="N12" t="s">
        <v>701</v>
      </c>
      <c r="O12">
        <v>168.5908</v>
      </c>
      <c r="P12" t="s">
        <v>705</v>
      </c>
      <c r="Q12" s="10">
        <v>0</v>
      </c>
      <c r="R12" s="10">
        <v>0</v>
      </c>
      <c r="S12" s="10">
        <v>0</v>
      </c>
      <c r="T12" s="10">
        <v>0</v>
      </c>
      <c r="U12" s="10">
        <v>129</v>
      </c>
      <c r="V12" s="10">
        <v>239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32</v>
      </c>
      <c r="AD12" s="10">
        <v>0</v>
      </c>
      <c r="AE12" s="10">
        <v>0</v>
      </c>
      <c r="AF12" s="10">
        <v>0</v>
      </c>
      <c r="AG12" s="10">
        <v>0</v>
      </c>
      <c r="AH12" s="10">
        <v>129</v>
      </c>
      <c r="AI12" s="10">
        <v>239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15.6</v>
      </c>
      <c r="AU12" s="10">
        <v>67.8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t="s">
        <v>702</v>
      </c>
      <c r="BC12" t="s">
        <v>703</v>
      </c>
      <c r="BD12" t="s">
        <v>704</v>
      </c>
      <c r="BE12">
        <v>0</v>
      </c>
      <c r="BF12">
        <v>0</v>
      </c>
      <c r="BG12">
        <v>0</v>
      </c>
      <c r="BH12">
        <v>0</v>
      </c>
      <c r="BI12">
        <v>1.3</v>
      </c>
      <c r="BJ12">
        <v>0.4</v>
      </c>
      <c r="BK12">
        <v>0</v>
      </c>
      <c r="BL12">
        <v>0</v>
      </c>
      <c r="BM12">
        <v>1.1000000000000001</v>
      </c>
      <c r="BN12">
        <v>0.6</v>
      </c>
      <c r="BO12">
        <v>0</v>
      </c>
      <c r="BP12">
        <v>0</v>
      </c>
      <c r="BQ12">
        <v>-3.3999999999999773</v>
      </c>
      <c r="BR12">
        <v>0</v>
      </c>
      <c r="BS12">
        <v>0</v>
      </c>
      <c r="BT12">
        <v>0</v>
      </c>
      <c r="BU12">
        <v>0</v>
      </c>
      <c r="BV12">
        <v>1.3</v>
      </c>
      <c r="BW12">
        <v>0.4</v>
      </c>
      <c r="BX12">
        <v>0</v>
      </c>
      <c r="BY12">
        <v>0</v>
      </c>
      <c r="BZ12">
        <v>1.1000000000000001</v>
      </c>
      <c r="CA12">
        <v>0.6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3.4</v>
      </c>
      <c r="CI12">
        <v>3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 t="s">
        <v>195</v>
      </c>
      <c r="CQ12" t="s">
        <v>155</v>
      </c>
      <c r="CR12" s="30">
        <v>9.9000000000000008E-3</v>
      </c>
      <c r="CS12">
        <v>2.48</v>
      </c>
      <c r="CU12" t="s">
        <v>131</v>
      </c>
      <c r="CV12" t="s">
        <v>706</v>
      </c>
    </row>
    <row r="13" spans="1:101">
      <c r="A13">
        <v>11</v>
      </c>
      <c r="B13" s="12">
        <v>0.42105263157894735</v>
      </c>
      <c r="C13" s="12">
        <v>0</v>
      </c>
      <c r="D13">
        <v>7</v>
      </c>
      <c r="E13" s="10">
        <v>67</v>
      </c>
      <c r="F13" s="10">
        <v>14</v>
      </c>
      <c r="G13" s="10">
        <v>35.5</v>
      </c>
      <c r="H13" s="10">
        <v>87</v>
      </c>
      <c r="I13">
        <v>4</v>
      </c>
      <c r="J13" t="s">
        <v>74</v>
      </c>
      <c r="K13" s="10">
        <v>40</v>
      </c>
      <c r="L13" t="s">
        <v>247</v>
      </c>
      <c r="M13" t="s">
        <v>707</v>
      </c>
      <c r="N13" t="s">
        <v>708</v>
      </c>
      <c r="O13">
        <v>83.133399999999995</v>
      </c>
      <c r="P13" t="s">
        <v>712</v>
      </c>
      <c r="Q13" s="10">
        <v>0</v>
      </c>
      <c r="R13" s="10">
        <v>0</v>
      </c>
      <c r="S13" s="10">
        <v>0</v>
      </c>
      <c r="T13" s="10">
        <v>0</v>
      </c>
      <c r="U13" s="10">
        <v>100</v>
      </c>
      <c r="V13" s="10">
        <v>300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100</v>
      </c>
      <c r="AI13" s="10">
        <v>300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96.6</v>
      </c>
      <c r="AU13" s="10">
        <v>80.8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t="s">
        <v>709</v>
      </c>
      <c r="BC13" t="s">
        <v>710</v>
      </c>
      <c r="BD13" t="s">
        <v>711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-1.6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3.1</v>
      </c>
      <c r="CI13">
        <v>2.5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 t="s">
        <v>195</v>
      </c>
      <c r="CQ13" t="s">
        <v>155</v>
      </c>
      <c r="CR13" s="30">
        <v>4.8999999999999998E-3</v>
      </c>
      <c r="CS13">
        <v>4.3</v>
      </c>
      <c r="CU13" t="s">
        <v>131</v>
      </c>
      <c r="CV13" t="s">
        <v>713</v>
      </c>
    </row>
    <row r="14" spans="1:101">
      <c r="A14">
        <v>12</v>
      </c>
      <c r="B14" s="12">
        <v>0.15789473684210525</v>
      </c>
      <c r="C14" s="12">
        <v>0</v>
      </c>
      <c r="D14">
        <v>6</v>
      </c>
      <c r="E14" s="10">
        <v>67</v>
      </c>
      <c r="F14" s="10">
        <v>14</v>
      </c>
      <c r="G14" s="10">
        <v>35.5</v>
      </c>
      <c r="H14" s="10">
        <v>83</v>
      </c>
      <c r="I14">
        <v>6</v>
      </c>
      <c r="J14" t="s">
        <v>74</v>
      </c>
      <c r="K14" s="10">
        <v>44</v>
      </c>
      <c r="L14" t="s">
        <v>248</v>
      </c>
      <c r="M14" t="s">
        <v>714</v>
      </c>
      <c r="N14" t="s">
        <v>715</v>
      </c>
      <c r="O14">
        <v>71.295900000000003</v>
      </c>
      <c r="P14" t="s">
        <v>719</v>
      </c>
      <c r="Q14" s="10">
        <v>0</v>
      </c>
      <c r="R14" s="10">
        <v>0</v>
      </c>
      <c r="S14" s="10">
        <v>0</v>
      </c>
      <c r="T14" s="10">
        <v>0</v>
      </c>
      <c r="U14" s="10">
        <v>59</v>
      </c>
      <c r="V14" s="10">
        <v>334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7</v>
      </c>
      <c r="AD14" s="10">
        <v>0</v>
      </c>
      <c r="AE14" s="10">
        <v>0</v>
      </c>
      <c r="AF14" s="10">
        <v>0</v>
      </c>
      <c r="AG14" s="10">
        <v>0</v>
      </c>
      <c r="AH14" s="10">
        <v>59</v>
      </c>
      <c r="AI14" s="10">
        <v>334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43.1</v>
      </c>
      <c r="AU14" s="10">
        <v>23.5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t="s">
        <v>716</v>
      </c>
      <c r="BC14" t="s">
        <v>717</v>
      </c>
      <c r="BD14" t="s">
        <v>718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0.2</v>
      </c>
      <c r="BK14">
        <v>0</v>
      </c>
      <c r="BL14">
        <v>0</v>
      </c>
      <c r="BM14">
        <v>0</v>
      </c>
      <c r="BN14">
        <v>0.2</v>
      </c>
      <c r="BO14">
        <v>0</v>
      </c>
      <c r="BP14">
        <v>0</v>
      </c>
      <c r="BQ14">
        <v>-0.39999999999997726</v>
      </c>
      <c r="BR14">
        <v>0</v>
      </c>
      <c r="BS14">
        <v>0</v>
      </c>
      <c r="BT14">
        <v>0</v>
      </c>
      <c r="BU14">
        <v>0</v>
      </c>
      <c r="BV14">
        <v>-2</v>
      </c>
      <c r="BW14">
        <v>0.2</v>
      </c>
      <c r="BX14">
        <v>0</v>
      </c>
      <c r="BY14">
        <v>0</v>
      </c>
      <c r="BZ14">
        <v>0</v>
      </c>
      <c r="CA14">
        <v>0.2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2.2000000000000002</v>
      </c>
      <c r="CI14">
        <v>2.6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 t="s">
        <v>195</v>
      </c>
      <c r="CQ14" t="s">
        <v>155</v>
      </c>
      <c r="CR14" s="30">
        <v>4.7999999999999996E-3</v>
      </c>
      <c r="CS14">
        <v>7.14</v>
      </c>
      <c r="CU14" t="s">
        <v>721</v>
      </c>
      <c r="CV14" t="s">
        <v>720</v>
      </c>
    </row>
    <row r="15" spans="1:101">
      <c r="A15">
        <v>13</v>
      </c>
      <c r="B15" s="12">
        <v>0.36842105263157893</v>
      </c>
      <c r="C15" s="12">
        <v>0</v>
      </c>
      <c r="D15">
        <v>4</v>
      </c>
      <c r="E15" s="10">
        <v>68</v>
      </c>
      <c r="F15" s="10">
        <v>13</v>
      </c>
      <c r="G15" s="10">
        <v>31.5</v>
      </c>
      <c r="H15" s="10">
        <v>80</v>
      </c>
      <c r="I15">
        <v>4</v>
      </c>
      <c r="J15" t="s">
        <v>74</v>
      </c>
      <c r="K15" s="10">
        <v>48</v>
      </c>
      <c r="L15" t="s">
        <v>249</v>
      </c>
      <c r="M15" t="s">
        <v>722</v>
      </c>
      <c r="N15" t="s">
        <v>723</v>
      </c>
      <c r="O15">
        <v>42.567500000000003</v>
      </c>
      <c r="P15" t="s">
        <v>727</v>
      </c>
      <c r="Q15" s="10">
        <v>0</v>
      </c>
      <c r="R15" s="10">
        <v>0</v>
      </c>
      <c r="S15" s="10">
        <v>0</v>
      </c>
      <c r="T15" s="10">
        <v>0</v>
      </c>
      <c r="U15" s="10">
        <v>18</v>
      </c>
      <c r="V15" s="10">
        <v>347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35</v>
      </c>
      <c r="AD15" s="10">
        <v>0</v>
      </c>
      <c r="AE15" s="10">
        <v>0</v>
      </c>
      <c r="AF15" s="10">
        <v>0</v>
      </c>
      <c r="AG15" s="10">
        <v>0</v>
      </c>
      <c r="AH15" s="10">
        <v>18</v>
      </c>
      <c r="AI15" s="10">
        <v>347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98</v>
      </c>
      <c r="AU15" s="10">
        <v>40.5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t="s">
        <v>724</v>
      </c>
      <c r="BC15" t="s">
        <v>725</v>
      </c>
      <c r="BD15" t="s">
        <v>726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1.7</v>
      </c>
      <c r="BK15">
        <v>0</v>
      </c>
      <c r="BL15">
        <v>0</v>
      </c>
      <c r="BM15">
        <v>0</v>
      </c>
      <c r="BN15">
        <v>2.2999999999999998</v>
      </c>
      <c r="BO15">
        <v>0</v>
      </c>
      <c r="BP15">
        <v>0</v>
      </c>
      <c r="BQ15">
        <v>-4</v>
      </c>
      <c r="BR15">
        <v>0</v>
      </c>
      <c r="BS15">
        <v>0</v>
      </c>
      <c r="BT15">
        <v>0</v>
      </c>
      <c r="BU15">
        <v>0</v>
      </c>
      <c r="BV15">
        <v>-0.1</v>
      </c>
      <c r="BW15">
        <v>1.7</v>
      </c>
      <c r="BX15">
        <v>0</v>
      </c>
      <c r="BY15">
        <v>0</v>
      </c>
      <c r="BZ15">
        <v>0</v>
      </c>
      <c r="CA15">
        <v>2.2999999999999998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2</v>
      </c>
      <c r="CI15">
        <v>2.7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 t="s">
        <v>195</v>
      </c>
      <c r="CQ15" t="s">
        <v>155</v>
      </c>
      <c r="CR15" s="30">
        <v>2.0999999999999999E-3</v>
      </c>
      <c r="CS15">
        <v>9.11</v>
      </c>
      <c r="CU15" t="s">
        <v>131</v>
      </c>
      <c r="CV15" t="s">
        <v>728</v>
      </c>
    </row>
    <row r="16" spans="1:101">
      <c r="A16">
        <v>14</v>
      </c>
      <c r="B16" s="12">
        <v>0.31578947368421051</v>
      </c>
      <c r="C16" s="12">
        <v>0</v>
      </c>
      <c r="D16">
        <v>3</v>
      </c>
      <c r="E16" s="10">
        <v>64</v>
      </c>
      <c r="F16" s="10">
        <v>16</v>
      </c>
      <c r="G16" s="10">
        <v>29.5</v>
      </c>
      <c r="H16" s="10">
        <v>79.2</v>
      </c>
      <c r="I16">
        <v>2</v>
      </c>
      <c r="J16" t="s">
        <v>74</v>
      </c>
      <c r="K16" s="10">
        <v>49</v>
      </c>
      <c r="L16" t="s">
        <v>250</v>
      </c>
      <c r="M16" t="s">
        <v>729</v>
      </c>
      <c r="N16" t="s">
        <v>730</v>
      </c>
      <c r="O16">
        <v>43.507300000000001</v>
      </c>
      <c r="P16" t="s">
        <v>734</v>
      </c>
      <c r="Q16" s="10">
        <v>0</v>
      </c>
      <c r="R16" s="10">
        <v>0</v>
      </c>
      <c r="S16" s="10">
        <v>0</v>
      </c>
      <c r="T16" s="10">
        <v>0</v>
      </c>
      <c r="U16" s="10">
        <v>10</v>
      </c>
      <c r="V16" s="10">
        <v>381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9</v>
      </c>
      <c r="AD16" s="10">
        <v>0</v>
      </c>
      <c r="AE16" s="10">
        <v>0</v>
      </c>
      <c r="AF16" s="10">
        <v>0</v>
      </c>
      <c r="AG16" s="10">
        <v>0</v>
      </c>
      <c r="AH16" s="10">
        <v>10</v>
      </c>
      <c r="AI16" s="10">
        <v>381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70.900000000000006</v>
      </c>
      <c r="AU16" s="10">
        <v>31.3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t="s">
        <v>731</v>
      </c>
      <c r="BC16" t="s">
        <v>732</v>
      </c>
      <c r="BD16" t="s">
        <v>733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0.4</v>
      </c>
      <c r="BK16">
        <v>0</v>
      </c>
      <c r="BL16">
        <v>0</v>
      </c>
      <c r="BM16">
        <v>0</v>
      </c>
      <c r="BN16">
        <v>0.5</v>
      </c>
      <c r="BO16">
        <v>0</v>
      </c>
      <c r="BP16">
        <v>0</v>
      </c>
      <c r="BQ16">
        <v>-0.89999999999997726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0.4</v>
      </c>
      <c r="BX16">
        <v>0</v>
      </c>
      <c r="BY16">
        <v>0</v>
      </c>
      <c r="BZ16">
        <v>0</v>
      </c>
      <c r="CA16">
        <v>0.5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2.2000000000000002</v>
      </c>
      <c r="CI16">
        <v>2.7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 t="s">
        <v>195</v>
      </c>
      <c r="CQ16" t="s">
        <v>155</v>
      </c>
      <c r="CR16" s="30">
        <v>0.01</v>
      </c>
      <c r="CS16">
        <v>9.61</v>
      </c>
      <c r="CU16" t="s">
        <v>131</v>
      </c>
      <c r="CV16" t="s">
        <v>735</v>
      </c>
    </row>
    <row r="17" spans="1:100">
      <c r="A17">
        <v>15</v>
      </c>
      <c r="B17" s="12">
        <v>0.21052631578947367</v>
      </c>
      <c r="C17" s="12">
        <v>0</v>
      </c>
      <c r="D17">
        <v>3</v>
      </c>
      <c r="E17" s="10">
        <v>63</v>
      </c>
      <c r="F17" s="10">
        <v>16</v>
      </c>
      <c r="G17" s="10">
        <v>26.5</v>
      </c>
      <c r="H17" s="10">
        <v>79.2</v>
      </c>
      <c r="I17">
        <v>1</v>
      </c>
      <c r="J17" t="s">
        <v>74</v>
      </c>
      <c r="K17" s="10">
        <v>53</v>
      </c>
      <c r="L17" t="s">
        <v>251</v>
      </c>
      <c r="M17" t="s">
        <v>736</v>
      </c>
      <c r="N17" t="s">
        <v>737</v>
      </c>
      <c r="O17">
        <v>63.311799999999998</v>
      </c>
      <c r="P17" t="s">
        <v>741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334</v>
      </c>
      <c r="W17" s="10">
        <v>27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39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334</v>
      </c>
      <c r="AJ17" s="10">
        <v>27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13.5</v>
      </c>
      <c r="AV17" s="10">
        <v>95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t="s">
        <v>738</v>
      </c>
      <c r="BC17" t="s">
        <v>739</v>
      </c>
      <c r="BD17" t="s">
        <v>740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2.2999999999999998</v>
      </c>
      <c r="BK17">
        <v>0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-4.3000000000000114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2.2999999999999998</v>
      </c>
      <c r="BX17">
        <v>-2.2000000000000002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3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 t="s">
        <v>195</v>
      </c>
      <c r="CQ17" t="s">
        <v>195</v>
      </c>
      <c r="CR17" s="30">
        <v>1.1000000000000001E-3</v>
      </c>
      <c r="CS17">
        <v>7.59</v>
      </c>
      <c r="CU17" t="s">
        <v>131</v>
      </c>
      <c r="CV17" t="s">
        <v>742</v>
      </c>
    </row>
    <row r="18" spans="1:100">
      <c r="A18">
        <v>16</v>
      </c>
      <c r="B18" s="12">
        <v>0.26315789473684209</v>
      </c>
      <c r="C18" s="12">
        <v>0</v>
      </c>
      <c r="D18">
        <v>4</v>
      </c>
      <c r="E18" s="10">
        <v>63</v>
      </c>
      <c r="F18" s="10">
        <v>17</v>
      </c>
      <c r="G18" s="10">
        <v>26.5</v>
      </c>
      <c r="H18" s="10">
        <v>83.2</v>
      </c>
      <c r="I18">
        <v>1</v>
      </c>
      <c r="J18" t="s">
        <v>74</v>
      </c>
      <c r="K18" s="10">
        <v>50</v>
      </c>
      <c r="L18" t="s">
        <v>252</v>
      </c>
      <c r="M18" t="s">
        <v>743</v>
      </c>
      <c r="N18" t="s">
        <v>744</v>
      </c>
      <c r="O18">
        <v>56.193100000000001</v>
      </c>
      <c r="P18" t="s">
        <v>748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384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16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384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48.4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t="s">
        <v>745</v>
      </c>
      <c r="BC18" t="s">
        <v>746</v>
      </c>
      <c r="BD18" t="s">
        <v>747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0.9</v>
      </c>
      <c r="BK18">
        <v>0</v>
      </c>
      <c r="BL18">
        <v>0</v>
      </c>
      <c r="BM18">
        <v>0</v>
      </c>
      <c r="BN18">
        <v>0.7</v>
      </c>
      <c r="BO18">
        <v>0</v>
      </c>
      <c r="BP18">
        <v>0</v>
      </c>
      <c r="BQ18">
        <v>-1.6000000000000227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0.9</v>
      </c>
      <c r="BX18">
        <v>0</v>
      </c>
      <c r="BY18">
        <v>0</v>
      </c>
      <c r="BZ18">
        <v>0</v>
      </c>
      <c r="CA18">
        <v>0.7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3.5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 t="s">
        <v>195</v>
      </c>
      <c r="CQ18" t="s">
        <v>155</v>
      </c>
      <c r="CR18" s="30">
        <v>6.1000000000000004E-3</v>
      </c>
      <c r="CS18">
        <v>7.98</v>
      </c>
      <c r="CU18" t="s">
        <v>131</v>
      </c>
      <c r="CV18" t="s">
        <v>749</v>
      </c>
    </row>
    <row r="19" spans="1:100">
      <c r="A19">
        <v>17</v>
      </c>
      <c r="B19" s="12">
        <v>0.21052631578947367</v>
      </c>
      <c r="C19" s="12">
        <v>0</v>
      </c>
      <c r="D19">
        <v>4</v>
      </c>
      <c r="E19" s="10">
        <v>66</v>
      </c>
      <c r="F19" s="10">
        <v>13</v>
      </c>
      <c r="G19" s="10">
        <v>28.5</v>
      </c>
      <c r="H19" s="10">
        <v>82.2</v>
      </c>
      <c r="I19">
        <v>3</v>
      </c>
      <c r="J19" t="s">
        <v>74</v>
      </c>
      <c r="K19" s="10">
        <v>50</v>
      </c>
      <c r="L19" t="s">
        <v>253</v>
      </c>
      <c r="M19" t="s">
        <v>750</v>
      </c>
      <c r="N19" t="s">
        <v>751</v>
      </c>
      <c r="O19">
        <v>232.3965</v>
      </c>
      <c r="P19" t="s">
        <v>755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370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30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370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57.4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t="s">
        <v>752</v>
      </c>
      <c r="BC19" t="s">
        <v>753</v>
      </c>
      <c r="BD19" t="s">
        <v>754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1.2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-2.1999999999999886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1.2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2.9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 t="s">
        <v>195</v>
      </c>
      <c r="CQ19" t="s">
        <v>155</v>
      </c>
      <c r="CR19" s="30">
        <v>6.4000000000000003E-3</v>
      </c>
      <c r="CS19">
        <v>2.06</v>
      </c>
      <c r="CU19" t="s">
        <v>131</v>
      </c>
      <c r="CV19" t="s">
        <v>756</v>
      </c>
    </row>
    <row r="20" spans="1:100">
      <c r="A20">
        <v>18</v>
      </c>
      <c r="B20" s="12">
        <v>0.21052631578947367</v>
      </c>
      <c r="C20" s="12">
        <v>0</v>
      </c>
      <c r="D20">
        <v>4</v>
      </c>
      <c r="E20" s="10">
        <v>70</v>
      </c>
      <c r="F20" s="10">
        <v>16</v>
      </c>
      <c r="G20" s="10">
        <v>29.5</v>
      </c>
      <c r="H20" s="10">
        <v>86.2</v>
      </c>
      <c r="I20">
        <v>3</v>
      </c>
      <c r="J20" t="s">
        <v>74</v>
      </c>
      <c r="K20" s="10">
        <v>49</v>
      </c>
      <c r="L20" t="s">
        <v>254</v>
      </c>
      <c r="M20" t="s">
        <v>757</v>
      </c>
      <c r="N20" t="s">
        <v>758</v>
      </c>
      <c r="O20">
        <v>220.61609999999999</v>
      </c>
      <c r="P20" t="s">
        <v>762</v>
      </c>
      <c r="Q20" s="10">
        <v>0</v>
      </c>
      <c r="R20" s="10">
        <v>0</v>
      </c>
      <c r="S20" s="10">
        <v>0</v>
      </c>
      <c r="T20" s="10">
        <v>0</v>
      </c>
      <c r="U20" s="10">
        <v>9</v>
      </c>
      <c r="V20" s="10">
        <v>370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21</v>
      </c>
      <c r="AD20" s="10">
        <v>0</v>
      </c>
      <c r="AE20" s="10">
        <v>0</v>
      </c>
      <c r="AF20" s="10">
        <v>0</v>
      </c>
      <c r="AG20" s="10">
        <v>0</v>
      </c>
      <c r="AH20" s="10">
        <v>9</v>
      </c>
      <c r="AI20" s="10">
        <v>370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25.6</v>
      </c>
      <c r="AU20" s="10">
        <v>38.799999999999997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t="s">
        <v>759</v>
      </c>
      <c r="BC20" t="s">
        <v>760</v>
      </c>
      <c r="BD20" t="s">
        <v>761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1.1000000000000001</v>
      </c>
      <c r="BK20">
        <v>0</v>
      </c>
      <c r="BL20">
        <v>0</v>
      </c>
      <c r="BM20">
        <v>0</v>
      </c>
      <c r="BN20">
        <v>1.3</v>
      </c>
      <c r="BO20">
        <v>0</v>
      </c>
      <c r="BP20">
        <v>0</v>
      </c>
      <c r="BQ20">
        <v>-2.3999999999999773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1.1000000000000001</v>
      </c>
      <c r="BX20">
        <v>0</v>
      </c>
      <c r="BY20">
        <v>0</v>
      </c>
      <c r="BZ20">
        <v>0</v>
      </c>
      <c r="CA20">
        <v>1.3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3.4</v>
      </c>
      <c r="CI20">
        <v>4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 t="s">
        <v>195</v>
      </c>
      <c r="CQ20" t="s">
        <v>155</v>
      </c>
      <c r="CR20" s="30">
        <v>7.0000000000000001E-3</v>
      </c>
      <c r="CS20">
        <v>2.17</v>
      </c>
      <c r="CU20" t="s">
        <v>131</v>
      </c>
      <c r="CV20" t="s">
        <v>763</v>
      </c>
    </row>
    <row r="21" spans="1:100">
      <c r="A21">
        <v>19</v>
      </c>
      <c r="B21" s="12">
        <v>0.47368421052631576</v>
      </c>
      <c r="C21" s="12">
        <v>0</v>
      </c>
      <c r="D21">
        <v>6</v>
      </c>
      <c r="E21" s="10">
        <v>70</v>
      </c>
      <c r="F21" s="10">
        <v>13</v>
      </c>
      <c r="G21" s="10">
        <v>26.5</v>
      </c>
      <c r="H21" s="10">
        <v>83.2</v>
      </c>
      <c r="I21">
        <v>2</v>
      </c>
      <c r="J21" t="s">
        <v>74</v>
      </c>
      <c r="K21" s="10">
        <v>48</v>
      </c>
      <c r="L21" t="s">
        <v>255</v>
      </c>
      <c r="M21" t="s">
        <v>764</v>
      </c>
      <c r="N21" t="s">
        <v>765</v>
      </c>
      <c r="O21">
        <v>100.3552</v>
      </c>
      <c r="P21" t="s">
        <v>769</v>
      </c>
      <c r="Q21" s="10">
        <v>0</v>
      </c>
      <c r="R21" s="10">
        <v>0</v>
      </c>
      <c r="S21" s="10">
        <v>0</v>
      </c>
      <c r="T21" s="10">
        <v>0</v>
      </c>
      <c r="U21" s="10">
        <v>18</v>
      </c>
      <c r="V21" s="10">
        <v>344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38</v>
      </c>
      <c r="AD21" s="10">
        <v>0</v>
      </c>
      <c r="AE21" s="10">
        <v>0</v>
      </c>
      <c r="AF21" s="10">
        <v>0</v>
      </c>
      <c r="AG21" s="10">
        <v>0</v>
      </c>
      <c r="AH21" s="10">
        <v>18</v>
      </c>
      <c r="AI21" s="10">
        <v>344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65.2</v>
      </c>
      <c r="AU21" s="10">
        <v>47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t="s">
        <v>766</v>
      </c>
      <c r="BC21" t="s">
        <v>767</v>
      </c>
      <c r="BD21" t="s">
        <v>768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2.2000000000000002</v>
      </c>
      <c r="BK21">
        <v>0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-4.1999999999999886</v>
      </c>
      <c r="BR21">
        <v>0</v>
      </c>
      <c r="BS21">
        <v>0</v>
      </c>
      <c r="BT21">
        <v>0</v>
      </c>
      <c r="BU21">
        <v>0</v>
      </c>
      <c r="BV21">
        <v>-0.2</v>
      </c>
      <c r="BW21">
        <v>2.2000000000000002</v>
      </c>
      <c r="BX21">
        <v>0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3</v>
      </c>
      <c r="CI21">
        <v>3.7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 t="s">
        <v>195</v>
      </c>
      <c r="CQ21" t="s">
        <v>155</v>
      </c>
      <c r="CR21" s="30">
        <v>2.8999999999999998E-3</v>
      </c>
      <c r="CS21">
        <v>3.26</v>
      </c>
      <c r="CU21" t="s">
        <v>131</v>
      </c>
      <c r="CV21" t="s">
        <v>770</v>
      </c>
    </row>
    <row r="22" spans="1:100">
      <c r="A22">
        <v>20</v>
      </c>
      <c r="B22" s="12">
        <v>0.15789473684210525</v>
      </c>
      <c r="C22" s="12">
        <v>0</v>
      </c>
      <c r="D22">
        <v>4</v>
      </c>
      <c r="E22" s="10">
        <v>71</v>
      </c>
      <c r="F22" s="10">
        <v>12</v>
      </c>
      <c r="G22" s="10">
        <v>25.5</v>
      </c>
      <c r="H22" s="10">
        <v>81.2</v>
      </c>
      <c r="I22">
        <v>3</v>
      </c>
      <c r="J22" t="s">
        <v>74</v>
      </c>
      <c r="K22" s="10">
        <v>48</v>
      </c>
      <c r="L22" t="s">
        <v>256</v>
      </c>
      <c r="M22" t="s">
        <v>771</v>
      </c>
      <c r="N22" t="s">
        <v>772</v>
      </c>
      <c r="O22">
        <v>68.790899999999993</v>
      </c>
      <c r="P22" t="s">
        <v>776</v>
      </c>
      <c r="Q22" s="10">
        <v>0</v>
      </c>
      <c r="R22" s="10">
        <v>0</v>
      </c>
      <c r="S22" s="10">
        <v>0</v>
      </c>
      <c r="T22" s="10">
        <v>0</v>
      </c>
      <c r="U22" s="10">
        <v>19</v>
      </c>
      <c r="V22" s="10">
        <v>360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21</v>
      </c>
      <c r="AD22" s="10">
        <v>0</v>
      </c>
      <c r="AE22" s="10">
        <v>0</v>
      </c>
      <c r="AF22" s="10">
        <v>0</v>
      </c>
      <c r="AG22" s="10">
        <v>0</v>
      </c>
      <c r="AH22" s="10">
        <v>19</v>
      </c>
      <c r="AI22" s="10">
        <v>360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72.900000000000006</v>
      </c>
      <c r="AU22" s="10">
        <v>74.2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t="s">
        <v>773</v>
      </c>
      <c r="BC22" t="s">
        <v>774</v>
      </c>
      <c r="BD22" t="s">
        <v>775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0.8</v>
      </c>
      <c r="BK22">
        <v>0</v>
      </c>
      <c r="BL22">
        <v>0</v>
      </c>
      <c r="BM22">
        <v>0</v>
      </c>
      <c r="BN22">
        <v>0.7</v>
      </c>
      <c r="BO22">
        <v>0</v>
      </c>
      <c r="BP22">
        <v>0</v>
      </c>
      <c r="BQ22">
        <v>-1.5</v>
      </c>
      <c r="BR22">
        <v>0</v>
      </c>
      <c r="BS22">
        <v>0</v>
      </c>
      <c r="BT22">
        <v>0</v>
      </c>
      <c r="BU22">
        <v>0</v>
      </c>
      <c r="BV22">
        <v>-0.4</v>
      </c>
      <c r="BW22">
        <v>0.8</v>
      </c>
      <c r="BX22">
        <v>0</v>
      </c>
      <c r="BY22">
        <v>0</v>
      </c>
      <c r="BZ22">
        <v>0</v>
      </c>
      <c r="CA22">
        <v>0.7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2.9</v>
      </c>
      <c r="CI22">
        <v>3.3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 t="s">
        <v>155</v>
      </c>
      <c r="CQ22" t="s">
        <v>155</v>
      </c>
      <c r="CR22" s="30">
        <v>6.0000000000000001E-3</v>
      </c>
      <c r="CS22">
        <v>7.4</v>
      </c>
      <c r="CU22" t="s">
        <v>131</v>
      </c>
      <c r="CV22" t="s">
        <v>777</v>
      </c>
    </row>
    <row r="23" spans="1:100">
      <c r="A23">
        <v>21</v>
      </c>
      <c r="B23" s="12">
        <v>0.26315789473684209</v>
      </c>
      <c r="C23" s="12">
        <v>0</v>
      </c>
      <c r="D23">
        <v>1</v>
      </c>
      <c r="E23" s="10">
        <v>71</v>
      </c>
      <c r="F23" s="10">
        <v>20</v>
      </c>
      <c r="G23" s="10">
        <v>28.5</v>
      </c>
      <c r="H23" s="10">
        <v>81</v>
      </c>
      <c r="I23">
        <v>2</v>
      </c>
      <c r="J23" t="s">
        <v>74</v>
      </c>
      <c r="K23" s="10">
        <v>36</v>
      </c>
      <c r="L23" t="s">
        <v>257</v>
      </c>
      <c r="M23" t="s">
        <v>778</v>
      </c>
      <c r="N23" t="s">
        <v>779</v>
      </c>
      <c r="O23">
        <v>68.565899999999999</v>
      </c>
      <c r="P23" t="s">
        <v>783</v>
      </c>
      <c r="Q23" s="10">
        <v>0</v>
      </c>
      <c r="R23" s="10">
        <v>0</v>
      </c>
      <c r="S23" s="10">
        <v>0</v>
      </c>
      <c r="T23" s="10">
        <v>0</v>
      </c>
      <c r="U23" s="10">
        <v>134</v>
      </c>
      <c r="V23" s="10">
        <v>250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16</v>
      </c>
      <c r="AD23" s="10">
        <v>0</v>
      </c>
      <c r="AE23" s="10">
        <v>0</v>
      </c>
      <c r="AF23" s="10">
        <v>0</v>
      </c>
      <c r="AG23" s="10">
        <v>0</v>
      </c>
      <c r="AH23" s="10">
        <v>134</v>
      </c>
      <c r="AI23" s="10">
        <v>250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36.200000000000003</v>
      </c>
      <c r="AU23" s="10">
        <v>58.9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t="s">
        <v>780</v>
      </c>
      <c r="BC23" t="s">
        <v>781</v>
      </c>
      <c r="BD23" t="s">
        <v>782</v>
      </c>
      <c r="BE23">
        <v>0</v>
      </c>
      <c r="BF23">
        <v>0</v>
      </c>
      <c r="BG23">
        <v>0</v>
      </c>
      <c r="BH23">
        <v>0</v>
      </c>
      <c r="BI23">
        <v>0.6</v>
      </c>
      <c r="BJ23">
        <v>0.1</v>
      </c>
      <c r="BK23">
        <v>0</v>
      </c>
      <c r="BL23">
        <v>0</v>
      </c>
      <c r="BM23">
        <v>0.1</v>
      </c>
      <c r="BN23">
        <v>0.3</v>
      </c>
      <c r="BO23">
        <v>0</v>
      </c>
      <c r="BP23">
        <v>0</v>
      </c>
      <c r="BQ23">
        <v>-1.1000000000000227</v>
      </c>
      <c r="BR23">
        <v>0</v>
      </c>
      <c r="BS23">
        <v>0</v>
      </c>
      <c r="BT23">
        <v>0</v>
      </c>
      <c r="BU23">
        <v>0</v>
      </c>
      <c r="BV23">
        <v>0.6</v>
      </c>
      <c r="BW23">
        <v>0.1</v>
      </c>
      <c r="BX23">
        <v>0</v>
      </c>
      <c r="BY23">
        <v>0</v>
      </c>
      <c r="BZ23">
        <v>0.1</v>
      </c>
      <c r="CA23">
        <v>0.3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3.9</v>
      </c>
      <c r="CI23">
        <v>3.6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 t="s">
        <v>155</v>
      </c>
      <c r="CQ23" t="s">
        <v>155</v>
      </c>
      <c r="CR23" s="30">
        <v>8.2000000000000007E-3</v>
      </c>
      <c r="CS23">
        <v>6.54</v>
      </c>
      <c r="CU23" t="s">
        <v>131</v>
      </c>
      <c r="CV23" t="s">
        <v>784</v>
      </c>
    </row>
    <row r="24" spans="1:100">
      <c r="A24">
        <v>22</v>
      </c>
      <c r="B24" s="12">
        <v>0.42105263157894735</v>
      </c>
      <c r="C24" s="12">
        <v>0</v>
      </c>
      <c r="D24">
        <v>2</v>
      </c>
      <c r="E24" s="10">
        <v>70</v>
      </c>
      <c r="F24" s="10">
        <v>20</v>
      </c>
      <c r="G24" s="10">
        <v>29.2</v>
      </c>
      <c r="H24" s="10">
        <v>81.3</v>
      </c>
      <c r="I24">
        <v>3</v>
      </c>
      <c r="J24" t="s">
        <v>74</v>
      </c>
      <c r="K24" s="10">
        <v>32</v>
      </c>
      <c r="L24" t="s">
        <v>258</v>
      </c>
      <c r="M24" t="s">
        <v>785</v>
      </c>
      <c r="N24" t="s">
        <v>786</v>
      </c>
      <c r="O24">
        <v>106.0753</v>
      </c>
      <c r="P24" t="s">
        <v>790</v>
      </c>
      <c r="Q24" s="10">
        <v>0</v>
      </c>
      <c r="R24" s="10">
        <v>0</v>
      </c>
      <c r="S24" s="10">
        <v>0</v>
      </c>
      <c r="T24" s="10">
        <v>0</v>
      </c>
      <c r="U24" s="10">
        <v>176</v>
      </c>
      <c r="V24" s="10">
        <v>215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9</v>
      </c>
      <c r="AD24" s="10">
        <v>0</v>
      </c>
      <c r="AE24" s="10">
        <v>0</v>
      </c>
      <c r="AF24" s="10">
        <v>0</v>
      </c>
      <c r="AG24" s="10">
        <v>0</v>
      </c>
      <c r="AH24" s="10">
        <v>176</v>
      </c>
      <c r="AI24" s="10">
        <v>215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77.2</v>
      </c>
      <c r="AU24" s="10">
        <v>49.2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t="s">
        <v>787</v>
      </c>
      <c r="BC24" t="s">
        <v>788</v>
      </c>
      <c r="BD24" t="s">
        <v>789</v>
      </c>
      <c r="BE24">
        <v>0</v>
      </c>
      <c r="BF24">
        <v>0</v>
      </c>
      <c r="BG24">
        <v>0</v>
      </c>
      <c r="BH24">
        <v>0</v>
      </c>
      <c r="BI24">
        <v>0.5</v>
      </c>
      <c r="BJ24">
        <v>0</v>
      </c>
      <c r="BK24">
        <v>0</v>
      </c>
      <c r="BL24">
        <v>0</v>
      </c>
      <c r="BM24">
        <v>0.3</v>
      </c>
      <c r="BN24">
        <v>0</v>
      </c>
      <c r="BO24">
        <v>0</v>
      </c>
      <c r="BP24">
        <v>0</v>
      </c>
      <c r="BQ24">
        <v>-0.80000000000001137</v>
      </c>
      <c r="BR24">
        <v>0</v>
      </c>
      <c r="BS24">
        <v>0</v>
      </c>
      <c r="BT24">
        <v>0</v>
      </c>
      <c r="BU24">
        <v>0</v>
      </c>
      <c r="BV24">
        <v>0.5</v>
      </c>
      <c r="BW24">
        <v>-1.6</v>
      </c>
      <c r="BX24">
        <v>0</v>
      </c>
      <c r="BY24">
        <v>0</v>
      </c>
      <c r="BZ24">
        <v>0.3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4.0999999999999996</v>
      </c>
      <c r="CI24">
        <v>3.4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 t="s">
        <v>155</v>
      </c>
      <c r="CQ24" t="s">
        <v>155</v>
      </c>
      <c r="CR24" s="30">
        <v>4.8999999999999998E-3</v>
      </c>
      <c r="CS24">
        <v>3.37</v>
      </c>
      <c r="CU24" t="s">
        <v>131</v>
      </c>
      <c r="CV24" t="s">
        <v>791</v>
      </c>
    </row>
    <row r="25" spans="1:100">
      <c r="A25">
        <v>23</v>
      </c>
      <c r="B25" s="12">
        <v>0.42105263157894735</v>
      </c>
      <c r="C25" s="12">
        <v>0</v>
      </c>
      <c r="D25">
        <v>3</v>
      </c>
      <c r="E25" s="10">
        <v>68</v>
      </c>
      <c r="F25" s="10">
        <v>17</v>
      </c>
      <c r="G25" s="10">
        <v>25.4</v>
      </c>
      <c r="H25" s="10">
        <v>84.4</v>
      </c>
      <c r="I25">
        <v>5</v>
      </c>
      <c r="J25" t="s">
        <v>74</v>
      </c>
      <c r="K25" s="10">
        <v>34</v>
      </c>
      <c r="L25" t="s">
        <v>259</v>
      </c>
      <c r="M25" t="s">
        <v>792</v>
      </c>
      <c r="N25" t="s">
        <v>793</v>
      </c>
      <c r="O25">
        <v>129.05189999999999</v>
      </c>
      <c r="P25" t="s">
        <v>797</v>
      </c>
      <c r="Q25" s="10">
        <v>0</v>
      </c>
      <c r="R25" s="10">
        <v>0</v>
      </c>
      <c r="S25" s="10">
        <v>0</v>
      </c>
      <c r="T25" s="10">
        <v>0</v>
      </c>
      <c r="U25" s="10">
        <v>151</v>
      </c>
      <c r="V25" s="10">
        <v>227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22</v>
      </c>
      <c r="AD25" s="10">
        <v>0</v>
      </c>
      <c r="AE25" s="10">
        <v>0</v>
      </c>
      <c r="AF25" s="10">
        <v>0</v>
      </c>
      <c r="AG25" s="10">
        <v>0</v>
      </c>
      <c r="AH25" s="10">
        <v>151</v>
      </c>
      <c r="AI25" s="10">
        <v>227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68.400000000000006</v>
      </c>
      <c r="AU25" s="10">
        <v>70.599999999999994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t="s">
        <v>794</v>
      </c>
      <c r="BC25" t="s">
        <v>795</v>
      </c>
      <c r="BD25" t="s">
        <v>796</v>
      </c>
      <c r="BE25">
        <v>0</v>
      </c>
      <c r="BF25">
        <v>0</v>
      </c>
      <c r="BG25">
        <v>0</v>
      </c>
      <c r="BH25">
        <v>0</v>
      </c>
      <c r="BI25">
        <v>0.5</v>
      </c>
      <c r="BJ25">
        <v>0.5</v>
      </c>
      <c r="BK25">
        <v>0</v>
      </c>
      <c r="BL25">
        <v>0</v>
      </c>
      <c r="BM25">
        <v>0</v>
      </c>
      <c r="BN25">
        <v>0.7</v>
      </c>
      <c r="BO25">
        <v>0</v>
      </c>
      <c r="BP25">
        <v>0</v>
      </c>
      <c r="BQ25">
        <v>-1.6999999999999886</v>
      </c>
      <c r="BR25">
        <v>0</v>
      </c>
      <c r="BS25">
        <v>0</v>
      </c>
      <c r="BT25">
        <v>0</v>
      </c>
      <c r="BU25">
        <v>0</v>
      </c>
      <c r="BV25">
        <v>0.5</v>
      </c>
      <c r="BW25">
        <v>0.5</v>
      </c>
      <c r="BX25">
        <v>0</v>
      </c>
      <c r="BY25">
        <v>0</v>
      </c>
      <c r="BZ25">
        <v>0</v>
      </c>
      <c r="CA25">
        <v>0.7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3.7</v>
      </c>
      <c r="CI25">
        <v>3.7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 t="s">
        <v>155</v>
      </c>
      <c r="CQ25" t="s">
        <v>155</v>
      </c>
      <c r="CR25" s="30">
        <v>7.1999999999999998E-3</v>
      </c>
      <c r="CS25">
        <v>2.77</v>
      </c>
      <c r="CU25" t="s">
        <v>131</v>
      </c>
      <c r="CV25" t="s">
        <v>798</v>
      </c>
    </row>
    <row r="26" spans="1:100">
      <c r="A26">
        <v>24</v>
      </c>
      <c r="B26" s="12">
        <v>0.31578947368421051</v>
      </c>
      <c r="C26" s="12">
        <v>0</v>
      </c>
      <c r="D26">
        <v>3</v>
      </c>
      <c r="E26" s="10">
        <v>65</v>
      </c>
      <c r="F26" s="10">
        <v>22</v>
      </c>
      <c r="G26" s="10">
        <v>28.8</v>
      </c>
      <c r="H26" s="10">
        <v>87.8</v>
      </c>
      <c r="I26">
        <v>2</v>
      </c>
      <c r="J26" t="s">
        <v>74</v>
      </c>
      <c r="K26" s="10">
        <v>36</v>
      </c>
      <c r="L26" t="s">
        <v>260</v>
      </c>
      <c r="M26" t="s">
        <v>799</v>
      </c>
      <c r="N26" t="s">
        <v>800</v>
      </c>
      <c r="O26">
        <v>163.32239999999999</v>
      </c>
      <c r="P26" t="s">
        <v>804</v>
      </c>
      <c r="Q26" s="10">
        <v>0</v>
      </c>
      <c r="R26" s="10">
        <v>0</v>
      </c>
      <c r="S26" s="10">
        <v>0</v>
      </c>
      <c r="T26" s="10">
        <v>0</v>
      </c>
      <c r="U26" s="10">
        <v>133</v>
      </c>
      <c r="V26" s="10">
        <v>247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20</v>
      </c>
      <c r="AD26" s="10">
        <v>0</v>
      </c>
      <c r="AE26" s="10">
        <v>0</v>
      </c>
      <c r="AF26" s="10">
        <v>0</v>
      </c>
      <c r="AG26" s="10">
        <v>0</v>
      </c>
      <c r="AH26" s="10">
        <v>133</v>
      </c>
      <c r="AI26" s="10">
        <v>247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89.8</v>
      </c>
      <c r="AU26" s="10">
        <v>65.400000000000006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t="s">
        <v>801</v>
      </c>
      <c r="BC26" t="s">
        <v>802</v>
      </c>
      <c r="BD26" t="s">
        <v>803</v>
      </c>
      <c r="BE26">
        <v>0</v>
      </c>
      <c r="BF26">
        <v>0</v>
      </c>
      <c r="BG26">
        <v>0</v>
      </c>
      <c r="BH26">
        <v>0</v>
      </c>
      <c r="BI26">
        <v>1.3</v>
      </c>
      <c r="BJ26">
        <v>0</v>
      </c>
      <c r="BK26">
        <v>0</v>
      </c>
      <c r="BL26">
        <v>0</v>
      </c>
      <c r="BM26">
        <v>0.4</v>
      </c>
      <c r="BN26">
        <v>0</v>
      </c>
      <c r="BO26">
        <v>0</v>
      </c>
      <c r="BP26">
        <v>0</v>
      </c>
      <c r="BQ26">
        <v>-1.6999999999999886</v>
      </c>
      <c r="BR26">
        <v>0</v>
      </c>
      <c r="BS26">
        <v>0</v>
      </c>
      <c r="BT26">
        <v>0</v>
      </c>
      <c r="BU26">
        <v>0</v>
      </c>
      <c r="BV26">
        <v>1.3</v>
      </c>
      <c r="BW26">
        <v>-1.7</v>
      </c>
      <c r="BX26">
        <v>0</v>
      </c>
      <c r="BY26">
        <v>0</v>
      </c>
      <c r="BZ26">
        <v>0.4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4.4000000000000004</v>
      </c>
      <c r="CI26">
        <v>3.6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 t="s">
        <v>155</v>
      </c>
      <c r="CQ26" t="s">
        <v>155</v>
      </c>
      <c r="CR26" s="30">
        <v>9.5999999999999992E-3</v>
      </c>
      <c r="CS26">
        <v>2.56</v>
      </c>
      <c r="CU26" t="s">
        <v>131</v>
      </c>
      <c r="CV26" t="s">
        <v>805</v>
      </c>
    </row>
    <row r="27" spans="1:100">
      <c r="A27">
        <v>25</v>
      </c>
      <c r="B27" s="12">
        <v>0.15789473684210525</v>
      </c>
      <c r="C27" s="12">
        <v>0</v>
      </c>
      <c r="D27">
        <v>3</v>
      </c>
      <c r="E27" s="10">
        <v>65</v>
      </c>
      <c r="F27" s="10">
        <v>18</v>
      </c>
      <c r="G27" s="10">
        <v>28.6</v>
      </c>
      <c r="H27" s="10">
        <v>87.3</v>
      </c>
      <c r="I27">
        <v>2</v>
      </c>
      <c r="J27" t="s">
        <v>74</v>
      </c>
      <c r="K27" s="10">
        <v>37</v>
      </c>
      <c r="L27" t="s">
        <v>261</v>
      </c>
      <c r="M27" t="s">
        <v>806</v>
      </c>
      <c r="N27" t="s">
        <v>807</v>
      </c>
      <c r="O27">
        <v>32.320799999999998</v>
      </c>
      <c r="P27" t="s">
        <v>811</v>
      </c>
      <c r="Q27" s="10">
        <v>0</v>
      </c>
      <c r="R27" s="10">
        <v>0</v>
      </c>
      <c r="S27" s="10">
        <v>0</v>
      </c>
      <c r="T27" s="10">
        <v>0</v>
      </c>
      <c r="U27" s="10">
        <v>118</v>
      </c>
      <c r="V27" s="10">
        <v>245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37</v>
      </c>
      <c r="AD27" s="10">
        <v>0</v>
      </c>
      <c r="AE27" s="10">
        <v>0</v>
      </c>
      <c r="AF27" s="10">
        <v>0</v>
      </c>
      <c r="AG27" s="10">
        <v>0</v>
      </c>
      <c r="AH27" s="10">
        <v>118</v>
      </c>
      <c r="AI27" s="10">
        <v>245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28</v>
      </c>
      <c r="AU27" s="10">
        <v>99.4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t="s">
        <v>808</v>
      </c>
      <c r="BC27" t="s">
        <v>809</v>
      </c>
      <c r="BD27" t="s">
        <v>810</v>
      </c>
      <c r="BE27">
        <v>0</v>
      </c>
      <c r="BF27">
        <v>0</v>
      </c>
      <c r="BG27">
        <v>0</v>
      </c>
      <c r="BH27">
        <v>0</v>
      </c>
      <c r="BI27">
        <v>1.2</v>
      </c>
      <c r="BJ27">
        <v>0.8</v>
      </c>
      <c r="BK27">
        <v>0</v>
      </c>
      <c r="BL27">
        <v>0</v>
      </c>
      <c r="BM27">
        <v>0.7</v>
      </c>
      <c r="BN27">
        <v>1</v>
      </c>
      <c r="BO27">
        <v>0</v>
      </c>
      <c r="BP27">
        <v>0</v>
      </c>
      <c r="BQ27">
        <v>-3.6999999999999886</v>
      </c>
      <c r="BR27">
        <v>0</v>
      </c>
      <c r="BS27">
        <v>0</v>
      </c>
      <c r="BT27">
        <v>0</v>
      </c>
      <c r="BU27">
        <v>0</v>
      </c>
      <c r="BV27">
        <v>1.2</v>
      </c>
      <c r="BW27">
        <v>0.8</v>
      </c>
      <c r="BX27">
        <v>0</v>
      </c>
      <c r="BY27">
        <v>0</v>
      </c>
      <c r="BZ27">
        <v>0.7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3.6</v>
      </c>
      <c r="CI27">
        <v>0.59999999999999432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 t="s">
        <v>155</v>
      </c>
      <c r="CQ27" t="s">
        <v>155</v>
      </c>
      <c r="CR27" s="30">
        <v>1.1000000000000001E-3</v>
      </c>
      <c r="CS27">
        <v>15.75</v>
      </c>
      <c r="CU27" t="s">
        <v>131</v>
      </c>
      <c r="CV27" t="s">
        <v>812</v>
      </c>
    </row>
    <row r="28" spans="1:100">
      <c r="A28">
        <v>26</v>
      </c>
      <c r="B28" s="12">
        <v>0.42105263157894735</v>
      </c>
      <c r="C28" s="12">
        <v>0</v>
      </c>
      <c r="D28">
        <v>2</v>
      </c>
      <c r="E28" s="10">
        <v>67</v>
      </c>
      <c r="F28" s="10">
        <v>18</v>
      </c>
      <c r="G28" s="10">
        <v>28.5</v>
      </c>
      <c r="H28" s="10">
        <v>84.8</v>
      </c>
      <c r="I28">
        <v>3</v>
      </c>
      <c r="J28" t="s">
        <v>74</v>
      </c>
      <c r="K28" s="10">
        <v>34</v>
      </c>
      <c r="L28" t="s">
        <v>262</v>
      </c>
      <c r="M28" t="s">
        <v>813</v>
      </c>
      <c r="N28" t="s">
        <v>814</v>
      </c>
      <c r="O28">
        <v>133.38570000000001</v>
      </c>
      <c r="P28" t="s">
        <v>818</v>
      </c>
      <c r="Q28" s="10">
        <v>0</v>
      </c>
      <c r="R28" s="10">
        <v>0</v>
      </c>
      <c r="S28" s="10">
        <v>0</v>
      </c>
      <c r="T28" s="10">
        <v>0</v>
      </c>
      <c r="U28" s="10">
        <v>154</v>
      </c>
      <c r="V28" s="10">
        <v>231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15</v>
      </c>
      <c r="AD28" s="10">
        <v>0</v>
      </c>
      <c r="AE28" s="10">
        <v>0</v>
      </c>
      <c r="AF28" s="10">
        <v>0</v>
      </c>
      <c r="AG28" s="10">
        <v>0</v>
      </c>
      <c r="AH28" s="10">
        <v>154</v>
      </c>
      <c r="AI28" s="10">
        <v>231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47.4</v>
      </c>
      <c r="AU28" s="10">
        <v>83.9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t="s">
        <v>815</v>
      </c>
      <c r="BC28" t="s">
        <v>816</v>
      </c>
      <c r="BD28" t="s">
        <v>817</v>
      </c>
      <c r="BE28">
        <v>0</v>
      </c>
      <c r="BF28">
        <v>0</v>
      </c>
      <c r="BG28">
        <v>0</v>
      </c>
      <c r="BH28">
        <v>0</v>
      </c>
      <c r="BI28">
        <v>0.9</v>
      </c>
      <c r="BJ28">
        <v>0</v>
      </c>
      <c r="BK28">
        <v>0</v>
      </c>
      <c r="BL28">
        <v>0</v>
      </c>
      <c r="BM28">
        <v>0.6</v>
      </c>
      <c r="BN28">
        <v>0</v>
      </c>
      <c r="BO28">
        <v>0</v>
      </c>
      <c r="BP28">
        <v>0</v>
      </c>
      <c r="BQ28">
        <v>-1.5</v>
      </c>
      <c r="BR28">
        <v>0</v>
      </c>
      <c r="BS28">
        <v>0</v>
      </c>
      <c r="BT28">
        <v>0</v>
      </c>
      <c r="BU28">
        <v>0</v>
      </c>
      <c r="BV28">
        <v>0.9</v>
      </c>
      <c r="BW28">
        <v>-1.7</v>
      </c>
      <c r="BX28">
        <v>0</v>
      </c>
      <c r="BY28">
        <v>0</v>
      </c>
      <c r="BZ28">
        <v>0.6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4</v>
      </c>
      <c r="CI28">
        <v>3.3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 t="s">
        <v>155</v>
      </c>
      <c r="CQ28" t="s">
        <v>155</v>
      </c>
      <c r="CR28" s="30">
        <v>3.3E-3</v>
      </c>
      <c r="CS28">
        <v>2.68</v>
      </c>
      <c r="CU28" t="s">
        <v>131</v>
      </c>
      <c r="CV28" t="s">
        <v>819</v>
      </c>
    </row>
    <row r="29" spans="1:100">
      <c r="A29">
        <v>27</v>
      </c>
      <c r="B29" s="12">
        <v>1</v>
      </c>
      <c r="C29" s="12">
        <v>0</v>
      </c>
      <c r="D29">
        <v>1</v>
      </c>
      <c r="E29" s="10">
        <v>66</v>
      </c>
      <c r="F29" s="10">
        <v>21</v>
      </c>
      <c r="G29" s="10">
        <v>25.5</v>
      </c>
      <c r="H29" s="10">
        <v>92.6</v>
      </c>
      <c r="I29">
        <v>5</v>
      </c>
      <c r="J29" t="s">
        <v>74</v>
      </c>
      <c r="K29" s="10">
        <v>40</v>
      </c>
      <c r="L29" t="s">
        <v>263</v>
      </c>
      <c r="M29" t="s">
        <v>820</v>
      </c>
      <c r="N29" t="s">
        <v>821</v>
      </c>
      <c r="O29">
        <v>5.5045999999999999</v>
      </c>
      <c r="P29" t="s">
        <v>825</v>
      </c>
      <c r="Q29" s="10">
        <v>0</v>
      </c>
      <c r="R29" s="10">
        <v>0</v>
      </c>
      <c r="S29" s="10">
        <v>0</v>
      </c>
      <c r="T29" s="10">
        <v>0</v>
      </c>
      <c r="U29" s="10">
        <v>94</v>
      </c>
      <c r="V29" s="10">
        <v>282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24</v>
      </c>
      <c r="AD29" s="10">
        <v>0</v>
      </c>
      <c r="AE29" s="10">
        <v>0</v>
      </c>
      <c r="AF29" s="10">
        <v>0</v>
      </c>
      <c r="AG29" s="10">
        <v>0</v>
      </c>
      <c r="AH29" s="10">
        <v>94</v>
      </c>
      <c r="AI29" s="10">
        <v>282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1.5</v>
      </c>
      <c r="AU29" s="10">
        <v>71.3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t="s">
        <v>822</v>
      </c>
      <c r="BC29" t="s">
        <v>823</v>
      </c>
      <c r="BD29" t="s">
        <v>824</v>
      </c>
      <c r="BE29">
        <v>0</v>
      </c>
      <c r="BF29">
        <v>0</v>
      </c>
      <c r="BG29">
        <v>0</v>
      </c>
      <c r="BH29">
        <v>0</v>
      </c>
      <c r="BI29">
        <v>0.9</v>
      </c>
      <c r="BJ29">
        <v>0.6</v>
      </c>
      <c r="BK29">
        <v>0</v>
      </c>
      <c r="BL29">
        <v>0</v>
      </c>
      <c r="BM29">
        <v>0</v>
      </c>
      <c r="BN29">
        <v>0.4</v>
      </c>
      <c r="BO29">
        <v>0</v>
      </c>
      <c r="BP29">
        <v>0</v>
      </c>
      <c r="BQ29">
        <v>-1.8999999999999773</v>
      </c>
      <c r="BR29">
        <v>0</v>
      </c>
      <c r="BS29">
        <v>0</v>
      </c>
      <c r="BT29">
        <v>0</v>
      </c>
      <c r="BU29">
        <v>0</v>
      </c>
      <c r="BV29">
        <v>0.9</v>
      </c>
      <c r="BW29">
        <v>0.6</v>
      </c>
      <c r="BX29">
        <v>0</v>
      </c>
      <c r="BY29">
        <v>0</v>
      </c>
      <c r="BZ29">
        <v>0</v>
      </c>
      <c r="CA29">
        <v>0.4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4.4000000000000004</v>
      </c>
      <c r="CI29">
        <v>4.2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 t="s">
        <v>155</v>
      </c>
      <c r="CQ29" t="s">
        <v>155</v>
      </c>
      <c r="CR29" s="30">
        <v>3.5000000000000001E-3</v>
      </c>
      <c r="CS29">
        <v>4.3600000000000003</v>
      </c>
      <c r="CU29" t="s">
        <v>131</v>
      </c>
      <c r="CV29" t="s">
        <v>826</v>
      </c>
    </row>
    <row r="30" spans="1:100">
      <c r="A30">
        <v>28</v>
      </c>
      <c r="B30" s="12">
        <v>0.73684210526315785</v>
      </c>
      <c r="C30" s="12">
        <v>0</v>
      </c>
      <c r="D30">
        <v>5</v>
      </c>
      <c r="E30" s="10">
        <v>68</v>
      </c>
      <c r="F30" s="10">
        <v>22</v>
      </c>
      <c r="G30" s="10">
        <v>24.8</v>
      </c>
      <c r="H30" s="10">
        <v>91.2</v>
      </c>
      <c r="I30">
        <v>6</v>
      </c>
      <c r="J30" t="s">
        <v>74</v>
      </c>
      <c r="K30" s="10">
        <v>38</v>
      </c>
      <c r="L30" t="s">
        <v>264</v>
      </c>
      <c r="M30" t="s">
        <v>827</v>
      </c>
      <c r="N30" t="s">
        <v>828</v>
      </c>
      <c r="O30">
        <v>37.198900000000002</v>
      </c>
      <c r="P30" t="s">
        <v>832</v>
      </c>
      <c r="Q30" s="10">
        <v>0</v>
      </c>
      <c r="R30" s="10">
        <v>0</v>
      </c>
      <c r="S30" s="10">
        <v>0</v>
      </c>
      <c r="T30" s="10">
        <v>0</v>
      </c>
      <c r="U30" s="10">
        <v>110</v>
      </c>
      <c r="V30" s="10">
        <v>257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33</v>
      </c>
      <c r="AD30" s="10">
        <v>0</v>
      </c>
      <c r="AE30" s="10">
        <v>0</v>
      </c>
      <c r="AF30" s="10">
        <v>0</v>
      </c>
      <c r="AG30" s="10">
        <v>0</v>
      </c>
      <c r="AH30" s="10">
        <v>110</v>
      </c>
      <c r="AI30" s="10">
        <v>257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11.8</v>
      </c>
      <c r="AU30" s="10">
        <v>28.1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t="s">
        <v>829</v>
      </c>
      <c r="BC30" t="s">
        <v>830</v>
      </c>
      <c r="BD30" t="s">
        <v>831</v>
      </c>
      <c r="BE30">
        <v>0</v>
      </c>
      <c r="BF30">
        <v>0</v>
      </c>
      <c r="BG30">
        <v>0</v>
      </c>
      <c r="BH30">
        <v>0</v>
      </c>
      <c r="BI30">
        <v>1.3</v>
      </c>
      <c r="BJ30">
        <v>0.6</v>
      </c>
      <c r="BK30">
        <v>0</v>
      </c>
      <c r="BL30">
        <v>0</v>
      </c>
      <c r="BM30">
        <v>0</v>
      </c>
      <c r="BN30">
        <v>0.2</v>
      </c>
      <c r="BO30">
        <v>0</v>
      </c>
      <c r="BP30">
        <v>0</v>
      </c>
      <c r="BQ30">
        <v>-2.1000000000000227</v>
      </c>
      <c r="BR30">
        <v>0</v>
      </c>
      <c r="BS30">
        <v>0</v>
      </c>
      <c r="BT30">
        <v>0</v>
      </c>
      <c r="BU30">
        <v>0</v>
      </c>
      <c r="BV30">
        <v>1.3</v>
      </c>
      <c r="BW30">
        <v>0.6</v>
      </c>
      <c r="BX30">
        <v>0</v>
      </c>
      <c r="BY30">
        <v>0</v>
      </c>
      <c r="BZ30">
        <v>0</v>
      </c>
      <c r="CA30">
        <v>0.2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4.2</v>
      </c>
      <c r="CI30">
        <v>4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 t="s">
        <v>155</v>
      </c>
      <c r="CQ30" t="s">
        <v>155</v>
      </c>
      <c r="CR30" s="30">
        <v>4.8999999999999998E-3</v>
      </c>
      <c r="CS30">
        <v>4.72</v>
      </c>
      <c r="CU30" t="s">
        <v>131</v>
      </c>
      <c r="CV30" t="s">
        <v>833</v>
      </c>
    </row>
    <row r="31" spans="1:100">
      <c r="A31">
        <v>29</v>
      </c>
      <c r="B31" s="12">
        <v>0.26315789473684209</v>
      </c>
      <c r="C31" s="12">
        <v>0</v>
      </c>
      <c r="D31">
        <v>4</v>
      </c>
      <c r="E31" s="10">
        <v>70</v>
      </c>
      <c r="F31" s="10">
        <v>23</v>
      </c>
      <c r="G31" s="10">
        <v>31.6</v>
      </c>
      <c r="H31" s="10">
        <v>86.7</v>
      </c>
      <c r="I31">
        <v>6</v>
      </c>
      <c r="J31" t="s">
        <v>74</v>
      </c>
      <c r="K31" s="10">
        <v>33</v>
      </c>
      <c r="L31" t="s">
        <v>265</v>
      </c>
      <c r="M31" t="s">
        <v>834</v>
      </c>
      <c r="N31" t="s">
        <v>835</v>
      </c>
      <c r="O31">
        <v>141.45769999999999</v>
      </c>
      <c r="P31" t="s">
        <v>839</v>
      </c>
      <c r="Q31" s="10">
        <v>0</v>
      </c>
      <c r="R31" s="10">
        <v>0</v>
      </c>
      <c r="S31" s="10">
        <v>0</v>
      </c>
      <c r="T31" s="10">
        <v>0</v>
      </c>
      <c r="U31" s="10">
        <v>154</v>
      </c>
      <c r="V31" s="10">
        <v>208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38</v>
      </c>
      <c r="AD31" s="10">
        <v>0</v>
      </c>
      <c r="AE31" s="10">
        <v>0</v>
      </c>
      <c r="AF31" s="10">
        <v>0</v>
      </c>
      <c r="AG31" s="10">
        <v>0</v>
      </c>
      <c r="AH31" s="10">
        <v>154</v>
      </c>
      <c r="AI31" s="10">
        <v>208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25.9</v>
      </c>
      <c r="AU31" s="10">
        <v>82.9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t="s">
        <v>836</v>
      </c>
      <c r="BC31" t="s">
        <v>837</v>
      </c>
      <c r="BD31" t="s">
        <v>838</v>
      </c>
      <c r="BE31">
        <v>0</v>
      </c>
      <c r="BF31">
        <v>0</v>
      </c>
      <c r="BG31">
        <v>0</v>
      </c>
      <c r="BH31">
        <v>0</v>
      </c>
      <c r="BI31">
        <v>2</v>
      </c>
      <c r="BJ31">
        <v>0</v>
      </c>
      <c r="BK31">
        <v>0</v>
      </c>
      <c r="BL31">
        <v>0</v>
      </c>
      <c r="BM31">
        <v>0</v>
      </c>
      <c r="BN31">
        <v>0.2</v>
      </c>
      <c r="BO31">
        <v>0</v>
      </c>
      <c r="BP31">
        <v>0</v>
      </c>
      <c r="BQ31">
        <v>-2.1999999999999886</v>
      </c>
      <c r="BR31">
        <v>0</v>
      </c>
      <c r="BS31">
        <v>0</v>
      </c>
      <c r="BT31">
        <v>0</v>
      </c>
      <c r="BU31">
        <v>0</v>
      </c>
      <c r="BV31">
        <v>2</v>
      </c>
      <c r="BW31">
        <v>0</v>
      </c>
      <c r="BX31">
        <v>0</v>
      </c>
      <c r="BY31">
        <v>0</v>
      </c>
      <c r="BZ31">
        <v>0</v>
      </c>
      <c r="CA31">
        <v>0.2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4.5999999999999996</v>
      </c>
      <c r="CI31">
        <v>4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 t="s">
        <v>155</v>
      </c>
      <c r="CQ31" t="s">
        <v>155</v>
      </c>
      <c r="CR31" s="30">
        <v>2.7000000000000001E-3</v>
      </c>
      <c r="CS31">
        <v>3.17</v>
      </c>
      <c r="CU31" t="s">
        <v>131</v>
      </c>
      <c r="CV31" t="s">
        <v>840</v>
      </c>
    </row>
    <row r="32" spans="1:100">
      <c r="A32">
        <v>30</v>
      </c>
      <c r="B32" s="12">
        <v>0.52631578947368418</v>
      </c>
      <c r="C32" s="12">
        <v>0</v>
      </c>
      <c r="D32">
        <v>4</v>
      </c>
      <c r="E32" s="10">
        <v>70</v>
      </c>
      <c r="F32" s="10">
        <v>20</v>
      </c>
      <c r="G32" s="10">
        <v>30.2</v>
      </c>
      <c r="H32" s="10">
        <v>87.9</v>
      </c>
      <c r="I32">
        <v>4</v>
      </c>
      <c r="J32" t="s">
        <v>74</v>
      </c>
      <c r="K32" s="10">
        <v>38</v>
      </c>
      <c r="L32" t="s">
        <v>266</v>
      </c>
      <c r="M32" t="s">
        <v>841</v>
      </c>
      <c r="N32" t="s">
        <v>131</v>
      </c>
      <c r="O32">
        <v>87.0505</v>
      </c>
      <c r="P32" t="s">
        <v>844</v>
      </c>
      <c r="Q32" s="10">
        <v>0</v>
      </c>
      <c r="R32" s="10">
        <v>0</v>
      </c>
      <c r="S32" s="10">
        <v>0</v>
      </c>
      <c r="T32" s="10">
        <v>0</v>
      </c>
      <c r="U32" s="10">
        <v>115</v>
      </c>
      <c r="V32" s="10">
        <v>268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17</v>
      </c>
      <c r="AD32" s="10">
        <v>0</v>
      </c>
      <c r="AE32" s="10">
        <v>0</v>
      </c>
      <c r="AF32" s="10">
        <v>0</v>
      </c>
      <c r="AG32" s="10">
        <v>0</v>
      </c>
      <c r="AH32" s="10">
        <v>115</v>
      </c>
      <c r="AI32" s="10">
        <v>268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21.4</v>
      </c>
      <c r="AU32" s="10">
        <v>2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t="s">
        <v>842</v>
      </c>
      <c r="BC32" t="s">
        <v>843</v>
      </c>
      <c r="BD32" t="s">
        <v>131</v>
      </c>
      <c r="BE32">
        <v>0</v>
      </c>
      <c r="BF32">
        <v>0</v>
      </c>
      <c r="BG32">
        <v>0</v>
      </c>
      <c r="BH32">
        <v>0</v>
      </c>
      <c r="BI32">
        <v>0.2</v>
      </c>
      <c r="BJ32">
        <v>0.6</v>
      </c>
      <c r="BK32">
        <v>0</v>
      </c>
      <c r="BL32">
        <v>0</v>
      </c>
      <c r="BM32">
        <v>0</v>
      </c>
      <c r="BN32">
        <v>0.7</v>
      </c>
      <c r="BO32">
        <v>0</v>
      </c>
      <c r="BP32">
        <v>0</v>
      </c>
      <c r="BQ32">
        <v>-1.5</v>
      </c>
      <c r="BR32">
        <v>0</v>
      </c>
      <c r="BS32">
        <v>0</v>
      </c>
      <c r="BT32">
        <v>0</v>
      </c>
      <c r="BU32">
        <v>0</v>
      </c>
      <c r="BV32">
        <v>0.2</v>
      </c>
      <c r="BW32">
        <v>0.6</v>
      </c>
      <c r="BX32">
        <v>0</v>
      </c>
      <c r="BY32">
        <v>0</v>
      </c>
      <c r="BZ32">
        <v>0</v>
      </c>
      <c r="CA32">
        <v>0.7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4.0999999999999996</v>
      </c>
      <c r="CI32">
        <v>4.3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 t="s">
        <v>195</v>
      </c>
      <c r="CQ32" t="s">
        <v>155</v>
      </c>
      <c r="CR32" s="30">
        <v>5.4999999999999997E-3</v>
      </c>
      <c r="CS32">
        <v>3.41</v>
      </c>
      <c r="CU32" t="s">
        <v>131</v>
      </c>
      <c r="CV32" t="s">
        <v>845</v>
      </c>
    </row>
    <row r="33" spans="1:100">
      <c r="A33">
        <v>31</v>
      </c>
      <c r="B33" s="12">
        <v>0.36842105263157893</v>
      </c>
      <c r="C33" s="12">
        <v>0</v>
      </c>
      <c r="D33">
        <v>6</v>
      </c>
      <c r="E33" s="10">
        <v>69</v>
      </c>
      <c r="F33" s="10">
        <v>18</v>
      </c>
      <c r="G33" s="10">
        <v>33.700000000000003</v>
      </c>
      <c r="H33" s="10">
        <v>85.3</v>
      </c>
      <c r="I33">
        <v>2</v>
      </c>
      <c r="J33" t="s">
        <v>74</v>
      </c>
      <c r="K33" s="10">
        <v>34</v>
      </c>
      <c r="L33" t="s">
        <v>267</v>
      </c>
      <c r="M33" t="s">
        <v>846</v>
      </c>
      <c r="N33" t="s">
        <v>847</v>
      </c>
      <c r="O33">
        <v>20.335100000000001</v>
      </c>
      <c r="P33" t="s">
        <v>851</v>
      </c>
      <c r="Q33" s="10">
        <v>0</v>
      </c>
      <c r="R33" s="10">
        <v>0</v>
      </c>
      <c r="S33" s="10">
        <v>0</v>
      </c>
      <c r="T33" s="10">
        <v>0</v>
      </c>
      <c r="U33" s="10">
        <v>152</v>
      </c>
      <c r="V33" s="10">
        <v>228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20</v>
      </c>
      <c r="AD33" s="10">
        <v>0</v>
      </c>
      <c r="AE33" s="10">
        <v>0</v>
      </c>
      <c r="AF33" s="10">
        <v>0</v>
      </c>
      <c r="AG33" s="10">
        <v>0</v>
      </c>
      <c r="AH33" s="10">
        <v>152</v>
      </c>
      <c r="AI33" s="10">
        <v>228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32.299999999999997</v>
      </c>
      <c r="AU33" s="10">
        <v>66.900000000000006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t="s">
        <v>848</v>
      </c>
      <c r="BC33" t="s">
        <v>849</v>
      </c>
      <c r="BD33" t="s">
        <v>850</v>
      </c>
      <c r="BE33">
        <v>0</v>
      </c>
      <c r="BF33">
        <v>0</v>
      </c>
      <c r="BG33">
        <v>0</v>
      </c>
      <c r="BH33">
        <v>0</v>
      </c>
      <c r="BI33">
        <v>0.7</v>
      </c>
      <c r="BJ33">
        <v>0.2</v>
      </c>
      <c r="BK33">
        <v>0</v>
      </c>
      <c r="BL33">
        <v>0</v>
      </c>
      <c r="BM33">
        <v>0.5</v>
      </c>
      <c r="BN33">
        <v>0.4</v>
      </c>
      <c r="BO33">
        <v>0</v>
      </c>
      <c r="BP33">
        <v>0</v>
      </c>
      <c r="BQ33">
        <v>-1.8000000000000114</v>
      </c>
      <c r="BR33">
        <v>0</v>
      </c>
      <c r="BS33">
        <v>0</v>
      </c>
      <c r="BT33">
        <v>0</v>
      </c>
      <c r="BU33">
        <v>0</v>
      </c>
      <c r="BV33">
        <v>0.7</v>
      </c>
      <c r="BW33">
        <v>0.2</v>
      </c>
      <c r="BX33">
        <v>0</v>
      </c>
      <c r="BY33">
        <v>0</v>
      </c>
      <c r="BZ33">
        <v>0.5</v>
      </c>
      <c r="CA33">
        <v>0.4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3.6</v>
      </c>
      <c r="CI33">
        <v>3.3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 t="s">
        <v>195</v>
      </c>
      <c r="CQ33" t="s">
        <v>155</v>
      </c>
      <c r="CR33" s="30">
        <v>3.5999999999999999E-3</v>
      </c>
      <c r="CS33">
        <v>19.07</v>
      </c>
      <c r="CU33" t="s">
        <v>131</v>
      </c>
      <c r="CV33" t="s">
        <v>852</v>
      </c>
    </row>
    <row r="34" spans="1:100">
      <c r="A34">
        <v>32</v>
      </c>
      <c r="B34" s="12">
        <v>0.26315789473684209</v>
      </c>
      <c r="C34" s="12">
        <v>0</v>
      </c>
      <c r="D34">
        <v>6</v>
      </c>
      <c r="E34" s="10">
        <v>69</v>
      </c>
      <c r="F34" s="10">
        <v>17</v>
      </c>
      <c r="G34" s="10">
        <v>33.9</v>
      </c>
      <c r="H34" s="10">
        <v>88.1</v>
      </c>
      <c r="I34">
        <v>6</v>
      </c>
      <c r="J34" t="s">
        <v>74</v>
      </c>
      <c r="K34" s="10">
        <v>42</v>
      </c>
      <c r="L34" t="s">
        <v>268</v>
      </c>
      <c r="M34" t="s">
        <v>853</v>
      </c>
      <c r="N34" t="s">
        <v>854</v>
      </c>
      <c r="O34">
        <v>38.066299999999998</v>
      </c>
      <c r="P34" t="s">
        <v>858</v>
      </c>
      <c r="Q34" s="10">
        <v>0</v>
      </c>
      <c r="R34" s="10">
        <v>0</v>
      </c>
      <c r="S34" s="10">
        <v>0</v>
      </c>
      <c r="T34" s="10">
        <v>0</v>
      </c>
      <c r="U34" s="10">
        <v>76</v>
      </c>
      <c r="V34" s="10">
        <v>303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21</v>
      </c>
      <c r="AD34" s="10">
        <v>0</v>
      </c>
      <c r="AE34" s="10">
        <v>0</v>
      </c>
      <c r="AF34" s="10">
        <v>0</v>
      </c>
      <c r="AG34" s="10">
        <v>0</v>
      </c>
      <c r="AH34" s="10">
        <v>76</v>
      </c>
      <c r="AI34" s="10">
        <v>303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92.6</v>
      </c>
      <c r="AU34" s="10">
        <v>52.6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t="s">
        <v>855</v>
      </c>
      <c r="BC34" t="s">
        <v>856</v>
      </c>
      <c r="BD34" t="s">
        <v>857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1.1000000000000001</v>
      </c>
      <c r="BK34">
        <v>0</v>
      </c>
      <c r="BL34">
        <v>0</v>
      </c>
      <c r="BM34">
        <v>0</v>
      </c>
      <c r="BN34">
        <v>1.3</v>
      </c>
      <c r="BO34">
        <v>0</v>
      </c>
      <c r="BP34">
        <v>0</v>
      </c>
      <c r="BQ34">
        <v>-2.3999999999999773</v>
      </c>
      <c r="BR34">
        <v>0</v>
      </c>
      <c r="BS34">
        <v>0</v>
      </c>
      <c r="BT34">
        <v>0</v>
      </c>
      <c r="BU34">
        <v>0</v>
      </c>
      <c r="BV34">
        <v>-0.4</v>
      </c>
      <c r="BW34">
        <v>1.1000000000000001</v>
      </c>
      <c r="BX34">
        <v>0</v>
      </c>
      <c r="BY34">
        <v>0</v>
      </c>
      <c r="BZ34">
        <v>0</v>
      </c>
      <c r="CA34">
        <v>1.3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3.1</v>
      </c>
      <c r="CI34">
        <v>3.8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 t="s">
        <v>195</v>
      </c>
      <c r="CQ34" t="s">
        <v>155</v>
      </c>
      <c r="CR34" s="30">
        <v>8.2000000000000007E-3</v>
      </c>
      <c r="CS34">
        <v>11.78</v>
      </c>
      <c r="CU34" t="s">
        <v>131</v>
      </c>
      <c r="CV34" t="s">
        <v>859</v>
      </c>
    </row>
    <row r="35" spans="1:100">
      <c r="A35">
        <v>33</v>
      </c>
      <c r="B35" s="12">
        <v>0.52631578947368418</v>
      </c>
      <c r="C35" s="12">
        <v>0</v>
      </c>
      <c r="D35">
        <v>6</v>
      </c>
      <c r="E35" s="10">
        <v>72</v>
      </c>
      <c r="F35" s="10">
        <v>18</v>
      </c>
      <c r="G35" s="10">
        <v>31.6</v>
      </c>
      <c r="H35" s="10">
        <v>79.7</v>
      </c>
      <c r="I35">
        <v>6</v>
      </c>
      <c r="J35" t="s">
        <v>74</v>
      </c>
      <c r="K35" s="10">
        <v>47</v>
      </c>
      <c r="L35" t="s">
        <v>269</v>
      </c>
      <c r="M35" t="s">
        <v>860</v>
      </c>
      <c r="N35" t="s">
        <v>861</v>
      </c>
      <c r="O35">
        <v>112.4402</v>
      </c>
      <c r="P35" t="s">
        <v>865</v>
      </c>
      <c r="Q35" s="10">
        <v>0</v>
      </c>
      <c r="R35" s="10">
        <v>0</v>
      </c>
      <c r="S35" s="10">
        <v>0</v>
      </c>
      <c r="T35" s="10">
        <v>0</v>
      </c>
      <c r="U35" s="10">
        <v>28</v>
      </c>
      <c r="V35" s="10">
        <v>342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30</v>
      </c>
      <c r="AD35" s="10">
        <v>0</v>
      </c>
      <c r="AE35" s="10">
        <v>0</v>
      </c>
      <c r="AF35" s="10">
        <v>0</v>
      </c>
      <c r="AG35" s="10">
        <v>0</v>
      </c>
      <c r="AH35" s="10">
        <v>28</v>
      </c>
      <c r="AI35" s="10">
        <v>342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58</v>
      </c>
      <c r="AU35" s="10">
        <v>0.7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t="s">
        <v>862</v>
      </c>
      <c r="BC35" t="s">
        <v>863</v>
      </c>
      <c r="BD35" t="s">
        <v>864</v>
      </c>
      <c r="BE35">
        <v>0</v>
      </c>
      <c r="BF35">
        <v>0</v>
      </c>
      <c r="BG35">
        <v>0</v>
      </c>
      <c r="BH35">
        <v>0</v>
      </c>
      <c r="BI35">
        <v>0.7</v>
      </c>
      <c r="BJ35">
        <v>0.5</v>
      </c>
      <c r="BK35">
        <v>0</v>
      </c>
      <c r="BL35">
        <v>0</v>
      </c>
      <c r="BM35">
        <v>0.6</v>
      </c>
      <c r="BN35">
        <v>0.9</v>
      </c>
      <c r="BO35">
        <v>0</v>
      </c>
      <c r="BP35">
        <v>0</v>
      </c>
      <c r="BQ35">
        <v>-2.6999999999999886</v>
      </c>
      <c r="BR35">
        <v>0</v>
      </c>
      <c r="BS35">
        <v>0</v>
      </c>
      <c r="BT35">
        <v>0</v>
      </c>
      <c r="BU35">
        <v>0</v>
      </c>
      <c r="BV35">
        <v>0.7</v>
      </c>
      <c r="BW35">
        <v>0.5</v>
      </c>
      <c r="BX35">
        <v>0</v>
      </c>
      <c r="BY35">
        <v>0</v>
      </c>
      <c r="BZ35">
        <v>0.6</v>
      </c>
      <c r="CA35">
        <v>0.9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3.4</v>
      </c>
      <c r="CI35">
        <v>3.3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 t="s">
        <v>195</v>
      </c>
      <c r="CQ35" t="s">
        <v>155</v>
      </c>
      <c r="CR35" s="30">
        <v>1.4E-3</v>
      </c>
      <c r="CS35">
        <v>2.64</v>
      </c>
      <c r="CU35" t="s">
        <v>131</v>
      </c>
      <c r="CV35" t="s">
        <v>866</v>
      </c>
    </row>
    <row r="36" spans="1:100">
      <c r="A36">
        <v>34</v>
      </c>
      <c r="B36" s="12">
        <v>0.26315789473684209</v>
      </c>
      <c r="C36" s="12">
        <v>0</v>
      </c>
      <c r="D36">
        <v>4</v>
      </c>
      <c r="E36" s="10">
        <v>69</v>
      </c>
      <c r="F36" s="10">
        <v>16</v>
      </c>
      <c r="G36" s="10">
        <v>30.9</v>
      </c>
      <c r="H36" s="10">
        <v>79.599999999999994</v>
      </c>
      <c r="I36">
        <v>3</v>
      </c>
      <c r="J36" t="s">
        <v>74</v>
      </c>
      <c r="K36" s="10">
        <v>44</v>
      </c>
      <c r="L36" t="s">
        <v>270</v>
      </c>
      <c r="M36" t="s">
        <v>867</v>
      </c>
      <c r="N36" t="s">
        <v>868</v>
      </c>
      <c r="O36">
        <v>194.9657</v>
      </c>
      <c r="P36" t="s">
        <v>872</v>
      </c>
      <c r="Q36" s="10">
        <v>0</v>
      </c>
      <c r="R36" s="10">
        <v>0</v>
      </c>
      <c r="S36" s="10">
        <v>0</v>
      </c>
      <c r="T36" s="10">
        <v>0</v>
      </c>
      <c r="U36" s="10">
        <v>56</v>
      </c>
      <c r="V36" s="10">
        <v>320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24</v>
      </c>
      <c r="AD36" s="10">
        <v>0</v>
      </c>
      <c r="AE36" s="10">
        <v>0</v>
      </c>
      <c r="AF36" s="10">
        <v>0</v>
      </c>
      <c r="AG36" s="10">
        <v>0</v>
      </c>
      <c r="AH36" s="10">
        <v>56</v>
      </c>
      <c r="AI36" s="10">
        <v>320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87.9</v>
      </c>
      <c r="AU36" s="10">
        <v>50.1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t="s">
        <v>869</v>
      </c>
      <c r="BC36" t="s">
        <v>870</v>
      </c>
      <c r="BD36" t="s">
        <v>871</v>
      </c>
      <c r="BE36">
        <v>0</v>
      </c>
      <c r="BF36">
        <v>0</v>
      </c>
      <c r="BG36">
        <v>0</v>
      </c>
      <c r="BH36">
        <v>0</v>
      </c>
      <c r="BI36">
        <v>0.6</v>
      </c>
      <c r="BJ36">
        <v>0.3</v>
      </c>
      <c r="BK36">
        <v>0</v>
      </c>
      <c r="BL36">
        <v>0</v>
      </c>
      <c r="BM36">
        <v>0.7</v>
      </c>
      <c r="BN36">
        <v>0.7</v>
      </c>
      <c r="BO36">
        <v>0</v>
      </c>
      <c r="BP36">
        <v>0</v>
      </c>
      <c r="BQ36">
        <v>-2.3000000000000114</v>
      </c>
      <c r="BR36">
        <v>0</v>
      </c>
      <c r="BS36">
        <v>0</v>
      </c>
      <c r="BT36">
        <v>0</v>
      </c>
      <c r="BU36">
        <v>0</v>
      </c>
      <c r="BV36">
        <v>0.6</v>
      </c>
      <c r="BW36">
        <v>0.3</v>
      </c>
      <c r="BX36">
        <v>0</v>
      </c>
      <c r="BY36">
        <v>0</v>
      </c>
      <c r="BZ36">
        <v>0.7</v>
      </c>
      <c r="CA36">
        <v>0.7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2.9</v>
      </c>
      <c r="CI36">
        <v>2.7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 t="s">
        <v>195</v>
      </c>
      <c r="CQ36" t="s">
        <v>155</v>
      </c>
      <c r="CR36" s="30">
        <v>4.4999999999999997E-3</v>
      </c>
      <c r="CS36">
        <v>2.2999999999999998</v>
      </c>
      <c r="CU36" t="s">
        <v>131</v>
      </c>
      <c r="CV36" t="s">
        <v>873</v>
      </c>
    </row>
    <row r="37" spans="1:100">
      <c r="A37">
        <v>35</v>
      </c>
      <c r="B37" s="12">
        <v>0.31578947368421051</v>
      </c>
      <c r="C37" s="12">
        <v>0</v>
      </c>
      <c r="D37">
        <v>4</v>
      </c>
      <c r="E37" s="10">
        <v>67</v>
      </c>
      <c r="F37" s="10">
        <v>12</v>
      </c>
      <c r="G37" s="10">
        <v>25</v>
      </c>
      <c r="H37" s="10">
        <v>79.3</v>
      </c>
      <c r="I37">
        <v>1</v>
      </c>
      <c r="J37" t="s">
        <v>74</v>
      </c>
      <c r="K37" s="10">
        <v>45</v>
      </c>
      <c r="L37" t="s">
        <v>271</v>
      </c>
      <c r="M37" t="s">
        <v>874</v>
      </c>
      <c r="N37" t="s">
        <v>875</v>
      </c>
      <c r="O37">
        <v>80.559799999999996</v>
      </c>
      <c r="P37" t="s">
        <v>879</v>
      </c>
      <c r="Q37" s="10">
        <v>0</v>
      </c>
      <c r="R37" s="10">
        <v>0</v>
      </c>
      <c r="S37" s="10">
        <v>0</v>
      </c>
      <c r="T37" s="10">
        <v>0</v>
      </c>
      <c r="U37" s="10">
        <v>47</v>
      </c>
      <c r="V37" s="10">
        <v>331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22</v>
      </c>
      <c r="AD37" s="10">
        <v>0</v>
      </c>
      <c r="AE37" s="10">
        <v>0</v>
      </c>
      <c r="AF37" s="10">
        <v>0</v>
      </c>
      <c r="AG37" s="10">
        <v>0</v>
      </c>
      <c r="AH37" s="10">
        <v>47</v>
      </c>
      <c r="AI37" s="10">
        <v>331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26.5</v>
      </c>
      <c r="AU37" s="10">
        <v>66.7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t="s">
        <v>876</v>
      </c>
      <c r="BC37" t="s">
        <v>877</v>
      </c>
      <c r="BD37" t="s">
        <v>878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1.1000000000000001</v>
      </c>
      <c r="BK37">
        <v>0</v>
      </c>
      <c r="BL37">
        <v>0</v>
      </c>
      <c r="BM37">
        <v>0</v>
      </c>
      <c r="BN37">
        <v>1.4</v>
      </c>
      <c r="BO37">
        <v>0</v>
      </c>
      <c r="BP37">
        <v>0</v>
      </c>
      <c r="BQ37">
        <v>-2.5</v>
      </c>
      <c r="BR37">
        <v>0</v>
      </c>
      <c r="BS37">
        <v>0</v>
      </c>
      <c r="BT37">
        <v>0</v>
      </c>
      <c r="BU37">
        <v>0</v>
      </c>
      <c r="BV37">
        <v>-0.3</v>
      </c>
      <c r="BW37">
        <v>1.1000000000000001</v>
      </c>
      <c r="BX37">
        <v>0</v>
      </c>
      <c r="BY37">
        <v>0</v>
      </c>
      <c r="BZ37">
        <v>0</v>
      </c>
      <c r="CA37">
        <v>1.4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2.2000000000000002</v>
      </c>
      <c r="CI37">
        <v>2.9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 t="s">
        <v>195</v>
      </c>
      <c r="CQ37" t="s">
        <v>155</v>
      </c>
      <c r="CR37" s="30">
        <v>8.0999999999999996E-3</v>
      </c>
      <c r="CS37">
        <v>5.19</v>
      </c>
      <c r="CU37" t="s">
        <v>131</v>
      </c>
      <c r="CV37" t="s">
        <v>880</v>
      </c>
    </row>
    <row r="38" spans="1:100">
      <c r="A38">
        <v>36</v>
      </c>
      <c r="B38" s="12">
        <v>0.63157894736842102</v>
      </c>
      <c r="C38" s="12">
        <v>0</v>
      </c>
      <c r="D38">
        <v>2</v>
      </c>
      <c r="E38" s="10">
        <v>60</v>
      </c>
      <c r="F38" s="10">
        <v>17</v>
      </c>
      <c r="G38" s="10">
        <v>26</v>
      </c>
      <c r="H38" s="10">
        <v>79.599999999999994</v>
      </c>
      <c r="I38">
        <v>1</v>
      </c>
      <c r="J38" t="s">
        <v>74</v>
      </c>
      <c r="K38" s="10">
        <v>45</v>
      </c>
      <c r="L38" t="s">
        <v>272</v>
      </c>
      <c r="M38" t="s">
        <v>881</v>
      </c>
      <c r="N38" t="s">
        <v>882</v>
      </c>
      <c r="O38">
        <v>39.566299999999998</v>
      </c>
      <c r="P38" t="s">
        <v>886</v>
      </c>
      <c r="Q38" s="10">
        <v>0</v>
      </c>
      <c r="R38" s="10">
        <v>0</v>
      </c>
      <c r="S38" s="10">
        <v>0</v>
      </c>
      <c r="T38" s="10">
        <v>0</v>
      </c>
      <c r="U38" s="10">
        <v>46</v>
      </c>
      <c r="V38" s="10">
        <v>321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33</v>
      </c>
      <c r="AD38" s="10">
        <v>0</v>
      </c>
      <c r="AE38" s="10">
        <v>0</v>
      </c>
      <c r="AF38" s="10">
        <v>0</v>
      </c>
      <c r="AG38" s="10">
        <v>0</v>
      </c>
      <c r="AH38" s="10">
        <v>46</v>
      </c>
      <c r="AI38" s="10">
        <v>321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40.4</v>
      </c>
      <c r="AU38" s="10">
        <v>8.1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t="s">
        <v>883</v>
      </c>
      <c r="BC38" t="s">
        <v>884</v>
      </c>
      <c r="BD38" t="s">
        <v>885</v>
      </c>
      <c r="BE38">
        <v>0</v>
      </c>
      <c r="BF38">
        <v>0</v>
      </c>
      <c r="BG38">
        <v>0</v>
      </c>
      <c r="BH38">
        <v>0</v>
      </c>
      <c r="BI38">
        <v>0.3</v>
      </c>
      <c r="BJ38">
        <v>1.3</v>
      </c>
      <c r="BK38">
        <v>0</v>
      </c>
      <c r="BL38">
        <v>0</v>
      </c>
      <c r="BM38">
        <v>0.2</v>
      </c>
      <c r="BN38">
        <v>1.7</v>
      </c>
      <c r="BO38">
        <v>0</v>
      </c>
      <c r="BP38">
        <v>0</v>
      </c>
      <c r="BQ38">
        <v>-3.5</v>
      </c>
      <c r="BR38">
        <v>0</v>
      </c>
      <c r="BS38">
        <v>0</v>
      </c>
      <c r="BT38">
        <v>0</v>
      </c>
      <c r="BU38">
        <v>0</v>
      </c>
      <c r="BV38">
        <v>0.3</v>
      </c>
      <c r="BW38">
        <v>1.3</v>
      </c>
      <c r="BX38">
        <v>0</v>
      </c>
      <c r="BY38">
        <v>0</v>
      </c>
      <c r="BZ38">
        <v>0.2</v>
      </c>
      <c r="CA38">
        <v>1.7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2.2999999999999998</v>
      </c>
      <c r="CI38">
        <v>2.7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 t="s">
        <v>195</v>
      </c>
      <c r="CQ38" t="s">
        <v>155</v>
      </c>
      <c r="CR38" s="30">
        <v>4.4999999999999997E-3</v>
      </c>
      <c r="CS38">
        <v>5.97</v>
      </c>
      <c r="CU38" t="s">
        <v>131</v>
      </c>
      <c r="CV38" t="s">
        <v>887</v>
      </c>
    </row>
    <row r="39" spans="1:100">
      <c r="A39">
        <v>37</v>
      </c>
      <c r="B39" s="12">
        <v>0.68421052631578949</v>
      </c>
      <c r="C39" s="12">
        <v>0</v>
      </c>
      <c r="D39">
        <v>2</v>
      </c>
      <c r="E39" s="10">
        <v>65</v>
      </c>
      <c r="F39" s="10">
        <v>20</v>
      </c>
      <c r="G39" s="10">
        <v>28</v>
      </c>
      <c r="H39" s="10">
        <v>81.7</v>
      </c>
      <c r="I39">
        <v>4</v>
      </c>
      <c r="J39" t="s">
        <v>74</v>
      </c>
      <c r="K39" s="10">
        <v>48</v>
      </c>
      <c r="L39" t="s">
        <v>273</v>
      </c>
      <c r="M39" t="s">
        <v>888</v>
      </c>
      <c r="N39" t="s">
        <v>889</v>
      </c>
      <c r="O39">
        <v>21.5823</v>
      </c>
      <c r="P39" t="s">
        <v>893</v>
      </c>
      <c r="Q39" s="10">
        <v>0</v>
      </c>
      <c r="R39" s="10">
        <v>0</v>
      </c>
      <c r="S39" s="10">
        <v>0</v>
      </c>
      <c r="T39" s="10">
        <v>0</v>
      </c>
      <c r="U39" s="10">
        <v>20</v>
      </c>
      <c r="V39" s="10">
        <v>378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2</v>
      </c>
      <c r="AD39" s="10">
        <v>0</v>
      </c>
      <c r="AE39" s="10">
        <v>0</v>
      </c>
      <c r="AF39" s="10">
        <v>0</v>
      </c>
      <c r="AG39" s="10">
        <v>0</v>
      </c>
      <c r="AH39" s="10">
        <v>20</v>
      </c>
      <c r="AI39" s="10">
        <v>378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44.4</v>
      </c>
      <c r="AU39" s="10">
        <v>11.5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t="s">
        <v>890</v>
      </c>
      <c r="BC39" t="s">
        <v>891</v>
      </c>
      <c r="BD39" t="s">
        <v>892</v>
      </c>
      <c r="BE39">
        <v>0</v>
      </c>
      <c r="BF39">
        <v>0</v>
      </c>
      <c r="BG39">
        <v>0</v>
      </c>
      <c r="BH39">
        <v>0</v>
      </c>
      <c r="BI39">
        <v>0.1</v>
      </c>
      <c r="BJ39">
        <v>0.1</v>
      </c>
      <c r="BK39">
        <v>0</v>
      </c>
      <c r="BL39">
        <v>0</v>
      </c>
      <c r="BM39">
        <v>0</v>
      </c>
      <c r="BN39">
        <v>0.1</v>
      </c>
      <c r="BO39">
        <v>0</v>
      </c>
      <c r="BP39">
        <v>0</v>
      </c>
      <c r="BQ39">
        <v>-0.30000000000001137</v>
      </c>
      <c r="BR39">
        <v>0</v>
      </c>
      <c r="BS39">
        <v>0</v>
      </c>
      <c r="BT39">
        <v>0</v>
      </c>
      <c r="BU39">
        <v>0</v>
      </c>
      <c r="BV39">
        <v>0.1</v>
      </c>
      <c r="BW39">
        <v>0.1</v>
      </c>
      <c r="BX39">
        <v>0</v>
      </c>
      <c r="BY39">
        <v>0</v>
      </c>
      <c r="BZ39">
        <v>0</v>
      </c>
      <c r="CA39">
        <v>0.1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3.4</v>
      </c>
      <c r="CI39">
        <v>3.4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 t="s">
        <v>195</v>
      </c>
      <c r="CQ39" t="s">
        <v>155</v>
      </c>
      <c r="CR39" s="30">
        <v>6.7999999999999996E-3</v>
      </c>
      <c r="CS39">
        <v>9.5399999999999991</v>
      </c>
      <c r="CU39" t="s">
        <v>131</v>
      </c>
      <c r="CV39" t="s">
        <v>894</v>
      </c>
    </row>
    <row r="40" spans="1:100">
      <c r="A40">
        <v>38</v>
      </c>
      <c r="B40" s="12">
        <v>0.31578947368421051</v>
      </c>
      <c r="C40" s="12">
        <v>0</v>
      </c>
      <c r="D40">
        <v>4</v>
      </c>
      <c r="E40" s="10">
        <v>67</v>
      </c>
      <c r="F40" s="10">
        <v>15</v>
      </c>
      <c r="G40" s="10">
        <v>32.700000000000003</v>
      </c>
      <c r="H40" s="10">
        <v>79.400000000000006</v>
      </c>
      <c r="I40">
        <v>1</v>
      </c>
      <c r="J40" t="s">
        <v>74</v>
      </c>
      <c r="K40" s="10">
        <v>48</v>
      </c>
      <c r="L40" t="s">
        <v>274</v>
      </c>
      <c r="M40" t="s">
        <v>895</v>
      </c>
      <c r="N40" t="s">
        <v>896</v>
      </c>
      <c r="O40">
        <v>76.7166</v>
      </c>
      <c r="P40" t="s">
        <v>900</v>
      </c>
      <c r="Q40" s="10">
        <v>0</v>
      </c>
      <c r="R40" s="10">
        <v>0</v>
      </c>
      <c r="S40" s="10">
        <v>0</v>
      </c>
      <c r="T40" s="10">
        <v>0</v>
      </c>
      <c r="U40" s="10">
        <v>20</v>
      </c>
      <c r="V40" s="10">
        <v>378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2</v>
      </c>
      <c r="AD40" s="10">
        <v>0</v>
      </c>
      <c r="AE40" s="10">
        <v>0</v>
      </c>
      <c r="AF40" s="10">
        <v>0</v>
      </c>
      <c r="AG40" s="10">
        <v>0</v>
      </c>
      <c r="AH40" s="10">
        <v>20</v>
      </c>
      <c r="AI40" s="10">
        <v>378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10.7</v>
      </c>
      <c r="AU40" s="10">
        <v>5.3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t="s">
        <v>897</v>
      </c>
      <c r="BC40" t="s">
        <v>898</v>
      </c>
      <c r="BD40" t="s">
        <v>899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0.1</v>
      </c>
      <c r="BK40">
        <v>0</v>
      </c>
      <c r="BL40">
        <v>0</v>
      </c>
      <c r="BM40">
        <v>0</v>
      </c>
      <c r="BN40">
        <v>0.1</v>
      </c>
      <c r="BO40">
        <v>0</v>
      </c>
      <c r="BP40">
        <v>0</v>
      </c>
      <c r="BQ40">
        <v>-0.19999999999998863</v>
      </c>
      <c r="BR40">
        <v>0</v>
      </c>
      <c r="BS40">
        <v>0</v>
      </c>
      <c r="BT40">
        <v>0</v>
      </c>
      <c r="BU40">
        <v>0</v>
      </c>
      <c r="BV40">
        <v>-0.1</v>
      </c>
      <c r="BW40">
        <v>0.1</v>
      </c>
      <c r="BX40">
        <v>0</v>
      </c>
      <c r="BY40">
        <v>0</v>
      </c>
      <c r="BZ40">
        <v>0</v>
      </c>
      <c r="CA40">
        <v>0.1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2.2000000000000002</v>
      </c>
      <c r="CI40">
        <v>2.8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 t="s">
        <v>195</v>
      </c>
      <c r="CQ40" t="s">
        <v>155</v>
      </c>
      <c r="CR40" s="30">
        <v>1.9E-3</v>
      </c>
      <c r="CS40">
        <v>5.45</v>
      </c>
      <c r="CU40" t="s">
        <v>131</v>
      </c>
      <c r="CV40" t="s">
        <v>901</v>
      </c>
    </row>
    <row r="41" spans="1:100">
      <c r="A41">
        <v>39</v>
      </c>
      <c r="B41" s="12">
        <v>0.15789473684210525</v>
      </c>
      <c r="C41" s="12">
        <v>0</v>
      </c>
      <c r="D41">
        <v>4</v>
      </c>
      <c r="E41" s="10">
        <v>67</v>
      </c>
      <c r="F41" s="10">
        <v>12</v>
      </c>
      <c r="G41" s="10">
        <v>28.6</v>
      </c>
      <c r="H41" s="10">
        <v>82.9</v>
      </c>
      <c r="I41">
        <v>2</v>
      </c>
      <c r="J41" t="s">
        <v>74</v>
      </c>
      <c r="K41" s="10">
        <v>50</v>
      </c>
      <c r="L41" t="s">
        <v>275</v>
      </c>
      <c r="M41" t="s">
        <v>902</v>
      </c>
      <c r="N41" t="s">
        <v>903</v>
      </c>
      <c r="O41">
        <v>130.1925</v>
      </c>
      <c r="P41" t="s">
        <v>907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396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4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396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30.1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t="s">
        <v>904</v>
      </c>
      <c r="BC41" t="s">
        <v>905</v>
      </c>
      <c r="BD41" t="s">
        <v>906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0.2</v>
      </c>
      <c r="BK41">
        <v>0</v>
      </c>
      <c r="BL41">
        <v>0</v>
      </c>
      <c r="BM41">
        <v>0</v>
      </c>
      <c r="BN41">
        <v>0.1</v>
      </c>
      <c r="BO41">
        <v>0</v>
      </c>
      <c r="BP41">
        <v>0</v>
      </c>
      <c r="BQ41">
        <v>-0.30000000000001137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0.2</v>
      </c>
      <c r="BX41">
        <v>0</v>
      </c>
      <c r="BY41">
        <v>0</v>
      </c>
      <c r="BZ41">
        <v>0</v>
      </c>
      <c r="CA41">
        <v>0.1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2.9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 t="s">
        <v>195</v>
      </c>
      <c r="CQ41" t="s">
        <v>155</v>
      </c>
      <c r="CR41" s="30">
        <v>2.3E-3</v>
      </c>
      <c r="CS41">
        <v>3.91</v>
      </c>
      <c r="CU41" t="s">
        <v>131</v>
      </c>
      <c r="CV41" t="s">
        <v>908</v>
      </c>
    </row>
    <row r="42" spans="1:100">
      <c r="A42">
        <v>40</v>
      </c>
      <c r="B42" s="12">
        <v>0.26315789473684209</v>
      </c>
      <c r="C42" s="12">
        <v>0</v>
      </c>
      <c r="D42">
        <v>5</v>
      </c>
      <c r="E42" s="10">
        <v>71</v>
      </c>
      <c r="F42" s="10">
        <v>14</v>
      </c>
      <c r="G42" s="10">
        <v>29.9</v>
      </c>
      <c r="H42" s="10">
        <v>85.4</v>
      </c>
      <c r="I42">
        <v>3</v>
      </c>
      <c r="J42" t="s">
        <v>74</v>
      </c>
      <c r="K42" s="10">
        <v>47</v>
      </c>
      <c r="L42" t="s">
        <v>276</v>
      </c>
      <c r="M42" t="s">
        <v>909</v>
      </c>
      <c r="N42" t="s">
        <v>910</v>
      </c>
      <c r="O42">
        <v>125.2573</v>
      </c>
      <c r="P42" t="s">
        <v>914</v>
      </c>
      <c r="Q42" s="10">
        <v>0</v>
      </c>
      <c r="R42" s="10">
        <v>0</v>
      </c>
      <c r="S42" s="10">
        <v>0</v>
      </c>
      <c r="T42" s="10">
        <v>0</v>
      </c>
      <c r="U42" s="10">
        <v>29</v>
      </c>
      <c r="V42" s="10">
        <v>355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16</v>
      </c>
      <c r="AD42" s="10">
        <v>0</v>
      </c>
      <c r="AE42" s="10">
        <v>0</v>
      </c>
      <c r="AF42" s="10">
        <v>0</v>
      </c>
      <c r="AG42" s="10">
        <v>0</v>
      </c>
      <c r="AH42" s="10">
        <v>29</v>
      </c>
      <c r="AI42" s="10">
        <v>355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19.3</v>
      </c>
      <c r="AU42" s="10">
        <v>72.3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t="s">
        <v>911</v>
      </c>
      <c r="BC42" t="s">
        <v>912</v>
      </c>
      <c r="BD42" t="s">
        <v>913</v>
      </c>
      <c r="BE42">
        <v>0</v>
      </c>
      <c r="BF42">
        <v>0</v>
      </c>
      <c r="BG42">
        <v>0</v>
      </c>
      <c r="BH42">
        <v>0</v>
      </c>
      <c r="BI42">
        <v>0.1</v>
      </c>
      <c r="BJ42">
        <v>0.5</v>
      </c>
      <c r="BK42">
        <v>0</v>
      </c>
      <c r="BL42">
        <v>0</v>
      </c>
      <c r="BM42">
        <v>0</v>
      </c>
      <c r="BN42">
        <v>0.7</v>
      </c>
      <c r="BO42">
        <v>0</v>
      </c>
      <c r="BP42">
        <v>0</v>
      </c>
      <c r="BQ42">
        <v>-1.3000000000000114</v>
      </c>
      <c r="BR42">
        <v>0</v>
      </c>
      <c r="BS42">
        <v>0</v>
      </c>
      <c r="BT42">
        <v>0</v>
      </c>
      <c r="BU42">
        <v>0</v>
      </c>
      <c r="BV42">
        <v>0.1</v>
      </c>
      <c r="BW42">
        <v>0.5</v>
      </c>
      <c r="BX42">
        <v>0</v>
      </c>
      <c r="BY42">
        <v>0</v>
      </c>
      <c r="BZ42">
        <v>0</v>
      </c>
      <c r="CA42">
        <v>0.7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3.3</v>
      </c>
      <c r="CI42">
        <v>3.6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 t="s">
        <v>155</v>
      </c>
      <c r="CQ42" t="s">
        <v>155</v>
      </c>
      <c r="CR42" s="30">
        <v>3.2000000000000002E-3</v>
      </c>
      <c r="CS42">
        <v>3.58</v>
      </c>
      <c r="CU42" t="s">
        <v>131</v>
      </c>
      <c r="CV42" t="s">
        <v>915</v>
      </c>
    </row>
    <row r="43" spans="1:100">
      <c r="A43">
        <v>41</v>
      </c>
      <c r="B43" s="12">
        <v>0.31578947368421051</v>
      </c>
      <c r="C43" s="12">
        <v>0</v>
      </c>
      <c r="D43">
        <v>0</v>
      </c>
      <c r="E43" s="10">
        <v>70</v>
      </c>
      <c r="F43" s="10">
        <v>20</v>
      </c>
      <c r="G43" s="10">
        <v>28.5</v>
      </c>
      <c r="H43" s="10">
        <v>80</v>
      </c>
      <c r="I43">
        <v>3</v>
      </c>
      <c r="J43" t="s">
        <v>74</v>
      </c>
      <c r="K43" s="10">
        <v>35</v>
      </c>
      <c r="L43" t="s">
        <v>277</v>
      </c>
      <c r="M43" t="s">
        <v>916</v>
      </c>
      <c r="N43" t="s">
        <v>917</v>
      </c>
      <c r="O43">
        <v>51.809800000000003</v>
      </c>
      <c r="P43" t="s">
        <v>921</v>
      </c>
      <c r="Q43" s="10">
        <v>0</v>
      </c>
      <c r="R43" s="10">
        <v>0</v>
      </c>
      <c r="S43" s="10">
        <v>0</v>
      </c>
      <c r="T43" s="10">
        <v>0</v>
      </c>
      <c r="U43" s="10">
        <v>147</v>
      </c>
      <c r="V43" s="10">
        <v>244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9</v>
      </c>
      <c r="AD43" s="10">
        <v>0</v>
      </c>
      <c r="AE43" s="10">
        <v>0</v>
      </c>
      <c r="AF43" s="10">
        <v>0</v>
      </c>
      <c r="AG43" s="10">
        <v>0</v>
      </c>
      <c r="AH43" s="10">
        <v>147</v>
      </c>
      <c r="AI43" s="10">
        <v>244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45.7</v>
      </c>
      <c r="AU43" s="10">
        <v>65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t="s">
        <v>918</v>
      </c>
      <c r="BC43" t="s">
        <v>919</v>
      </c>
      <c r="BD43" t="s">
        <v>920</v>
      </c>
      <c r="BE43">
        <v>0</v>
      </c>
      <c r="BF43">
        <v>0</v>
      </c>
      <c r="BG43">
        <v>0</v>
      </c>
      <c r="BH43">
        <v>0</v>
      </c>
      <c r="BI43">
        <v>0.3</v>
      </c>
      <c r="BJ43">
        <v>0.1</v>
      </c>
      <c r="BK43">
        <v>0</v>
      </c>
      <c r="BL43">
        <v>0</v>
      </c>
      <c r="BM43">
        <v>0.1</v>
      </c>
      <c r="BN43">
        <v>0.2</v>
      </c>
      <c r="BO43">
        <v>0</v>
      </c>
      <c r="BP43">
        <v>0</v>
      </c>
      <c r="BQ43">
        <v>-0.69999999999998863</v>
      </c>
      <c r="BR43">
        <v>0</v>
      </c>
      <c r="BS43">
        <v>0</v>
      </c>
      <c r="BT43">
        <v>0</v>
      </c>
      <c r="BU43">
        <v>0</v>
      </c>
      <c r="BV43">
        <v>0.3</v>
      </c>
      <c r="BW43">
        <v>0.1</v>
      </c>
      <c r="BX43">
        <v>0</v>
      </c>
      <c r="BY43">
        <v>0</v>
      </c>
      <c r="BZ43">
        <v>0.1</v>
      </c>
      <c r="CA43">
        <v>0.2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3.8</v>
      </c>
      <c r="CI43">
        <v>3.5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 t="s">
        <v>155</v>
      </c>
      <c r="CQ43" t="s">
        <v>155</v>
      </c>
      <c r="CR43" s="30">
        <v>9.1000000000000004E-3</v>
      </c>
      <c r="CS43">
        <v>8.07</v>
      </c>
      <c r="CU43" t="s">
        <v>131</v>
      </c>
      <c r="CV43" t="s">
        <v>922</v>
      </c>
    </row>
    <row r="44" spans="1:100">
      <c r="A44">
        <v>42</v>
      </c>
      <c r="B44" s="12">
        <v>0.36842105263157893</v>
      </c>
      <c r="C44" s="12">
        <v>0</v>
      </c>
      <c r="D44">
        <v>1</v>
      </c>
      <c r="E44" s="10">
        <v>70</v>
      </c>
      <c r="F44" s="10">
        <v>21</v>
      </c>
      <c r="G44" s="10">
        <v>27.7</v>
      </c>
      <c r="H44" s="10">
        <v>83.8</v>
      </c>
      <c r="I44">
        <v>4</v>
      </c>
      <c r="J44" t="s">
        <v>74</v>
      </c>
      <c r="K44" s="10">
        <v>35</v>
      </c>
      <c r="L44" t="s">
        <v>278</v>
      </c>
      <c r="M44" t="s">
        <v>923</v>
      </c>
      <c r="N44" t="s">
        <v>924</v>
      </c>
      <c r="O44">
        <v>120.4315</v>
      </c>
      <c r="P44" t="s">
        <v>928</v>
      </c>
      <c r="Q44" s="10">
        <v>0</v>
      </c>
      <c r="R44" s="10">
        <v>0</v>
      </c>
      <c r="S44" s="10">
        <v>0</v>
      </c>
      <c r="T44" s="10">
        <v>0</v>
      </c>
      <c r="U44" s="10">
        <v>146</v>
      </c>
      <c r="V44" s="10">
        <v>244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10</v>
      </c>
      <c r="AD44" s="10">
        <v>0</v>
      </c>
      <c r="AE44" s="10">
        <v>0</v>
      </c>
      <c r="AF44" s="10">
        <v>0</v>
      </c>
      <c r="AG44" s="10">
        <v>0</v>
      </c>
      <c r="AH44" s="10">
        <v>146</v>
      </c>
      <c r="AI44" s="10">
        <v>244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47.5</v>
      </c>
      <c r="AU44" s="10">
        <v>36.299999999999997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t="s">
        <v>925</v>
      </c>
      <c r="BC44" t="s">
        <v>926</v>
      </c>
      <c r="BD44" t="s">
        <v>927</v>
      </c>
      <c r="BE44">
        <v>0</v>
      </c>
      <c r="BF44">
        <v>0</v>
      </c>
      <c r="BG44">
        <v>0</v>
      </c>
      <c r="BH44">
        <v>0</v>
      </c>
      <c r="BI44">
        <v>0.5</v>
      </c>
      <c r="BJ44">
        <v>0</v>
      </c>
      <c r="BK44">
        <v>0</v>
      </c>
      <c r="BL44">
        <v>0</v>
      </c>
      <c r="BM44">
        <v>0.1</v>
      </c>
      <c r="BN44">
        <v>0</v>
      </c>
      <c r="BO44">
        <v>0</v>
      </c>
      <c r="BP44">
        <v>0</v>
      </c>
      <c r="BQ44">
        <v>-0.60000000000002274</v>
      </c>
      <c r="BR44">
        <v>0</v>
      </c>
      <c r="BS44">
        <v>0</v>
      </c>
      <c r="BT44">
        <v>0</v>
      </c>
      <c r="BU44">
        <v>0</v>
      </c>
      <c r="BV44">
        <v>0.5</v>
      </c>
      <c r="BW44">
        <v>-1</v>
      </c>
      <c r="BX44">
        <v>0</v>
      </c>
      <c r="BY44">
        <v>0</v>
      </c>
      <c r="BZ44">
        <v>0.1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4.4000000000000004</v>
      </c>
      <c r="CI44">
        <v>3.8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 t="s">
        <v>155</v>
      </c>
      <c r="CQ44" t="s">
        <v>155</v>
      </c>
      <c r="CR44" s="30">
        <v>8.3000000000000001E-3</v>
      </c>
      <c r="CS44">
        <v>3.22</v>
      </c>
      <c r="CU44" t="s">
        <v>131</v>
      </c>
      <c r="CV44" t="s">
        <v>929</v>
      </c>
    </row>
    <row r="45" spans="1:100">
      <c r="A45">
        <v>43</v>
      </c>
      <c r="B45" s="12">
        <v>0.89473684210526316</v>
      </c>
      <c r="C45" s="12">
        <v>0</v>
      </c>
      <c r="D45">
        <v>0</v>
      </c>
      <c r="E45" s="10">
        <v>67</v>
      </c>
      <c r="F45" s="10">
        <v>19</v>
      </c>
      <c r="G45" s="10">
        <v>24.4</v>
      </c>
      <c r="H45" s="10">
        <v>83.2</v>
      </c>
      <c r="I45">
        <v>4</v>
      </c>
      <c r="J45" t="s">
        <v>74</v>
      </c>
      <c r="K45" s="10">
        <v>38</v>
      </c>
      <c r="L45" t="s">
        <v>279</v>
      </c>
      <c r="M45" t="s">
        <v>930</v>
      </c>
      <c r="N45" t="s">
        <v>931</v>
      </c>
      <c r="O45">
        <v>14.2959</v>
      </c>
      <c r="P45" t="s">
        <v>935</v>
      </c>
      <c r="Q45" s="10">
        <v>0</v>
      </c>
      <c r="R45" s="10">
        <v>0</v>
      </c>
      <c r="S45" s="10">
        <v>0</v>
      </c>
      <c r="T45" s="10">
        <v>0</v>
      </c>
      <c r="U45" s="10">
        <v>117</v>
      </c>
      <c r="V45" s="10">
        <v>272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11</v>
      </c>
      <c r="AD45" s="10">
        <v>0</v>
      </c>
      <c r="AE45" s="10">
        <v>0</v>
      </c>
      <c r="AF45" s="10">
        <v>0</v>
      </c>
      <c r="AG45" s="10">
        <v>0</v>
      </c>
      <c r="AH45" s="10">
        <v>117</v>
      </c>
      <c r="AI45" s="10">
        <v>272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83.9</v>
      </c>
      <c r="AU45" s="10">
        <v>30.7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t="s">
        <v>932</v>
      </c>
      <c r="BC45" t="s">
        <v>933</v>
      </c>
      <c r="BD45" t="s">
        <v>934</v>
      </c>
      <c r="BE45">
        <v>0</v>
      </c>
      <c r="BF45">
        <v>0</v>
      </c>
      <c r="BG45">
        <v>0</v>
      </c>
      <c r="BH45">
        <v>0</v>
      </c>
      <c r="BI45">
        <v>0.7</v>
      </c>
      <c r="BJ45">
        <v>0</v>
      </c>
      <c r="BK45">
        <v>0</v>
      </c>
      <c r="BL45">
        <v>0</v>
      </c>
      <c r="BM45">
        <v>0.4</v>
      </c>
      <c r="BN45">
        <v>0</v>
      </c>
      <c r="BO45">
        <v>0</v>
      </c>
      <c r="BP45">
        <v>0</v>
      </c>
      <c r="BQ45">
        <v>-1.1000000000000227</v>
      </c>
      <c r="BR45">
        <v>0</v>
      </c>
      <c r="BS45">
        <v>0</v>
      </c>
      <c r="BT45">
        <v>0</v>
      </c>
      <c r="BU45">
        <v>0</v>
      </c>
      <c r="BV45">
        <v>0.7</v>
      </c>
      <c r="BW45">
        <v>-2.1</v>
      </c>
      <c r="BX45">
        <v>0</v>
      </c>
      <c r="BY45">
        <v>0</v>
      </c>
      <c r="BZ45">
        <v>0.4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4.2</v>
      </c>
      <c r="CI45">
        <v>3.4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 t="s">
        <v>155</v>
      </c>
      <c r="CQ45" t="s">
        <v>155</v>
      </c>
      <c r="CR45" s="30">
        <v>5.7000000000000002E-3</v>
      </c>
      <c r="CS45">
        <v>5.92</v>
      </c>
      <c r="CU45" t="s">
        <v>131</v>
      </c>
      <c r="CV45" t="s">
        <v>936</v>
      </c>
    </row>
    <row r="46" spans="1:100">
      <c r="A46">
        <v>44</v>
      </c>
      <c r="B46" s="12">
        <v>0.78947368421052633</v>
      </c>
      <c r="C46" s="12">
        <v>0</v>
      </c>
      <c r="D46">
        <v>4</v>
      </c>
      <c r="E46" s="10">
        <v>66</v>
      </c>
      <c r="F46" s="10">
        <v>16</v>
      </c>
      <c r="G46" s="10">
        <v>22.2</v>
      </c>
      <c r="H46" s="10">
        <v>84.1</v>
      </c>
      <c r="I46">
        <v>2</v>
      </c>
      <c r="J46" t="s">
        <v>74</v>
      </c>
      <c r="K46" s="10">
        <v>39</v>
      </c>
      <c r="L46" t="s">
        <v>280</v>
      </c>
      <c r="M46" t="s">
        <v>937</v>
      </c>
      <c r="N46" t="s">
        <v>938</v>
      </c>
      <c r="O46">
        <v>38.633800000000001</v>
      </c>
      <c r="P46" t="s">
        <v>942</v>
      </c>
      <c r="Q46" s="10">
        <v>0</v>
      </c>
      <c r="R46" s="10">
        <v>0</v>
      </c>
      <c r="S46" s="10">
        <v>0</v>
      </c>
      <c r="T46" s="10">
        <v>0</v>
      </c>
      <c r="U46" s="10">
        <v>108</v>
      </c>
      <c r="V46" s="10">
        <v>286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6</v>
      </c>
      <c r="AD46" s="10">
        <v>0</v>
      </c>
      <c r="AE46" s="10">
        <v>0</v>
      </c>
      <c r="AF46" s="10">
        <v>0</v>
      </c>
      <c r="AG46" s="10">
        <v>0</v>
      </c>
      <c r="AH46" s="10">
        <v>108</v>
      </c>
      <c r="AI46" s="10">
        <v>286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12.1</v>
      </c>
      <c r="AU46" s="10">
        <v>7.4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t="s">
        <v>939</v>
      </c>
      <c r="BC46" t="s">
        <v>940</v>
      </c>
      <c r="BD46" t="s">
        <v>941</v>
      </c>
      <c r="BE46">
        <v>0</v>
      </c>
      <c r="BF46">
        <v>0</v>
      </c>
      <c r="BG46">
        <v>0</v>
      </c>
      <c r="BH46">
        <v>0</v>
      </c>
      <c r="BI46">
        <v>0.2</v>
      </c>
      <c r="BJ46">
        <v>0.1</v>
      </c>
      <c r="BK46">
        <v>0</v>
      </c>
      <c r="BL46">
        <v>0</v>
      </c>
      <c r="BM46">
        <v>0.1</v>
      </c>
      <c r="BN46">
        <v>0.2</v>
      </c>
      <c r="BO46">
        <v>0</v>
      </c>
      <c r="BP46">
        <v>0</v>
      </c>
      <c r="BQ46">
        <v>-0.60000000000002274</v>
      </c>
      <c r="BR46">
        <v>0</v>
      </c>
      <c r="BS46">
        <v>0</v>
      </c>
      <c r="BT46">
        <v>0</v>
      </c>
      <c r="BU46">
        <v>0</v>
      </c>
      <c r="BV46">
        <v>0.2</v>
      </c>
      <c r="BW46">
        <v>0.1</v>
      </c>
      <c r="BX46">
        <v>0</v>
      </c>
      <c r="BY46">
        <v>0</v>
      </c>
      <c r="BZ46">
        <v>0.1</v>
      </c>
      <c r="CA46">
        <v>0.2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3.6</v>
      </c>
      <c r="CI46">
        <v>3.5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 t="s">
        <v>155</v>
      </c>
      <c r="CQ46" t="s">
        <v>155</v>
      </c>
      <c r="CR46" s="30">
        <v>1.6000000000000001E-3</v>
      </c>
      <c r="CS46">
        <v>3.76</v>
      </c>
      <c r="CU46" t="s">
        <v>131</v>
      </c>
      <c r="CV46" t="s">
        <v>943</v>
      </c>
    </row>
    <row r="47" spans="1:100">
      <c r="A47">
        <v>45</v>
      </c>
      <c r="B47" s="12">
        <v>0.31578947368421051</v>
      </c>
      <c r="C47" s="12">
        <v>0</v>
      </c>
      <c r="D47">
        <v>2</v>
      </c>
      <c r="E47" s="10">
        <v>63</v>
      </c>
      <c r="F47" s="10">
        <v>23</v>
      </c>
      <c r="G47" s="10">
        <v>26.5</v>
      </c>
      <c r="H47" s="10">
        <v>82.4</v>
      </c>
      <c r="I47">
        <v>1</v>
      </c>
      <c r="J47" t="s">
        <v>74</v>
      </c>
      <c r="K47" s="10">
        <v>36</v>
      </c>
      <c r="L47" t="s">
        <v>281</v>
      </c>
      <c r="M47" t="s">
        <v>944</v>
      </c>
      <c r="N47" t="s">
        <v>945</v>
      </c>
      <c r="O47">
        <v>65.328900000000004</v>
      </c>
      <c r="P47" t="s">
        <v>949</v>
      </c>
      <c r="Q47" s="10">
        <v>0</v>
      </c>
      <c r="R47" s="10">
        <v>0</v>
      </c>
      <c r="S47" s="10">
        <v>0</v>
      </c>
      <c r="T47" s="10">
        <v>0</v>
      </c>
      <c r="U47" s="10">
        <v>136</v>
      </c>
      <c r="V47" s="10">
        <v>252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12</v>
      </c>
      <c r="AD47" s="10">
        <v>0</v>
      </c>
      <c r="AE47" s="10">
        <v>0</v>
      </c>
      <c r="AF47" s="10">
        <v>0</v>
      </c>
      <c r="AG47" s="10">
        <v>0</v>
      </c>
      <c r="AH47" s="10">
        <v>136</v>
      </c>
      <c r="AI47" s="10">
        <v>252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47.7</v>
      </c>
      <c r="AU47" s="10">
        <v>53.4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t="s">
        <v>946</v>
      </c>
      <c r="BC47" t="s">
        <v>947</v>
      </c>
      <c r="BD47" t="s">
        <v>948</v>
      </c>
      <c r="BE47">
        <v>0</v>
      </c>
      <c r="BF47">
        <v>0</v>
      </c>
      <c r="BG47">
        <v>0</v>
      </c>
      <c r="BH47">
        <v>0</v>
      </c>
      <c r="BI47">
        <v>0.6</v>
      </c>
      <c r="BJ47">
        <v>0.2</v>
      </c>
      <c r="BK47">
        <v>0</v>
      </c>
      <c r="BL47">
        <v>0</v>
      </c>
      <c r="BM47">
        <v>0.2</v>
      </c>
      <c r="BN47">
        <v>0.2</v>
      </c>
      <c r="BO47">
        <v>0</v>
      </c>
      <c r="BP47">
        <v>0</v>
      </c>
      <c r="BQ47">
        <v>-1.1999999999999886</v>
      </c>
      <c r="BR47">
        <v>0</v>
      </c>
      <c r="BS47">
        <v>0</v>
      </c>
      <c r="BT47">
        <v>0</v>
      </c>
      <c r="BU47">
        <v>0</v>
      </c>
      <c r="BV47">
        <v>0.6</v>
      </c>
      <c r="BW47">
        <v>0.2</v>
      </c>
      <c r="BX47">
        <v>0</v>
      </c>
      <c r="BY47">
        <v>0</v>
      </c>
      <c r="BZ47">
        <v>0.2</v>
      </c>
      <c r="CA47">
        <v>0.2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3.9</v>
      </c>
      <c r="CI47">
        <v>3.5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 t="s">
        <v>155</v>
      </c>
      <c r="CQ47" t="s">
        <v>155</v>
      </c>
      <c r="CR47" s="30">
        <v>7.0000000000000001E-3</v>
      </c>
      <c r="CS47">
        <v>6.4</v>
      </c>
      <c r="CU47" t="s">
        <v>131</v>
      </c>
      <c r="CV47" t="s">
        <v>950</v>
      </c>
    </row>
    <row r="48" spans="1:100">
      <c r="A48">
        <v>46</v>
      </c>
      <c r="B48" s="12">
        <v>0.36842105263157893</v>
      </c>
      <c r="C48" s="12">
        <v>0</v>
      </c>
      <c r="D48">
        <v>3</v>
      </c>
      <c r="E48" s="10">
        <v>68</v>
      </c>
      <c r="F48" s="10">
        <v>21</v>
      </c>
      <c r="G48" s="10">
        <v>23.9</v>
      </c>
      <c r="H48" s="10">
        <v>88.8</v>
      </c>
      <c r="I48">
        <v>1</v>
      </c>
      <c r="J48" t="s">
        <v>74</v>
      </c>
      <c r="K48" s="10">
        <v>32</v>
      </c>
      <c r="L48" t="s">
        <v>282</v>
      </c>
      <c r="M48" t="s">
        <v>951</v>
      </c>
      <c r="N48" t="s">
        <v>952</v>
      </c>
      <c r="O48">
        <v>141.01439999999999</v>
      </c>
      <c r="P48" t="s">
        <v>956</v>
      </c>
      <c r="Q48" s="10">
        <v>0</v>
      </c>
      <c r="R48" s="10">
        <v>0</v>
      </c>
      <c r="S48" s="10">
        <v>0</v>
      </c>
      <c r="T48" s="10">
        <v>0</v>
      </c>
      <c r="U48" s="10">
        <v>177</v>
      </c>
      <c r="V48" s="10">
        <v>217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6</v>
      </c>
      <c r="AD48" s="10">
        <v>0</v>
      </c>
      <c r="AE48" s="10">
        <v>0</v>
      </c>
      <c r="AF48" s="10">
        <v>0</v>
      </c>
      <c r="AG48" s="10">
        <v>0</v>
      </c>
      <c r="AH48" s="10">
        <v>177</v>
      </c>
      <c r="AI48" s="10">
        <v>217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30.2</v>
      </c>
      <c r="AU48" s="10">
        <v>7.5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t="s">
        <v>953</v>
      </c>
      <c r="BC48" t="s">
        <v>954</v>
      </c>
      <c r="BD48" t="s">
        <v>955</v>
      </c>
      <c r="BE48">
        <v>0</v>
      </c>
      <c r="BF48">
        <v>0</v>
      </c>
      <c r="BG48">
        <v>0</v>
      </c>
      <c r="BH48">
        <v>0</v>
      </c>
      <c r="BI48">
        <v>0.3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-0.30000000000001137</v>
      </c>
      <c r="BR48">
        <v>0</v>
      </c>
      <c r="BS48">
        <v>0</v>
      </c>
      <c r="BT48">
        <v>0</v>
      </c>
      <c r="BU48">
        <v>0</v>
      </c>
      <c r="BV48">
        <v>0.3</v>
      </c>
      <c r="BW48">
        <v>-1.2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4.5</v>
      </c>
      <c r="CI48">
        <v>3.8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 t="s">
        <v>155</v>
      </c>
      <c r="CQ48" t="s">
        <v>155</v>
      </c>
      <c r="CR48" s="30">
        <v>7.7999999999999996E-3</v>
      </c>
      <c r="CS48">
        <v>2.75</v>
      </c>
      <c r="CU48" t="s">
        <v>131</v>
      </c>
      <c r="CV48" t="s">
        <v>957</v>
      </c>
    </row>
    <row r="49" spans="1:100">
      <c r="A49">
        <v>47</v>
      </c>
      <c r="B49" s="12">
        <v>0.63157894736842102</v>
      </c>
      <c r="C49" s="12">
        <v>0</v>
      </c>
      <c r="D49">
        <v>4</v>
      </c>
      <c r="E49" s="10">
        <v>66</v>
      </c>
      <c r="F49" s="10">
        <v>24</v>
      </c>
      <c r="G49" s="10">
        <v>27</v>
      </c>
      <c r="H49" s="10">
        <v>88.7</v>
      </c>
      <c r="I49">
        <v>3</v>
      </c>
      <c r="J49" t="s">
        <v>74</v>
      </c>
      <c r="K49" s="10">
        <v>35</v>
      </c>
      <c r="L49" t="s">
        <v>283</v>
      </c>
      <c r="M49" t="s">
        <v>958</v>
      </c>
      <c r="N49" t="s">
        <v>959</v>
      </c>
      <c r="O49">
        <v>116.3599</v>
      </c>
      <c r="P49" t="s">
        <v>963</v>
      </c>
      <c r="Q49" s="10">
        <v>0</v>
      </c>
      <c r="R49" s="10">
        <v>0</v>
      </c>
      <c r="S49" s="10">
        <v>0</v>
      </c>
      <c r="T49" s="10">
        <v>0</v>
      </c>
      <c r="U49" s="10">
        <v>146</v>
      </c>
      <c r="V49" s="10">
        <v>244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10</v>
      </c>
      <c r="AD49" s="10">
        <v>0</v>
      </c>
      <c r="AE49" s="10">
        <v>0</v>
      </c>
      <c r="AF49" s="10">
        <v>0</v>
      </c>
      <c r="AG49" s="10">
        <v>0</v>
      </c>
      <c r="AH49" s="10">
        <v>146</v>
      </c>
      <c r="AI49" s="10">
        <v>244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16.600000000000001</v>
      </c>
      <c r="AU49" s="10">
        <v>14.3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t="s">
        <v>960</v>
      </c>
      <c r="BC49" t="s">
        <v>961</v>
      </c>
      <c r="BD49" t="s">
        <v>962</v>
      </c>
      <c r="BE49">
        <v>0</v>
      </c>
      <c r="BF49">
        <v>0</v>
      </c>
      <c r="BG49">
        <v>0</v>
      </c>
      <c r="BH49">
        <v>0</v>
      </c>
      <c r="BI49">
        <v>0.7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-0.69999999999998863</v>
      </c>
      <c r="BR49">
        <v>0</v>
      </c>
      <c r="BS49">
        <v>0</v>
      </c>
      <c r="BT49">
        <v>0</v>
      </c>
      <c r="BU49">
        <v>0</v>
      </c>
      <c r="BV49">
        <v>0.7</v>
      </c>
      <c r="BW49">
        <v>-1.8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4.8</v>
      </c>
      <c r="CI49">
        <v>4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 t="s">
        <v>155</v>
      </c>
      <c r="CQ49" t="s">
        <v>155</v>
      </c>
      <c r="CR49" s="30">
        <v>6.3E-3</v>
      </c>
      <c r="CS49">
        <v>2.0299999999999998</v>
      </c>
      <c r="CU49" t="s">
        <v>131</v>
      </c>
      <c r="CV49" t="s">
        <v>964</v>
      </c>
    </row>
    <row r="50" spans="1:100">
      <c r="A50">
        <v>48</v>
      </c>
      <c r="B50" s="12">
        <v>0.52631578947368418</v>
      </c>
      <c r="C50" s="12">
        <v>0</v>
      </c>
      <c r="D50">
        <v>3</v>
      </c>
      <c r="E50" s="10">
        <v>71</v>
      </c>
      <c r="F50" s="10">
        <v>22</v>
      </c>
      <c r="G50" s="10">
        <v>29.8</v>
      </c>
      <c r="H50" s="10">
        <v>91.8</v>
      </c>
      <c r="I50">
        <v>3</v>
      </c>
      <c r="J50" t="s">
        <v>74</v>
      </c>
      <c r="K50" s="10">
        <v>34</v>
      </c>
      <c r="L50" t="s">
        <v>284</v>
      </c>
      <c r="M50" t="s">
        <v>965</v>
      </c>
      <c r="N50" t="s">
        <v>966</v>
      </c>
      <c r="O50">
        <v>105.6378</v>
      </c>
      <c r="P50" t="s">
        <v>970</v>
      </c>
      <c r="Q50" s="10">
        <v>0</v>
      </c>
      <c r="R50" s="10">
        <v>0</v>
      </c>
      <c r="S50" s="10">
        <v>0</v>
      </c>
      <c r="T50" s="10">
        <v>0</v>
      </c>
      <c r="U50" s="10">
        <v>159</v>
      </c>
      <c r="V50" s="10">
        <v>238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3</v>
      </c>
      <c r="AD50" s="10">
        <v>0</v>
      </c>
      <c r="AE50" s="10">
        <v>0</v>
      </c>
      <c r="AF50" s="10">
        <v>0</v>
      </c>
      <c r="AG50" s="10">
        <v>0</v>
      </c>
      <c r="AH50" s="10">
        <v>159</v>
      </c>
      <c r="AI50" s="10">
        <v>238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78.900000000000006</v>
      </c>
      <c r="AU50" s="10">
        <v>80.7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t="s">
        <v>967</v>
      </c>
      <c r="BC50" t="s">
        <v>968</v>
      </c>
      <c r="BD50" t="s">
        <v>969</v>
      </c>
      <c r="BE50">
        <v>0</v>
      </c>
      <c r="BF50">
        <v>0</v>
      </c>
      <c r="BG50">
        <v>0</v>
      </c>
      <c r="BH50">
        <v>0</v>
      </c>
      <c r="BI50">
        <v>0.1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-0.10000000000002274</v>
      </c>
      <c r="BR50">
        <v>0</v>
      </c>
      <c r="BS50">
        <v>0</v>
      </c>
      <c r="BT50">
        <v>0</v>
      </c>
      <c r="BU50">
        <v>0</v>
      </c>
      <c r="BV50">
        <v>0.1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4.0999999999999996</v>
      </c>
      <c r="CI50">
        <v>3.7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 t="s">
        <v>155</v>
      </c>
      <c r="CQ50" t="s">
        <v>155</v>
      </c>
      <c r="CR50" s="30">
        <v>8.3000000000000001E-3</v>
      </c>
      <c r="CS50">
        <v>2.81</v>
      </c>
      <c r="CU50" t="s">
        <v>131</v>
      </c>
      <c r="CV50" t="s">
        <v>971</v>
      </c>
    </row>
    <row r="51" spans="1:100">
      <c r="A51">
        <v>49</v>
      </c>
      <c r="B51" s="12">
        <v>0.47368421052631576</v>
      </c>
      <c r="C51" s="12">
        <v>0</v>
      </c>
      <c r="D51">
        <v>3</v>
      </c>
      <c r="E51" s="10">
        <v>68</v>
      </c>
      <c r="F51" s="10">
        <v>22</v>
      </c>
      <c r="G51" s="10">
        <v>26.7</v>
      </c>
      <c r="H51" s="10">
        <v>93.9</v>
      </c>
      <c r="I51">
        <v>5</v>
      </c>
      <c r="J51" t="s">
        <v>74</v>
      </c>
      <c r="K51" s="10">
        <v>35</v>
      </c>
      <c r="L51" t="s">
        <v>285</v>
      </c>
      <c r="M51" t="s">
        <v>972</v>
      </c>
      <c r="N51" t="s">
        <v>973</v>
      </c>
      <c r="O51">
        <v>85.419799999999995</v>
      </c>
      <c r="P51" t="s">
        <v>977</v>
      </c>
      <c r="Q51" s="10">
        <v>0</v>
      </c>
      <c r="R51" s="10">
        <v>0</v>
      </c>
      <c r="S51" s="10">
        <v>0</v>
      </c>
      <c r="T51" s="10">
        <v>0</v>
      </c>
      <c r="U51" s="10">
        <v>142</v>
      </c>
      <c r="V51" s="10">
        <v>237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21</v>
      </c>
      <c r="AD51" s="10">
        <v>0</v>
      </c>
      <c r="AE51" s="10">
        <v>0</v>
      </c>
      <c r="AF51" s="10">
        <v>0</v>
      </c>
      <c r="AG51" s="10">
        <v>0</v>
      </c>
      <c r="AH51" s="10">
        <v>142</v>
      </c>
      <c r="AI51" s="10">
        <v>237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61.5</v>
      </c>
      <c r="AU51" s="10">
        <v>25.4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t="s">
        <v>974</v>
      </c>
      <c r="BC51" t="s">
        <v>975</v>
      </c>
      <c r="BD51" t="s">
        <v>976</v>
      </c>
      <c r="BE51">
        <v>0</v>
      </c>
      <c r="BF51">
        <v>0</v>
      </c>
      <c r="BG51">
        <v>0</v>
      </c>
      <c r="BH51">
        <v>0</v>
      </c>
      <c r="BI51">
        <v>1.2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-1.1999999999999886</v>
      </c>
      <c r="BR51">
        <v>0</v>
      </c>
      <c r="BS51">
        <v>0</v>
      </c>
      <c r="BT51">
        <v>0</v>
      </c>
      <c r="BU51">
        <v>0</v>
      </c>
      <c r="BV51">
        <v>1.2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4.2</v>
      </c>
      <c r="CI51">
        <v>3.5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 t="s">
        <v>155</v>
      </c>
      <c r="CQ51" t="s">
        <v>155</v>
      </c>
      <c r="CR51" s="30">
        <v>3.0999999999999999E-3</v>
      </c>
      <c r="CS51">
        <v>3.83</v>
      </c>
      <c r="CU51" t="s">
        <v>131</v>
      </c>
      <c r="CV51" t="s">
        <v>978</v>
      </c>
    </row>
    <row r="52" spans="1:100">
      <c r="A52">
        <v>50</v>
      </c>
      <c r="B52" s="12">
        <v>0.73684210526315785</v>
      </c>
      <c r="C52" s="12">
        <v>0</v>
      </c>
      <c r="D52">
        <v>3</v>
      </c>
      <c r="E52" s="10">
        <v>72</v>
      </c>
      <c r="F52" s="10">
        <v>26</v>
      </c>
      <c r="G52" s="10">
        <v>29.5</v>
      </c>
      <c r="H52" s="10">
        <v>91.5</v>
      </c>
      <c r="I52">
        <v>5</v>
      </c>
      <c r="J52" t="s">
        <v>74</v>
      </c>
      <c r="K52" s="10">
        <v>37</v>
      </c>
      <c r="L52" t="s">
        <v>286</v>
      </c>
      <c r="M52" t="s">
        <v>979</v>
      </c>
      <c r="N52" t="s">
        <v>980</v>
      </c>
      <c r="O52">
        <v>57.566899999999997</v>
      </c>
      <c r="P52" t="s">
        <v>984</v>
      </c>
      <c r="Q52" s="10">
        <v>0</v>
      </c>
      <c r="R52" s="10">
        <v>0</v>
      </c>
      <c r="S52" s="10">
        <v>0</v>
      </c>
      <c r="T52" s="10">
        <v>0</v>
      </c>
      <c r="U52" s="10">
        <v>128</v>
      </c>
      <c r="V52" s="10">
        <v>266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6</v>
      </c>
      <c r="AD52" s="10">
        <v>0</v>
      </c>
      <c r="AE52" s="10">
        <v>0</v>
      </c>
      <c r="AF52" s="10">
        <v>0</v>
      </c>
      <c r="AG52" s="10">
        <v>0</v>
      </c>
      <c r="AH52" s="10">
        <v>128</v>
      </c>
      <c r="AI52" s="10">
        <v>266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10.8</v>
      </c>
      <c r="AU52" s="10">
        <v>0.6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t="s">
        <v>981</v>
      </c>
      <c r="BC52" t="s">
        <v>982</v>
      </c>
      <c r="BD52" t="s">
        <v>983</v>
      </c>
      <c r="BE52">
        <v>0</v>
      </c>
      <c r="BF52">
        <v>0</v>
      </c>
      <c r="BG52">
        <v>0</v>
      </c>
      <c r="BH52">
        <v>0</v>
      </c>
      <c r="BI52">
        <v>0.1</v>
      </c>
      <c r="BJ52">
        <v>0.2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-0.30000000000001137</v>
      </c>
      <c r="BR52">
        <v>0</v>
      </c>
      <c r="BS52">
        <v>0</v>
      </c>
      <c r="BT52">
        <v>0</v>
      </c>
      <c r="BU52">
        <v>0</v>
      </c>
      <c r="BV52">
        <v>0.1</v>
      </c>
      <c r="BW52">
        <v>0.2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3.2</v>
      </c>
      <c r="CI52">
        <v>3.5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 t="s">
        <v>195</v>
      </c>
      <c r="CQ52" t="s">
        <v>155</v>
      </c>
      <c r="CR52" s="30">
        <v>1.5E-3</v>
      </c>
      <c r="CS52">
        <v>3.05</v>
      </c>
      <c r="CU52" t="s">
        <v>131</v>
      </c>
      <c r="CV52" t="s">
        <v>985</v>
      </c>
    </row>
    <row r="53" spans="1:100">
      <c r="A53">
        <v>51</v>
      </c>
      <c r="B53" s="12">
        <v>0.36842105263157893</v>
      </c>
      <c r="C53" s="12">
        <v>0</v>
      </c>
      <c r="D53">
        <v>6</v>
      </c>
      <c r="E53" s="10">
        <v>73</v>
      </c>
      <c r="F53" s="10">
        <v>25</v>
      </c>
      <c r="G53" s="10">
        <v>31.1</v>
      </c>
      <c r="H53" s="10">
        <v>85.2</v>
      </c>
      <c r="I53">
        <v>5</v>
      </c>
      <c r="J53" t="s">
        <v>74</v>
      </c>
      <c r="K53" s="10">
        <v>33</v>
      </c>
      <c r="L53" t="s">
        <v>287</v>
      </c>
      <c r="M53" t="s">
        <v>986</v>
      </c>
      <c r="N53" t="s">
        <v>987</v>
      </c>
      <c r="O53">
        <v>25.973800000000001</v>
      </c>
      <c r="P53" t="s">
        <v>991</v>
      </c>
      <c r="Q53" s="10">
        <v>0</v>
      </c>
      <c r="R53" s="10">
        <v>0</v>
      </c>
      <c r="S53" s="10">
        <v>0</v>
      </c>
      <c r="T53" s="10">
        <v>0</v>
      </c>
      <c r="U53" s="10">
        <v>167</v>
      </c>
      <c r="V53" s="10">
        <v>226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7</v>
      </c>
      <c r="AD53" s="10">
        <v>0</v>
      </c>
      <c r="AE53" s="10">
        <v>0</v>
      </c>
      <c r="AF53" s="10">
        <v>0</v>
      </c>
      <c r="AG53" s="10">
        <v>0</v>
      </c>
      <c r="AH53" s="10">
        <v>167</v>
      </c>
      <c r="AI53" s="10">
        <v>226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48.7</v>
      </c>
      <c r="AU53" s="10">
        <v>85.2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t="s">
        <v>988</v>
      </c>
      <c r="BC53" t="s">
        <v>989</v>
      </c>
      <c r="BD53" t="s">
        <v>990</v>
      </c>
      <c r="BE53">
        <v>0</v>
      </c>
      <c r="BF53">
        <v>0</v>
      </c>
      <c r="BG53">
        <v>0</v>
      </c>
      <c r="BH53">
        <v>0</v>
      </c>
      <c r="BI53">
        <v>0.3</v>
      </c>
      <c r="BJ53">
        <v>0</v>
      </c>
      <c r="BK53">
        <v>0</v>
      </c>
      <c r="BL53">
        <v>0.2</v>
      </c>
      <c r="BM53">
        <v>0</v>
      </c>
      <c r="BN53">
        <v>0</v>
      </c>
      <c r="BO53">
        <v>0</v>
      </c>
      <c r="BP53">
        <v>0</v>
      </c>
      <c r="BQ53">
        <v>-0.5</v>
      </c>
      <c r="BR53">
        <v>0</v>
      </c>
      <c r="BS53">
        <v>0</v>
      </c>
      <c r="BT53">
        <v>0</v>
      </c>
      <c r="BU53">
        <v>0</v>
      </c>
      <c r="BV53">
        <v>0.3</v>
      </c>
      <c r="BW53">
        <v>-6.8</v>
      </c>
      <c r="BX53">
        <v>0</v>
      </c>
      <c r="BY53">
        <v>0.2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4</v>
      </c>
      <c r="CI53">
        <v>3.5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 t="s">
        <v>195</v>
      </c>
      <c r="CQ53" t="s">
        <v>155</v>
      </c>
      <c r="CR53" s="30">
        <v>3.5000000000000001E-3</v>
      </c>
      <c r="CS53">
        <v>14.93</v>
      </c>
      <c r="CU53" t="s">
        <v>131</v>
      </c>
      <c r="CV53" t="s">
        <v>992</v>
      </c>
    </row>
    <row r="54" spans="1:100">
      <c r="A54">
        <v>52</v>
      </c>
      <c r="B54" s="12">
        <v>0.15789473684210525</v>
      </c>
      <c r="C54" s="12">
        <v>0</v>
      </c>
      <c r="D54">
        <v>6</v>
      </c>
      <c r="E54" s="10">
        <v>74</v>
      </c>
      <c r="F54" s="10">
        <v>20</v>
      </c>
      <c r="G54" s="10">
        <v>33.9</v>
      </c>
      <c r="H54" s="10">
        <v>88.2</v>
      </c>
      <c r="I54">
        <v>6</v>
      </c>
      <c r="J54" t="s">
        <v>74</v>
      </c>
      <c r="K54" s="10">
        <v>35</v>
      </c>
      <c r="L54" t="s">
        <v>288</v>
      </c>
      <c r="M54" t="s">
        <v>993</v>
      </c>
      <c r="N54" t="s">
        <v>994</v>
      </c>
      <c r="O54">
        <v>203.62110000000001</v>
      </c>
      <c r="P54" t="s">
        <v>998</v>
      </c>
      <c r="Q54" s="10">
        <v>0</v>
      </c>
      <c r="R54" s="10">
        <v>0</v>
      </c>
      <c r="S54" s="10">
        <v>0</v>
      </c>
      <c r="T54" s="10">
        <v>0</v>
      </c>
      <c r="U54" s="10">
        <v>139</v>
      </c>
      <c r="V54" s="10">
        <v>232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29</v>
      </c>
      <c r="AD54" s="10">
        <v>0</v>
      </c>
      <c r="AE54" s="10">
        <v>0</v>
      </c>
      <c r="AF54" s="10">
        <v>0</v>
      </c>
      <c r="AG54" s="10">
        <v>0</v>
      </c>
      <c r="AH54" s="10">
        <v>139</v>
      </c>
      <c r="AI54" s="10">
        <v>232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77.8</v>
      </c>
      <c r="AU54" s="10">
        <v>70.400000000000006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t="s">
        <v>995</v>
      </c>
      <c r="BC54" t="s">
        <v>996</v>
      </c>
      <c r="BD54" t="s">
        <v>997</v>
      </c>
      <c r="BE54">
        <v>0</v>
      </c>
      <c r="BF54">
        <v>0</v>
      </c>
      <c r="BG54">
        <v>0</v>
      </c>
      <c r="BH54">
        <v>0</v>
      </c>
      <c r="BI54">
        <v>1.4</v>
      </c>
      <c r="BJ54">
        <v>0</v>
      </c>
      <c r="BK54">
        <v>0</v>
      </c>
      <c r="BL54">
        <v>0.2</v>
      </c>
      <c r="BM54">
        <v>0</v>
      </c>
      <c r="BN54">
        <v>0</v>
      </c>
      <c r="BO54">
        <v>0</v>
      </c>
      <c r="BP54">
        <v>0</v>
      </c>
      <c r="BQ54">
        <v>-1.6000000000000227</v>
      </c>
      <c r="BR54">
        <v>0</v>
      </c>
      <c r="BS54">
        <v>0</v>
      </c>
      <c r="BT54">
        <v>0</v>
      </c>
      <c r="BU54">
        <v>0</v>
      </c>
      <c r="BV54">
        <v>1.4</v>
      </c>
      <c r="BW54">
        <v>-4.3</v>
      </c>
      <c r="BX54">
        <v>0</v>
      </c>
      <c r="BY54">
        <v>0.2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4.5999999999999996</v>
      </c>
      <c r="CI54">
        <v>3.9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 t="s">
        <v>195</v>
      </c>
      <c r="CQ54" t="s">
        <v>155</v>
      </c>
      <c r="CR54" s="30">
        <v>2.0999999999999999E-3</v>
      </c>
      <c r="CS54">
        <v>2.5</v>
      </c>
      <c r="CU54" t="s">
        <v>131</v>
      </c>
      <c r="CV54" t="s">
        <v>999</v>
      </c>
    </row>
    <row r="55" spans="1:100">
      <c r="A55">
        <v>53</v>
      </c>
      <c r="B55" s="12">
        <v>0.63157894736842102</v>
      </c>
      <c r="C55" s="12">
        <v>0</v>
      </c>
      <c r="D55">
        <v>4</v>
      </c>
      <c r="E55" s="10">
        <v>75</v>
      </c>
      <c r="F55" s="10">
        <v>14</v>
      </c>
      <c r="G55" s="10">
        <v>33.1</v>
      </c>
      <c r="H55" s="10">
        <v>82.3</v>
      </c>
      <c r="I55">
        <v>7</v>
      </c>
      <c r="J55" t="s">
        <v>74</v>
      </c>
      <c r="K55" s="10">
        <v>40</v>
      </c>
      <c r="L55" t="s">
        <v>289</v>
      </c>
      <c r="M55" t="s">
        <v>1000</v>
      </c>
      <c r="N55" t="s">
        <v>1001</v>
      </c>
      <c r="O55">
        <v>29.749400000000001</v>
      </c>
      <c r="P55" t="s">
        <v>1005</v>
      </c>
      <c r="Q55" s="10">
        <v>0</v>
      </c>
      <c r="R55" s="10">
        <v>0</v>
      </c>
      <c r="S55" s="10">
        <v>0</v>
      </c>
      <c r="T55" s="10">
        <v>0</v>
      </c>
      <c r="U55" s="10">
        <v>90</v>
      </c>
      <c r="V55" s="10">
        <v>271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39</v>
      </c>
      <c r="AD55" s="10">
        <v>0</v>
      </c>
      <c r="AE55" s="10">
        <v>0</v>
      </c>
      <c r="AF55" s="10">
        <v>0</v>
      </c>
      <c r="AG55" s="10">
        <v>0</v>
      </c>
      <c r="AH55" s="10">
        <v>90</v>
      </c>
      <c r="AI55" s="10">
        <v>271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82.6</v>
      </c>
      <c r="AU55" s="10">
        <v>77.7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t="s">
        <v>1002</v>
      </c>
      <c r="BC55" t="s">
        <v>1003</v>
      </c>
      <c r="BD55" t="s">
        <v>1004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1.7</v>
      </c>
      <c r="BK55">
        <v>0</v>
      </c>
      <c r="BL55">
        <v>0</v>
      </c>
      <c r="BM55">
        <v>0</v>
      </c>
      <c r="BN55">
        <v>2.4</v>
      </c>
      <c r="BO55">
        <v>0</v>
      </c>
      <c r="BP55">
        <v>0</v>
      </c>
      <c r="BQ55">
        <v>-4.1000000000000227</v>
      </c>
      <c r="BR55">
        <v>0</v>
      </c>
      <c r="BS55">
        <v>0</v>
      </c>
      <c r="BT55">
        <v>0</v>
      </c>
      <c r="BU55">
        <v>0</v>
      </c>
      <c r="BV55">
        <v>-0.4</v>
      </c>
      <c r="BW55">
        <v>1.7</v>
      </c>
      <c r="BX55">
        <v>0</v>
      </c>
      <c r="BY55">
        <v>0</v>
      </c>
      <c r="BZ55">
        <v>0</v>
      </c>
      <c r="CA55">
        <v>2.4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3</v>
      </c>
      <c r="CI55">
        <v>3.5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 t="s">
        <v>195</v>
      </c>
      <c r="CQ55" t="s">
        <v>155</v>
      </c>
      <c r="CR55" s="30">
        <v>7.3000000000000001E-3</v>
      </c>
      <c r="CS55">
        <v>7.94</v>
      </c>
      <c r="CU55" t="s">
        <v>131</v>
      </c>
      <c r="CV55" t="s">
        <v>1006</v>
      </c>
    </row>
    <row r="56" spans="1:100">
      <c r="A56">
        <v>54</v>
      </c>
      <c r="B56" s="12">
        <v>0.36842105263157893</v>
      </c>
      <c r="C56" s="12">
        <v>0</v>
      </c>
      <c r="D56">
        <v>5</v>
      </c>
      <c r="E56" s="10">
        <v>76</v>
      </c>
      <c r="F56" s="10">
        <v>17</v>
      </c>
      <c r="G56" s="10">
        <v>33.9</v>
      </c>
      <c r="H56" s="10">
        <v>84.5</v>
      </c>
      <c r="I56">
        <v>7</v>
      </c>
      <c r="J56" t="s">
        <v>74</v>
      </c>
      <c r="K56" s="10">
        <v>46</v>
      </c>
      <c r="L56" t="s">
        <v>290</v>
      </c>
      <c r="M56" t="s">
        <v>1007</v>
      </c>
      <c r="N56" t="s">
        <v>1008</v>
      </c>
      <c r="O56">
        <v>76.638199999999998</v>
      </c>
      <c r="P56" t="s">
        <v>1012</v>
      </c>
      <c r="Q56" s="10">
        <v>0</v>
      </c>
      <c r="R56" s="10">
        <v>0</v>
      </c>
      <c r="S56" s="10">
        <v>0</v>
      </c>
      <c r="T56" s="10">
        <v>0</v>
      </c>
      <c r="U56" s="10">
        <v>40</v>
      </c>
      <c r="V56" s="10">
        <v>357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3</v>
      </c>
      <c r="AD56" s="10">
        <v>0</v>
      </c>
      <c r="AE56" s="10">
        <v>0</v>
      </c>
      <c r="AF56" s="10">
        <v>0</v>
      </c>
      <c r="AG56" s="10">
        <v>0</v>
      </c>
      <c r="AH56" s="10">
        <v>40</v>
      </c>
      <c r="AI56" s="10">
        <v>357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11.7</v>
      </c>
      <c r="AU56" s="10">
        <v>85.5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t="s">
        <v>1009</v>
      </c>
      <c r="BC56" t="s">
        <v>1010</v>
      </c>
      <c r="BD56" t="s">
        <v>1011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0.2</v>
      </c>
      <c r="BK56">
        <v>0</v>
      </c>
      <c r="BL56">
        <v>0</v>
      </c>
      <c r="BM56">
        <v>0</v>
      </c>
      <c r="BN56">
        <v>0.1</v>
      </c>
      <c r="BO56">
        <v>0</v>
      </c>
      <c r="BP56">
        <v>0</v>
      </c>
      <c r="BQ56">
        <v>-0.30000000000001137</v>
      </c>
      <c r="BR56">
        <v>0</v>
      </c>
      <c r="BS56">
        <v>0</v>
      </c>
      <c r="BT56">
        <v>0</v>
      </c>
      <c r="BU56">
        <v>0</v>
      </c>
      <c r="BV56">
        <v>-0.5</v>
      </c>
      <c r="BW56">
        <v>0.2</v>
      </c>
      <c r="BX56">
        <v>0</v>
      </c>
      <c r="BY56">
        <v>0</v>
      </c>
      <c r="BZ56">
        <v>0</v>
      </c>
      <c r="CA56">
        <v>0.1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3.7</v>
      </c>
      <c r="CI56">
        <v>4.4000000000000004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 t="s">
        <v>195</v>
      </c>
      <c r="CQ56" t="s">
        <v>155</v>
      </c>
      <c r="CR56" s="30">
        <v>6.4000000000000003E-3</v>
      </c>
      <c r="CS56">
        <v>5.0599999999999996</v>
      </c>
      <c r="CU56" t="s">
        <v>131</v>
      </c>
      <c r="CV56" t="s">
        <v>1013</v>
      </c>
    </row>
    <row r="57" spans="1:100">
      <c r="A57">
        <v>55</v>
      </c>
      <c r="B57" s="12">
        <v>0.26315789473684209</v>
      </c>
      <c r="C57" s="12">
        <v>0</v>
      </c>
      <c r="D57">
        <v>4</v>
      </c>
      <c r="E57" s="10">
        <v>69</v>
      </c>
      <c r="F57" s="10">
        <v>15</v>
      </c>
      <c r="G57" s="10">
        <v>32.9</v>
      </c>
      <c r="H57" s="10">
        <v>79.2</v>
      </c>
      <c r="I57">
        <v>4</v>
      </c>
      <c r="J57" t="s">
        <v>74</v>
      </c>
      <c r="K57" s="10">
        <v>45</v>
      </c>
      <c r="L57" t="s">
        <v>291</v>
      </c>
      <c r="M57" t="s">
        <v>1014</v>
      </c>
      <c r="N57" t="s">
        <v>1015</v>
      </c>
      <c r="O57">
        <v>148.97710000000001</v>
      </c>
      <c r="P57" t="s">
        <v>1019</v>
      </c>
      <c r="Q57" s="10">
        <v>0</v>
      </c>
      <c r="R57" s="10">
        <v>0</v>
      </c>
      <c r="S57" s="10">
        <v>0</v>
      </c>
      <c r="T57" s="10">
        <v>0</v>
      </c>
      <c r="U57" s="10">
        <v>48</v>
      </c>
      <c r="V57" s="10">
        <v>338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14</v>
      </c>
      <c r="AD57" s="10">
        <v>0</v>
      </c>
      <c r="AE57" s="10">
        <v>0</v>
      </c>
      <c r="AF57" s="10">
        <v>0</v>
      </c>
      <c r="AG57" s="10">
        <v>0</v>
      </c>
      <c r="AH57" s="10">
        <v>48</v>
      </c>
      <c r="AI57" s="10">
        <v>338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70.5</v>
      </c>
      <c r="AU57" s="10">
        <v>91.6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t="s">
        <v>1016</v>
      </c>
      <c r="BC57" t="s">
        <v>1017</v>
      </c>
      <c r="BD57" t="s">
        <v>1018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0.8</v>
      </c>
      <c r="BK57">
        <v>0</v>
      </c>
      <c r="BL57">
        <v>0</v>
      </c>
      <c r="BM57">
        <v>0</v>
      </c>
      <c r="BN57">
        <v>0.7</v>
      </c>
      <c r="BO57">
        <v>0</v>
      </c>
      <c r="BP57">
        <v>0</v>
      </c>
      <c r="BQ57">
        <v>-1.5</v>
      </c>
      <c r="BR57">
        <v>0</v>
      </c>
      <c r="BS57">
        <v>0</v>
      </c>
      <c r="BT57">
        <v>0</v>
      </c>
      <c r="BU57">
        <v>0</v>
      </c>
      <c r="BV57">
        <v>-0.6</v>
      </c>
      <c r="BW57">
        <v>0.8</v>
      </c>
      <c r="BX57">
        <v>0</v>
      </c>
      <c r="BY57">
        <v>0</v>
      </c>
      <c r="BZ57">
        <v>0</v>
      </c>
      <c r="CA57">
        <v>0.7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2.4</v>
      </c>
      <c r="CI57">
        <v>3.1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 t="s">
        <v>195</v>
      </c>
      <c r="CQ57" t="s">
        <v>155</v>
      </c>
      <c r="CR57" s="30">
        <v>8.2000000000000007E-3</v>
      </c>
      <c r="CS57">
        <v>3.01</v>
      </c>
      <c r="CU57" t="s">
        <v>131</v>
      </c>
      <c r="CV57" t="s">
        <v>1020</v>
      </c>
    </row>
    <row r="58" spans="1:100">
      <c r="A58">
        <v>56</v>
      </c>
      <c r="B58" s="12">
        <v>0.68421052631578949</v>
      </c>
      <c r="C58" s="12">
        <v>0</v>
      </c>
      <c r="D58">
        <v>5</v>
      </c>
      <c r="E58" s="10">
        <v>67</v>
      </c>
      <c r="F58" s="10">
        <v>17</v>
      </c>
      <c r="G58" s="10">
        <v>28</v>
      </c>
      <c r="H58" s="10">
        <v>83.4</v>
      </c>
      <c r="I58">
        <v>1</v>
      </c>
      <c r="J58" t="s">
        <v>74</v>
      </c>
      <c r="K58" s="10">
        <v>43</v>
      </c>
      <c r="L58" t="s">
        <v>292</v>
      </c>
      <c r="M58" t="s">
        <v>1021</v>
      </c>
      <c r="N58" t="s">
        <v>1022</v>
      </c>
      <c r="O58">
        <v>17.703800000000001</v>
      </c>
      <c r="P58" t="s">
        <v>1026</v>
      </c>
      <c r="Q58" s="10">
        <v>0</v>
      </c>
      <c r="R58" s="10">
        <v>0</v>
      </c>
      <c r="S58" s="10">
        <v>0</v>
      </c>
      <c r="T58" s="10">
        <v>0</v>
      </c>
      <c r="U58" s="10">
        <v>65</v>
      </c>
      <c r="V58" s="10">
        <v>309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26</v>
      </c>
      <c r="AD58" s="10">
        <v>0</v>
      </c>
      <c r="AE58" s="10">
        <v>0</v>
      </c>
      <c r="AF58" s="10">
        <v>0</v>
      </c>
      <c r="AG58" s="10">
        <v>0</v>
      </c>
      <c r="AH58" s="10">
        <v>65</v>
      </c>
      <c r="AI58" s="10">
        <v>309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15.9</v>
      </c>
      <c r="AU58" s="10">
        <v>60.9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t="s">
        <v>1023</v>
      </c>
      <c r="BC58" t="s">
        <v>1024</v>
      </c>
      <c r="BD58" t="s">
        <v>1025</v>
      </c>
      <c r="BE58">
        <v>0</v>
      </c>
      <c r="BF58">
        <v>0</v>
      </c>
      <c r="BG58">
        <v>0</v>
      </c>
      <c r="BH58">
        <v>0</v>
      </c>
      <c r="BI58">
        <v>0.4</v>
      </c>
      <c r="BJ58">
        <v>0.8</v>
      </c>
      <c r="BK58">
        <v>0</v>
      </c>
      <c r="BL58">
        <v>0</v>
      </c>
      <c r="BM58">
        <v>0.3</v>
      </c>
      <c r="BN58">
        <v>1</v>
      </c>
      <c r="BO58">
        <v>0</v>
      </c>
      <c r="BP58">
        <v>0</v>
      </c>
      <c r="BQ58">
        <v>-2.5</v>
      </c>
      <c r="BR58">
        <v>0</v>
      </c>
      <c r="BS58">
        <v>0</v>
      </c>
      <c r="BT58">
        <v>0</v>
      </c>
      <c r="BU58">
        <v>0</v>
      </c>
      <c r="BV58">
        <v>0.4</v>
      </c>
      <c r="BW58">
        <v>0.8</v>
      </c>
      <c r="BX58">
        <v>0</v>
      </c>
      <c r="BY58">
        <v>0</v>
      </c>
      <c r="BZ58">
        <v>0.3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3.3</v>
      </c>
      <c r="CI58">
        <v>3.4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 t="s">
        <v>195</v>
      </c>
      <c r="CQ58" t="s">
        <v>155</v>
      </c>
      <c r="CR58" s="30">
        <v>8.9999999999999993E-3</v>
      </c>
      <c r="CS58">
        <v>11.63</v>
      </c>
      <c r="CU58" t="s">
        <v>131</v>
      </c>
      <c r="CV58" t="s">
        <v>1027</v>
      </c>
    </row>
    <row r="59" spans="1:100">
      <c r="A59">
        <v>57</v>
      </c>
      <c r="B59" s="12">
        <v>0.68421052631578949</v>
      </c>
      <c r="C59" s="12">
        <v>0</v>
      </c>
      <c r="D59">
        <v>2</v>
      </c>
      <c r="E59" s="10">
        <v>65</v>
      </c>
      <c r="F59" s="10">
        <v>20</v>
      </c>
      <c r="G59" s="10">
        <v>30.3</v>
      </c>
      <c r="H59" s="10">
        <v>81.599999999999994</v>
      </c>
      <c r="I59">
        <v>2</v>
      </c>
      <c r="J59" t="s">
        <v>74</v>
      </c>
      <c r="K59" s="10">
        <v>42</v>
      </c>
      <c r="L59" t="s">
        <v>293</v>
      </c>
      <c r="M59" t="s">
        <v>1028</v>
      </c>
      <c r="N59" t="s">
        <v>1029</v>
      </c>
      <c r="O59">
        <v>57.192999999999998</v>
      </c>
      <c r="P59" t="s">
        <v>1033</v>
      </c>
      <c r="Q59" s="10">
        <v>0</v>
      </c>
      <c r="R59" s="10">
        <v>0</v>
      </c>
      <c r="S59" s="10">
        <v>0</v>
      </c>
      <c r="T59" s="10">
        <v>0</v>
      </c>
      <c r="U59" s="10">
        <v>73</v>
      </c>
      <c r="V59" s="10">
        <v>291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36</v>
      </c>
      <c r="AD59" s="10">
        <v>0</v>
      </c>
      <c r="AE59" s="10">
        <v>0</v>
      </c>
      <c r="AF59" s="10">
        <v>0</v>
      </c>
      <c r="AG59" s="10">
        <v>0</v>
      </c>
      <c r="AH59" s="10">
        <v>73</v>
      </c>
      <c r="AI59" s="10">
        <v>291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24.1</v>
      </c>
      <c r="AU59" s="10">
        <v>6.4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t="s">
        <v>1030</v>
      </c>
      <c r="BC59" t="s">
        <v>1031</v>
      </c>
      <c r="BD59" t="s">
        <v>1032</v>
      </c>
      <c r="BE59">
        <v>0</v>
      </c>
      <c r="BF59">
        <v>0</v>
      </c>
      <c r="BG59">
        <v>0</v>
      </c>
      <c r="BH59">
        <v>0</v>
      </c>
      <c r="BI59">
        <v>0.1</v>
      </c>
      <c r="BJ59">
        <v>1.8</v>
      </c>
      <c r="BK59">
        <v>0</v>
      </c>
      <c r="BL59">
        <v>0</v>
      </c>
      <c r="BM59">
        <v>0</v>
      </c>
      <c r="BN59">
        <v>2</v>
      </c>
      <c r="BO59">
        <v>0</v>
      </c>
      <c r="BP59">
        <v>0</v>
      </c>
      <c r="BQ59">
        <v>-3.8999999999999773</v>
      </c>
      <c r="BR59">
        <v>0</v>
      </c>
      <c r="BS59">
        <v>0</v>
      </c>
      <c r="BT59">
        <v>0</v>
      </c>
      <c r="BU59">
        <v>0</v>
      </c>
      <c r="BV59">
        <v>0.1</v>
      </c>
      <c r="BW59">
        <v>1.8</v>
      </c>
      <c r="BX59">
        <v>0</v>
      </c>
      <c r="BY59">
        <v>0</v>
      </c>
      <c r="BZ59">
        <v>0</v>
      </c>
      <c r="CA59">
        <v>2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3</v>
      </c>
      <c r="CI59">
        <v>3.6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 t="s">
        <v>195</v>
      </c>
      <c r="CQ59" t="s">
        <v>155</v>
      </c>
      <c r="CR59" s="30">
        <v>6.3E-3</v>
      </c>
      <c r="CS59">
        <v>3.6</v>
      </c>
      <c r="CU59" t="s">
        <v>131</v>
      </c>
      <c r="CV59" t="s">
        <v>1034</v>
      </c>
    </row>
    <row r="60" spans="1:100">
      <c r="A60">
        <v>58</v>
      </c>
      <c r="B60" s="12">
        <v>0.36842105263157893</v>
      </c>
      <c r="C60" s="12">
        <v>0</v>
      </c>
      <c r="D60">
        <v>4</v>
      </c>
      <c r="E60" s="10">
        <v>63</v>
      </c>
      <c r="F60" s="10">
        <v>18</v>
      </c>
      <c r="G60" s="10">
        <v>32.299999999999997</v>
      </c>
      <c r="H60" s="10">
        <v>79.2</v>
      </c>
      <c r="I60">
        <v>2</v>
      </c>
      <c r="J60" t="s">
        <v>74</v>
      </c>
      <c r="K60" s="10">
        <v>43</v>
      </c>
      <c r="L60" t="s">
        <v>294</v>
      </c>
      <c r="M60" t="s">
        <v>1035</v>
      </c>
      <c r="N60" t="s">
        <v>1036</v>
      </c>
      <c r="O60">
        <v>28.917899999999999</v>
      </c>
      <c r="P60" t="s">
        <v>1040</v>
      </c>
      <c r="Q60" s="10">
        <v>0</v>
      </c>
      <c r="R60" s="10">
        <v>0</v>
      </c>
      <c r="S60" s="10">
        <v>0</v>
      </c>
      <c r="T60" s="10">
        <v>0</v>
      </c>
      <c r="U60" s="10">
        <v>63</v>
      </c>
      <c r="V60" s="10">
        <v>299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38</v>
      </c>
      <c r="AD60" s="10">
        <v>0</v>
      </c>
      <c r="AE60" s="10">
        <v>0</v>
      </c>
      <c r="AF60" s="10">
        <v>0</v>
      </c>
      <c r="AG60" s="10">
        <v>0</v>
      </c>
      <c r="AH60" s="10">
        <v>63</v>
      </c>
      <c r="AI60" s="10">
        <v>299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47</v>
      </c>
      <c r="AU60" s="10">
        <v>2.6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t="s">
        <v>1037</v>
      </c>
      <c r="BC60" t="s">
        <v>1038</v>
      </c>
      <c r="BD60" t="s">
        <v>1039</v>
      </c>
      <c r="BE60">
        <v>0</v>
      </c>
      <c r="BF60">
        <v>0</v>
      </c>
      <c r="BG60">
        <v>0</v>
      </c>
      <c r="BH60">
        <v>0</v>
      </c>
      <c r="BI60">
        <v>1.2</v>
      </c>
      <c r="BJ60">
        <v>0.7</v>
      </c>
      <c r="BK60">
        <v>0</v>
      </c>
      <c r="BL60">
        <v>0</v>
      </c>
      <c r="BM60">
        <v>1.1000000000000001</v>
      </c>
      <c r="BN60">
        <v>1.2</v>
      </c>
      <c r="BO60">
        <v>0</v>
      </c>
      <c r="BP60">
        <v>0</v>
      </c>
      <c r="BQ60">
        <v>-4.1999999999999886</v>
      </c>
      <c r="BR60">
        <v>0</v>
      </c>
      <c r="BS60">
        <v>0</v>
      </c>
      <c r="BT60">
        <v>0</v>
      </c>
      <c r="BU60">
        <v>0</v>
      </c>
      <c r="BV60">
        <v>1.2</v>
      </c>
      <c r="BW60">
        <v>0.7</v>
      </c>
      <c r="BX60">
        <v>0</v>
      </c>
      <c r="BY60">
        <v>0</v>
      </c>
      <c r="BZ60">
        <v>1.1000000000000001</v>
      </c>
      <c r="CA60">
        <v>1.2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2.6</v>
      </c>
      <c r="CI60">
        <v>2.5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 t="s">
        <v>195</v>
      </c>
      <c r="CQ60" t="s">
        <v>155</v>
      </c>
      <c r="CR60" s="30">
        <v>3.5000000000000001E-3</v>
      </c>
      <c r="CS60">
        <v>13.41</v>
      </c>
      <c r="CU60" t="s">
        <v>131</v>
      </c>
      <c r="CV60" t="s">
        <v>1041</v>
      </c>
    </row>
    <row r="61" spans="1:100">
      <c r="A61">
        <v>59</v>
      </c>
      <c r="B61" s="12">
        <v>0.21052631578947367</v>
      </c>
      <c r="C61" s="12">
        <v>0</v>
      </c>
      <c r="D61">
        <v>4</v>
      </c>
      <c r="E61" s="10">
        <v>70</v>
      </c>
      <c r="F61" s="10">
        <v>11</v>
      </c>
      <c r="G61" s="10">
        <v>28.2</v>
      </c>
      <c r="H61" s="10">
        <v>82.5</v>
      </c>
      <c r="I61">
        <v>2</v>
      </c>
      <c r="J61" t="s">
        <v>74</v>
      </c>
      <c r="K61" s="10">
        <v>48</v>
      </c>
      <c r="L61" t="s">
        <v>295</v>
      </c>
      <c r="M61" t="s">
        <v>1042</v>
      </c>
      <c r="N61" t="s">
        <v>1043</v>
      </c>
      <c r="O61">
        <v>65.134299999999996</v>
      </c>
      <c r="P61" t="s">
        <v>1047</v>
      </c>
      <c r="Q61" s="10">
        <v>0</v>
      </c>
      <c r="R61" s="10">
        <v>0</v>
      </c>
      <c r="S61" s="10">
        <v>0</v>
      </c>
      <c r="T61" s="10">
        <v>0</v>
      </c>
      <c r="U61" s="10">
        <v>19</v>
      </c>
      <c r="V61" s="10">
        <v>357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24</v>
      </c>
      <c r="AD61" s="10">
        <v>0</v>
      </c>
      <c r="AE61" s="10">
        <v>0</v>
      </c>
      <c r="AF61" s="10">
        <v>0</v>
      </c>
      <c r="AG61" s="10">
        <v>0</v>
      </c>
      <c r="AH61" s="10">
        <v>19</v>
      </c>
      <c r="AI61" s="10">
        <v>357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62.4</v>
      </c>
      <c r="AU61" s="10">
        <v>22.4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t="s">
        <v>1044</v>
      </c>
      <c r="BC61" t="s">
        <v>1045</v>
      </c>
      <c r="BD61" t="s">
        <v>1046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1.2</v>
      </c>
      <c r="BK61">
        <v>0</v>
      </c>
      <c r="BL61">
        <v>0</v>
      </c>
      <c r="BM61">
        <v>0</v>
      </c>
      <c r="BN61">
        <v>1.1000000000000001</v>
      </c>
      <c r="BO61">
        <v>0</v>
      </c>
      <c r="BP61">
        <v>0</v>
      </c>
      <c r="BQ61">
        <v>-2.3000000000000114</v>
      </c>
      <c r="BR61">
        <v>0</v>
      </c>
      <c r="BS61">
        <v>0</v>
      </c>
      <c r="BT61">
        <v>0</v>
      </c>
      <c r="BU61">
        <v>0</v>
      </c>
      <c r="BV61">
        <v>-0.3</v>
      </c>
      <c r="BW61">
        <v>1.2</v>
      </c>
      <c r="BX61">
        <v>0</v>
      </c>
      <c r="BY61">
        <v>0</v>
      </c>
      <c r="BZ61">
        <v>0</v>
      </c>
      <c r="CA61">
        <v>1.1000000000000001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2.6</v>
      </c>
      <c r="CI61">
        <v>3.2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 t="s">
        <v>195</v>
      </c>
      <c r="CQ61" t="s">
        <v>155</v>
      </c>
      <c r="CR61" s="30">
        <v>8.8000000000000005E-3</v>
      </c>
      <c r="CS61">
        <v>7.35</v>
      </c>
      <c r="CU61" t="s">
        <v>131</v>
      </c>
      <c r="CV61" t="s">
        <v>1048</v>
      </c>
    </row>
    <row r="62" spans="1:100">
      <c r="A62">
        <v>60</v>
      </c>
      <c r="B62" s="12">
        <v>0.15789473684210525</v>
      </c>
      <c r="C62" s="12">
        <v>0</v>
      </c>
      <c r="D62">
        <v>4</v>
      </c>
      <c r="E62" s="10">
        <v>67</v>
      </c>
      <c r="F62" s="10">
        <v>11</v>
      </c>
      <c r="G62" s="10">
        <v>32.9</v>
      </c>
      <c r="H62" s="10">
        <v>80.599999999999994</v>
      </c>
      <c r="I62">
        <v>2</v>
      </c>
      <c r="J62" t="s">
        <v>74</v>
      </c>
      <c r="K62" s="10">
        <v>49</v>
      </c>
      <c r="L62" t="s">
        <v>296</v>
      </c>
      <c r="M62" t="s">
        <v>1049</v>
      </c>
      <c r="N62" t="s">
        <v>1050</v>
      </c>
      <c r="O62">
        <v>115.1703</v>
      </c>
      <c r="P62" t="s">
        <v>1054</v>
      </c>
      <c r="Q62" s="10">
        <v>0</v>
      </c>
      <c r="R62" s="10">
        <v>0</v>
      </c>
      <c r="S62" s="10">
        <v>0</v>
      </c>
      <c r="T62" s="10">
        <v>0</v>
      </c>
      <c r="U62" s="10">
        <v>9</v>
      </c>
      <c r="V62" s="10">
        <v>359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32</v>
      </c>
      <c r="AD62" s="10">
        <v>0</v>
      </c>
      <c r="AE62" s="10">
        <v>0</v>
      </c>
      <c r="AF62" s="10">
        <v>0</v>
      </c>
      <c r="AG62" s="10">
        <v>0</v>
      </c>
      <c r="AH62" s="10">
        <v>9</v>
      </c>
      <c r="AI62" s="10">
        <v>359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31.7</v>
      </c>
      <c r="AU62" s="10">
        <v>14.2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t="s">
        <v>1051</v>
      </c>
      <c r="BC62" t="s">
        <v>1052</v>
      </c>
      <c r="BD62" t="s">
        <v>1053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1.7</v>
      </c>
      <c r="BK62">
        <v>0</v>
      </c>
      <c r="BL62">
        <v>0</v>
      </c>
      <c r="BM62">
        <v>0</v>
      </c>
      <c r="BN62">
        <v>1.9</v>
      </c>
      <c r="BO62">
        <v>0</v>
      </c>
      <c r="BP62">
        <v>0</v>
      </c>
      <c r="BQ62">
        <v>-3.6000000000000227</v>
      </c>
      <c r="BR62">
        <v>0</v>
      </c>
      <c r="BS62">
        <v>0</v>
      </c>
      <c r="BT62">
        <v>0</v>
      </c>
      <c r="BU62">
        <v>0</v>
      </c>
      <c r="BV62">
        <v>-0.1</v>
      </c>
      <c r="BW62">
        <v>1.7</v>
      </c>
      <c r="BX62">
        <v>0</v>
      </c>
      <c r="BY62">
        <v>0</v>
      </c>
      <c r="BZ62">
        <v>0</v>
      </c>
      <c r="CA62">
        <v>1.9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0.7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 t="s">
        <v>155</v>
      </c>
      <c r="CQ62" t="s">
        <v>155</v>
      </c>
      <c r="CR62" s="30">
        <v>5.8999999999999999E-3</v>
      </c>
      <c r="CS62">
        <v>4.42</v>
      </c>
      <c r="CU62" t="s">
        <v>131</v>
      </c>
      <c r="CV62" t="s">
        <v>1055</v>
      </c>
    </row>
    <row r="63" spans="1:100">
      <c r="A63">
        <v>61</v>
      </c>
      <c r="B63" s="12">
        <v>0.31578947368421051</v>
      </c>
      <c r="C63" s="12">
        <v>1</v>
      </c>
      <c r="D63">
        <v>-1</v>
      </c>
      <c r="E63" s="10">
        <v>69</v>
      </c>
      <c r="F63" s="10">
        <v>18</v>
      </c>
      <c r="G63" s="10">
        <v>28.5</v>
      </c>
      <c r="H63" s="10">
        <v>79.2</v>
      </c>
      <c r="I63">
        <v>4</v>
      </c>
      <c r="J63" t="s">
        <v>148</v>
      </c>
      <c r="K63" s="10">
        <v>31</v>
      </c>
      <c r="L63" t="s">
        <v>297</v>
      </c>
      <c r="M63" t="s">
        <v>1056</v>
      </c>
      <c r="N63" t="s">
        <v>1057</v>
      </c>
      <c r="O63">
        <v>0</v>
      </c>
      <c r="P63" t="s">
        <v>131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t="s">
        <v>1058</v>
      </c>
      <c r="BC63" t="s">
        <v>1059</v>
      </c>
      <c r="BD63" t="s">
        <v>1060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 t="s">
        <v>155</v>
      </c>
      <c r="CQ63" t="s">
        <v>155</v>
      </c>
      <c r="CR63" s="30">
        <v>4.4000000000000003E-3</v>
      </c>
      <c r="CS63">
        <v>16.36</v>
      </c>
      <c r="CU63" t="s">
        <v>131</v>
      </c>
      <c r="CV63" t="s">
        <v>1061</v>
      </c>
    </row>
    <row r="64" spans="1:100">
      <c r="A64">
        <v>62</v>
      </c>
      <c r="B64" s="12">
        <v>0.52631578947368418</v>
      </c>
      <c r="C64" s="12">
        <v>0</v>
      </c>
      <c r="D64">
        <v>1</v>
      </c>
      <c r="E64" s="10">
        <v>70</v>
      </c>
      <c r="F64" s="10">
        <v>18</v>
      </c>
      <c r="G64" s="10">
        <v>27.2</v>
      </c>
      <c r="H64" s="10">
        <v>81</v>
      </c>
      <c r="I64">
        <v>4</v>
      </c>
      <c r="J64" t="s">
        <v>74</v>
      </c>
      <c r="K64" s="10">
        <v>34</v>
      </c>
      <c r="L64" t="s">
        <v>298</v>
      </c>
      <c r="M64" t="s">
        <v>1062</v>
      </c>
      <c r="N64" t="s">
        <v>1063</v>
      </c>
      <c r="O64">
        <v>19.697600000000001</v>
      </c>
      <c r="P64" t="s">
        <v>1067</v>
      </c>
      <c r="Q64" s="10">
        <v>0</v>
      </c>
      <c r="R64" s="10">
        <v>0</v>
      </c>
      <c r="S64" s="10">
        <v>0</v>
      </c>
      <c r="T64" s="10">
        <v>0</v>
      </c>
      <c r="U64" s="10">
        <v>156</v>
      </c>
      <c r="V64" s="10">
        <v>234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10</v>
      </c>
      <c r="AD64" s="10">
        <v>0</v>
      </c>
      <c r="AE64" s="10">
        <v>0</v>
      </c>
      <c r="AF64" s="10">
        <v>0</v>
      </c>
      <c r="AG64" s="10">
        <v>0</v>
      </c>
      <c r="AH64" s="10">
        <v>156</v>
      </c>
      <c r="AI64" s="10">
        <v>234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98.5</v>
      </c>
      <c r="AU64" s="10">
        <v>65.099999999999994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t="s">
        <v>1064</v>
      </c>
      <c r="BC64" t="s">
        <v>1065</v>
      </c>
      <c r="BD64" t="s">
        <v>1066</v>
      </c>
      <c r="BE64">
        <v>0</v>
      </c>
      <c r="BF64">
        <v>0</v>
      </c>
      <c r="BG64">
        <v>0</v>
      </c>
      <c r="BH64">
        <v>0</v>
      </c>
      <c r="BI64">
        <v>0.6</v>
      </c>
      <c r="BJ64">
        <v>0</v>
      </c>
      <c r="BK64">
        <v>0</v>
      </c>
      <c r="BL64">
        <v>0</v>
      </c>
      <c r="BM64">
        <v>0.4</v>
      </c>
      <c r="BN64">
        <v>0</v>
      </c>
      <c r="BO64">
        <v>0</v>
      </c>
      <c r="BP64">
        <v>0</v>
      </c>
      <c r="BQ64">
        <v>-1</v>
      </c>
      <c r="BR64">
        <v>0</v>
      </c>
      <c r="BS64">
        <v>0</v>
      </c>
      <c r="BT64">
        <v>0</v>
      </c>
      <c r="BU64">
        <v>0</v>
      </c>
      <c r="BV64">
        <v>0.6</v>
      </c>
      <c r="BW64">
        <v>-2.6</v>
      </c>
      <c r="BX64">
        <v>0</v>
      </c>
      <c r="BY64">
        <v>0</v>
      </c>
      <c r="BZ64">
        <v>0.4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1.5</v>
      </c>
      <c r="CI64">
        <v>3.3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 t="s">
        <v>155</v>
      </c>
      <c r="CQ64" t="s">
        <v>155</v>
      </c>
      <c r="CR64" s="30">
        <v>3.3999999999999998E-3</v>
      </c>
      <c r="CS64">
        <v>15.07</v>
      </c>
      <c r="CU64" t="s">
        <v>131</v>
      </c>
      <c r="CV64" t="s">
        <v>1068</v>
      </c>
    </row>
    <row r="65" spans="1:100">
      <c r="A65">
        <v>63</v>
      </c>
      <c r="B65" s="12">
        <v>0.42105263157894735</v>
      </c>
      <c r="C65" s="12">
        <v>0</v>
      </c>
      <c r="D65">
        <v>1</v>
      </c>
      <c r="E65" s="10">
        <v>65</v>
      </c>
      <c r="F65" s="10">
        <v>16</v>
      </c>
      <c r="G65" s="10">
        <v>25.4</v>
      </c>
      <c r="H65" s="10">
        <v>85.7</v>
      </c>
      <c r="I65">
        <v>3</v>
      </c>
      <c r="J65" t="s">
        <v>74</v>
      </c>
      <c r="K65" s="10">
        <v>35</v>
      </c>
      <c r="L65" t="s">
        <v>299</v>
      </c>
      <c r="M65" t="s">
        <v>1069</v>
      </c>
      <c r="N65" t="s">
        <v>1070</v>
      </c>
      <c r="O65">
        <v>36.967300000000002</v>
      </c>
      <c r="P65" t="s">
        <v>1074</v>
      </c>
      <c r="Q65" s="10">
        <v>0</v>
      </c>
      <c r="R65" s="10">
        <v>0</v>
      </c>
      <c r="S65" s="10">
        <v>0</v>
      </c>
      <c r="T65" s="10">
        <v>0</v>
      </c>
      <c r="U65" s="10">
        <v>143</v>
      </c>
      <c r="V65" s="10">
        <v>239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18</v>
      </c>
      <c r="AD65" s="10">
        <v>0</v>
      </c>
      <c r="AE65" s="10">
        <v>0</v>
      </c>
      <c r="AF65" s="10">
        <v>0</v>
      </c>
      <c r="AG65" s="10">
        <v>0</v>
      </c>
      <c r="AH65" s="10">
        <v>143</v>
      </c>
      <c r="AI65" s="10">
        <v>239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31.4</v>
      </c>
      <c r="AU65" s="10">
        <v>75.7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t="s">
        <v>1071</v>
      </c>
      <c r="BC65" t="s">
        <v>1072</v>
      </c>
      <c r="BD65" t="s">
        <v>1073</v>
      </c>
      <c r="BE65">
        <v>0</v>
      </c>
      <c r="BF65">
        <v>0</v>
      </c>
      <c r="BG65">
        <v>0</v>
      </c>
      <c r="BH65">
        <v>0</v>
      </c>
      <c r="BI65">
        <v>0.6</v>
      </c>
      <c r="BJ65">
        <v>0.3</v>
      </c>
      <c r="BK65">
        <v>0</v>
      </c>
      <c r="BL65">
        <v>0</v>
      </c>
      <c r="BM65">
        <v>0.4</v>
      </c>
      <c r="BN65">
        <v>0.4</v>
      </c>
      <c r="BO65">
        <v>0</v>
      </c>
      <c r="BP65">
        <v>0</v>
      </c>
      <c r="BQ65">
        <v>-1.6999999999999886</v>
      </c>
      <c r="BR65">
        <v>0</v>
      </c>
      <c r="BS65">
        <v>0</v>
      </c>
      <c r="BT65">
        <v>0</v>
      </c>
      <c r="BU65">
        <v>0</v>
      </c>
      <c r="BV65">
        <v>0.6</v>
      </c>
      <c r="BW65">
        <v>0.3</v>
      </c>
      <c r="BX65">
        <v>0</v>
      </c>
      <c r="BY65">
        <v>0</v>
      </c>
      <c r="BZ65">
        <v>0.4</v>
      </c>
      <c r="CA65">
        <v>0.4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3.6</v>
      </c>
      <c r="CI65">
        <v>3.3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 t="s">
        <v>155</v>
      </c>
      <c r="CQ65" t="s">
        <v>155</v>
      </c>
      <c r="CR65" s="30">
        <v>7.6E-3</v>
      </c>
      <c r="CS65">
        <v>9.67</v>
      </c>
      <c r="CU65" t="s">
        <v>131</v>
      </c>
      <c r="CV65" t="s">
        <v>1075</v>
      </c>
    </row>
    <row r="66" spans="1:100">
      <c r="A66">
        <v>64</v>
      </c>
      <c r="B66" s="12">
        <v>0.57894736842105265</v>
      </c>
      <c r="C66" s="12">
        <v>0</v>
      </c>
      <c r="D66">
        <v>2</v>
      </c>
      <c r="E66" s="10">
        <v>66</v>
      </c>
      <c r="F66" s="10">
        <v>14</v>
      </c>
      <c r="G66" s="10">
        <v>23</v>
      </c>
      <c r="H66" s="10">
        <v>88.3</v>
      </c>
      <c r="I66">
        <v>4</v>
      </c>
      <c r="J66" t="s">
        <v>74</v>
      </c>
      <c r="K66" s="10">
        <v>33</v>
      </c>
      <c r="L66" t="s">
        <v>300</v>
      </c>
      <c r="M66" t="s">
        <v>1076</v>
      </c>
      <c r="N66" t="s">
        <v>1077</v>
      </c>
      <c r="O66">
        <v>73.83</v>
      </c>
      <c r="P66" t="s">
        <v>1081</v>
      </c>
      <c r="Q66" s="10">
        <v>0</v>
      </c>
      <c r="R66" s="10">
        <v>0</v>
      </c>
      <c r="S66" s="10">
        <v>0</v>
      </c>
      <c r="T66" s="10">
        <v>0</v>
      </c>
      <c r="U66" s="10">
        <v>159</v>
      </c>
      <c r="V66" s="10">
        <v>215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26</v>
      </c>
      <c r="AD66" s="10">
        <v>0</v>
      </c>
      <c r="AE66" s="10">
        <v>0</v>
      </c>
      <c r="AF66" s="10">
        <v>0</v>
      </c>
      <c r="AG66" s="10">
        <v>0</v>
      </c>
      <c r="AH66" s="10">
        <v>159</v>
      </c>
      <c r="AI66" s="10">
        <v>215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75.900000000000006</v>
      </c>
      <c r="AU66" s="10">
        <v>6.8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t="s">
        <v>1078</v>
      </c>
      <c r="BC66" t="s">
        <v>1079</v>
      </c>
      <c r="BD66" t="s">
        <v>1080</v>
      </c>
      <c r="BE66">
        <v>0</v>
      </c>
      <c r="BF66">
        <v>0</v>
      </c>
      <c r="BG66">
        <v>0</v>
      </c>
      <c r="BH66">
        <v>0</v>
      </c>
      <c r="BI66">
        <v>1.4</v>
      </c>
      <c r="BJ66">
        <v>0</v>
      </c>
      <c r="BK66">
        <v>0</v>
      </c>
      <c r="BL66">
        <v>0</v>
      </c>
      <c r="BM66">
        <v>0.9</v>
      </c>
      <c r="BN66">
        <v>0</v>
      </c>
      <c r="BO66">
        <v>0</v>
      </c>
      <c r="BP66">
        <v>0</v>
      </c>
      <c r="BQ66">
        <v>-2.3000000000000114</v>
      </c>
      <c r="BR66">
        <v>0</v>
      </c>
      <c r="BS66">
        <v>0</v>
      </c>
      <c r="BT66">
        <v>0</v>
      </c>
      <c r="BU66">
        <v>0</v>
      </c>
      <c r="BV66">
        <v>1.4</v>
      </c>
      <c r="BW66">
        <v>-1.1000000000000001</v>
      </c>
      <c r="BX66">
        <v>0</v>
      </c>
      <c r="BY66">
        <v>0</v>
      </c>
      <c r="BZ66">
        <v>0.9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4</v>
      </c>
      <c r="CI66">
        <v>3.3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 t="s">
        <v>155</v>
      </c>
      <c r="CQ66" t="s">
        <v>155</v>
      </c>
      <c r="CR66" s="30">
        <v>4.4999999999999997E-3</v>
      </c>
      <c r="CS66">
        <v>3.61</v>
      </c>
      <c r="CU66" t="s">
        <v>131</v>
      </c>
      <c r="CV66" t="s">
        <v>1082</v>
      </c>
    </row>
    <row r="67" spans="1:100">
      <c r="A67">
        <v>65</v>
      </c>
      <c r="B67" s="12">
        <v>0.52631578947368418</v>
      </c>
      <c r="C67" s="12">
        <v>0</v>
      </c>
      <c r="D67">
        <v>3</v>
      </c>
      <c r="E67" s="10">
        <v>63</v>
      </c>
      <c r="F67" s="10">
        <v>14</v>
      </c>
      <c r="G67" s="10">
        <v>23.9</v>
      </c>
      <c r="H67" s="10">
        <v>84.9</v>
      </c>
      <c r="I67">
        <v>4</v>
      </c>
      <c r="J67" t="s">
        <v>74</v>
      </c>
      <c r="K67" s="10">
        <v>34</v>
      </c>
      <c r="L67" t="s">
        <v>301</v>
      </c>
      <c r="M67" t="s">
        <v>1083</v>
      </c>
      <c r="N67" t="s">
        <v>1084</v>
      </c>
      <c r="O67">
        <v>109.53579999999999</v>
      </c>
      <c r="P67" t="s">
        <v>1088</v>
      </c>
      <c r="Q67" s="10">
        <v>0</v>
      </c>
      <c r="R67" s="10">
        <v>0</v>
      </c>
      <c r="S67" s="10">
        <v>0</v>
      </c>
      <c r="T67" s="10">
        <v>0</v>
      </c>
      <c r="U67" s="10">
        <v>152</v>
      </c>
      <c r="V67" s="10">
        <v>228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20</v>
      </c>
      <c r="AD67" s="10">
        <v>0</v>
      </c>
      <c r="AE67" s="10">
        <v>0</v>
      </c>
      <c r="AF67" s="10">
        <v>0</v>
      </c>
      <c r="AG67" s="10">
        <v>0</v>
      </c>
      <c r="AH67" s="10">
        <v>152</v>
      </c>
      <c r="AI67" s="10">
        <v>228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81.7</v>
      </c>
      <c r="AU67" s="10">
        <v>19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t="s">
        <v>1085</v>
      </c>
      <c r="BC67" t="s">
        <v>1086</v>
      </c>
      <c r="BD67" t="s">
        <v>1087</v>
      </c>
      <c r="BE67">
        <v>0</v>
      </c>
      <c r="BF67">
        <v>0</v>
      </c>
      <c r="BG67">
        <v>0</v>
      </c>
      <c r="BH67">
        <v>0</v>
      </c>
      <c r="BI67">
        <v>1.1000000000000001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-2.1000000000000227</v>
      </c>
      <c r="BR67">
        <v>0</v>
      </c>
      <c r="BS67">
        <v>0</v>
      </c>
      <c r="BT67">
        <v>0</v>
      </c>
      <c r="BU67">
        <v>0</v>
      </c>
      <c r="BV67">
        <v>1.1000000000000001</v>
      </c>
      <c r="BW67">
        <v>-1.2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3.3</v>
      </c>
      <c r="CI67">
        <v>2.7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 t="s">
        <v>155</v>
      </c>
      <c r="CQ67" t="s">
        <v>155</v>
      </c>
      <c r="CR67" s="30">
        <v>3.7000000000000002E-3</v>
      </c>
      <c r="CS67">
        <v>2.71</v>
      </c>
      <c r="CU67" t="s">
        <v>131</v>
      </c>
      <c r="CV67" t="s">
        <v>1089</v>
      </c>
    </row>
    <row r="68" spans="1:100">
      <c r="A68">
        <v>66</v>
      </c>
      <c r="B68" s="12">
        <v>0.36842105263157893</v>
      </c>
      <c r="C68" s="12">
        <v>0</v>
      </c>
      <c r="D68">
        <v>2</v>
      </c>
      <c r="E68" s="10">
        <v>61</v>
      </c>
      <c r="F68" s="10">
        <v>15</v>
      </c>
      <c r="G68" s="10">
        <v>20.8</v>
      </c>
      <c r="H68" s="10">
        <v>82.4</v>
      </c>
      <c r="I68">
        <v>1</v>
      </c>
      <c r="J68" t="s">
        <v>74</v>
      </c>
      <c r="K68" s="10">
        <v>34</v>
      </c>
      <c r="L68" t="s">
        <v>302</v>
      </c>
      <c r="M68" t="s">
        <v>1090</v>
      </c>
      <c r="N68" t="s">
        <v>1091</v>
      </c>
      <c r="O68">
        <v>27.738900000000001</v>
      </c>
      <c r="P68" t="s">
        <v>1095</v>
      </c>
      <c r="Q68" s="10">
        <v>0</v>
      </c>
      <c r="R68" s="10">
        <v>0</v>
      </c>
      <c r="S68" s="10">
        <v>0</v>
      </c>
      <c r="T68" s="10">
        <v>0</v>
      </c>
      <c r="U68" s="10">
        <v>146</v>
      </c>
      <c r="V68" s="10">
        <v>218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36</v>
      </c>
      <c r="AD68" s="10">
        <v>0</v>
      </c>
      <c r="AE68" s="10">
        <v>0</v>
      </c>
      <c r="AF68" s="10">
        <v>0</v>
      </c>
      <c r="AG68" s="10">
        <v>0</v>
      </c>
      <c r="AH68" s="10">
        <v>146</v>
      </c>
      <c r="AI68" s="10">
        <v>218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78.2</v>
      </c>
      <c r="AU68" s="10">
        <v>79.2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t="s">
        <v>1092</v>
      </c>
      <c r="BC68" t="s">
        <v>1093</v>
      </c>
      <c r="BD68" t="s">
        <v>1094</v>
      </c>
      <c r="BE68">
        <v>0</v>
      </c>
      <c r="BF68">
        <v>0</v>
      </c>
      <c r="BG68">
        <v>0</v>
      </c>
      <c r="BH68">
        <v>0</v>
      </c>
      <c r="BI68">
        <v>1.6</v>
      </c>
      <c r="BJ68">
        <v>0.2</v>
      </c>
      <c r="BK68">
        <v>0</v>
      </c>
      <c r="BL68">
        <v>0</v>
      </c>
      <c r="BM68">
        <v>1.4</v>
      </c>
      <c r="BN68">
        <v>0.5</v>
      </c>
      <c r="BO68">
        <v>0</v>
      </c>
      <c r="BP68">
        <v>0</v>
      </c>
      <c r="BQ68">
        <v>-3.6999999999999886</v>
      </c>
      <c r="BR68">
        <v>0</v>
      </c>
      <c r="BS68">
        <v>0</v>
      </c>
      <c r="BT68">
        <v>0</v>
      </c>
      <c r="BU68">
        <v>0</v>
      </c>
      <c r="BV68">
        <v>1.6</v>
      </c>
      <c r="BW68">
        <v>0.2</v>
      </c>
      <c r="BX68">
        <v>0</v>
      </c>
      <c r="BY68">
        <v>0</v>
      </c>
      <c r="BZ68">
        <v>1.4</v>
      </c>
      <c r="CA68">
        <v>0.5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3.1</v>
      </c>
      <c r="CI68">
        <v>2.6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 t="s">
        <v>155</v>
      </c>
      <c r="CQ68" t="s">
        <v>155</v>
      </c>
      <c r="CR68" s="30">
        <v>5.8999999999999999E-3</v>
      </c>
      <c r="CS68">
        <v>13.98</v>
      </c>
      <c r="CU68" t="s">
        <v>131</v>
      </c>
      <c r="CV68" t="s">
        <v>1096</v>
      </c>
    </row>
    <row r="69" spans="1:100">
      <c r="A69">
        <v>67</v>
      </c>
      <c r="B69" s="12">
        <v>0.42105263157894735</v>
      </c>
      <c r="C69" s="12">
        <v>0</v>
      </c>
      <c r="D69">
        <v>2</v>
      </c>
      <c r="E69" s="10">
        <v>67</v>
      </c>
      <c r="F69" s="10">
        <v>20</v>
      </c>
      <c r="G69" s="10">
        <v>22.9</v>
      </c>
      <c r="H69" s="10">
        <v>90.6</v>
      </c>
      <c r="I69">
        <v>3</v>
      </c>
      <c r="J69" t="s">
        <v>74</v>
      </c>
      <c r="K69" s="10">
        <v>33</v>
      </c>
      <c r="L69" t="s">
        <v>303</v>
      </c>
      <c r="M69" t="s">
        <v>1097</v>
      </c>
      <c r="N69" t="s">
        <v>1098</v>
      </c>
      <c r="O69">
        <v>17.999700000000001</v>
      </c>
      <c r="P69" t="s">
        <v>1102</v>
      </c>
      <c r="Q69" s="10">
        <v>0</v>
      </c>
      <c r="R69" s="10">
        <v>0</v>
      </c>
      <c r="S69" s="10">
        <v>0</v>
      </c>
      <c r="T69" s="10">
        <v>0</v>
      </c>
      <c r="U69" s="10">
        <v>158</v>
      </c>
      <c r="V69" s="10">
        <v>213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29</v>
      </c>
      <c r="AD69" s="10">
        <v>0</v>
      </c>
      <c r="AE69" s="10">
        <v>0</v>
      </c>
      <c r="AF69" s="10">
        <v>0</v>
      </c>
      <c r="AG69" s="10">
        <v>0</v>
      </c>
      <c r="AH69" s="10">
        <v>158</v>
      </c>
      <c r="AI69" s="10">
        <v>213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70</v>
      </c>
      <c r="AU69" s="10">
        <v>87.2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t="s">
        <v>1099</v>
      </c>
      <c r="BC69" t="s">
        <v>1100</v>
      </c>
      <c r="BD69" t="s">
        <v>1101</v>
      </c>
      <c r="BE69">
        <v>0</v>
      </c>
      <c r="BF69">
        <v>0</v>
      </c>
      <c r="BG69">
        <v>0</v>
      </c>
      <c r="BH69">
        <v>0</v>
      </c>
      <c r="BI69">
        <v>1.5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-1.5</v>
      </c>
      <c r="BR69">
        <v>0</v>
      </c>
      <c r="BS69">
        <v>0</v>
      </c>
      <c r="BT69">
        <v>0</v>
      </c>
      <c r="BU69">
        <v>0</v>
      </c>
      <c r="BV69">
        <v>1.5</v>
      </c>
      <c r="BW69">
        <v>-0.5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4.5</v>
      </c>
      <c r="CI69">
        <v>3.8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 t="s">
        <v>155</v>
      </c>
      <c r="CQ69" t="s">
        <v>155</v>
      </c>
      <c r="CR69" s="30">
        <v>5.7000000000000002E-3</v>
      </c>
      <c r="CS69">
        <v>19.86</v>
      </c>
      <c r="CU69" t="s">
        <v>131</v>
      </c>
      <c r="CV69" t="s">
        <v>1103</v>
      </c>
    </row>
    <row r="70" spans="1:100">
      <c r="A70">
        <v>68</v>
      </c>
      <c r="B70" s="12">
        <v>0.42105263157894735</v>
      </c>
      <c r="C70" s="12">
        <v>0</v>
      </c>
      <c r="D70">
        <v>4</v>
      </c>
      <c r="E70" s="10">
        <v>67</v>
      </c>
      <c r="F70" s="10">
        <v>22</v>
      </c>
      <c r="G70" s="10">
        <v>27.6</v>
      </c>
      <c r="H70" s="10">
        <v>87.4</v>
      </c>
      <c r="I70">
        <v>3</v>
      </c>
      <c r="J70" t="s">
        <v>74</v>
      </c>
      <c r="K70" s="10">
        <v>32</v>
      </c>
      <c r="L70" t="s">
        <v>304</v>
      </c>
      <c r="M70" t="s">
        <v>1104</v>
      </c>
      <c r="N70" t="s">
        <v>1105</v>
      </c>
      <c r="O70">
        <v>117.2045</v>
      </c>
      <c r="P70" t="s">
        <v>1109</v>
      </c>
      <c r="Q70" s="10">
        <v>0</v>
      </c>
      <c r="R70" s="10">
        <v>0</v>
      </c>
      <c r="S70" s="10">
        <v>0</v>
      </c>
      <c r="T70" s="10">
        <v>0</v>
      </c>
      <c r="U70" s="10">
        <v>171</v>
      </c>
      <c r="V70" s="10">
        <v>209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20</v>
      </c>
      <c r="AD70" s="10">
        <v>0</v>
      </c>
      <c r="AE70" s="10">
        <v>0</v>
      </c>
      <c r="AF70" s="10">
        <v>0</v>
      </c>
      <c r="AG70" s="10">
        <v>0</v>
      </c>
      <c r="AH70" s="10">
        <v>171</v>
      </c>
      <c r="AI70" s="10">
        <v>209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89.8</v>
      </c>
      <c r="AU70" s="10">
        <v>73.8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t="s">
        <v>1106</v>
      </c>
      <c r="BC70" t="s">
        <v>1107</v>
      </c>
      <c r="BD70" t="s">
        <v>1108</v>
      </c>
      <c r="BE70">
        <v>0</v>
      </c>
      <c r="BF70">
        <v>0</v>
      </c>
      <c r="BG70">
        <v>0</v>
      </c>
      <c r="BH70">
        <v>0</v>
      </c>
      <c r="BI70">
        <v>1.2</v>
      </c>
      <c r="BJ70">
        <v>0</v>
      </c>
      <c r="BK70">
        <v>0</v>
      </c>
      <c r="BL70">
        <v>0</v>
      </c>
      <c r="BM70">
        <v>0.1</v>
      </c>
      <c r="BN70">
        <v>0</v>
      </c>
      <c r="BO70">
        <v>0</v>
      </c>
      <c r="BP70">
        <v>0</v>
      </c>
      <c r="BQ70">
        <v>-1.3000000000000114</v>
      </c>
      <c r="BR70">
        <v>0</v>
      </c>
      <c r="BS70">
        <v>0</v>
      </c>
      <c r="BT70">
        <v>0</v>
      </c>
      <c r="BU70">
        <v>0</v>
      </c>
      <c r="BV70">
        <v>1.2</v>
      </c>
      <c r="BW70">
        <v>-1.1000000000000001</v>
      </c>
      <c r="BX70">
        <v>0</v>
      </c>
      <c r="BY70">
        <v>0</v>
      </c>
      <c r="BZ70">
        <v>0.1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4.5999999999999996</v>
      </c>
      <c r="CI70">
        <v>3.8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 t="s">
        <v>155</v>
      </c>
      <c r="CQ70" t="s">
        <v>155</v>
      </c>
      <c r="CR70" s="30">
        <v>5.1999999999999998E-3</v>
      </c>
      <c r="CS70">
        <v>3.05</v>
      </c>
      <c r="CU70" t="s">
        <v>131</v>
      </c>
      <c r="CV70" t="s">
        <v>1110</v>
      </c>
    </row>
    <row r="71" spans="1:100">
      <c r="A71">
        <v>69</v>
      </c>
      <c r="B71" s="12">
        <v>0.63157894736842102</v>
      </c>
      <c r="C71" s="12">
        <v>0</v>
      </c>
      <c r="D71">
        <v>5</v>
      </c>
      <c r="E71" s="10">
        <v>66</v>
      </c>
      <c r="F71" s="10">
        <v>21</v>
      </c>
      <c r="G71" s="10">
        <v>32</v>
      </c>
      <c r="H71" s="10">
        <v>90</v>
      </c>
      <c r="I71">
        <v>4</v>
      </c>
      <c r="J71" t="s">
        <v>74</v>
      </c>
      <c r="K71" s="10">
        <v>34</v>
      </c>
      <c r="L71" t="s">
        <v>305</v>
      </c>
      <c r="M71" t="s">
        <v>1111</v>
      </c>
      <c r="N71" t="s">
        <v>1112</v>
      </c>
      <c r="O71">
        <v>74.514399999999995</v>
      </c>
      <c r="P71" t="s">
        <v>1116</v>
      </c>
      <c r="Q71" s="10">
        <v>0</v>
      </c>
      <c r="R71" s="10">
        <v>0</v>
      </c>
      <c r="S71" s="10">
        <v>0</v>
      </c>
      <c r="T71" s="10">
        <v>0</v>
      </c>
      <c r="U71" s="10">
        <v>149</v>
      </c>
      <c r="V71" s="10">
        <v>223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28</v>
      </c>
      <c r="AD71" s="10">
        <v>0</v>
      </c>
      <c r="AE71" s="10">
        <v>0</v>
      </c>
      <c r="AF71" s="10">
        <v>0</v>
      </c>
      <c r="AG71" s="10">
        <v>0</v>
      </c>
      <c r="AH71" s="10">
        <v>149</v>
      </c>
      <c r="AI71" s="10">
        <v>223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81.599999999999994</v>
      </c>
      <c r="AU71" s="10">
        <v>61.2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t="s">
        <v>1113</v>
      </c>
      <c r="BC71" t="s">
        <v>1114</v>
      </c>
      <c r="BD71" t="s">
        <v>1115</v>
      </c>
      <c r="BE71">
        <v>0</v>
      </c>
      <c r="BF71">
        <v>0</v>
      </c>
      <c r="BG71">
        <v>0</v>
      </c>
      <c r="BH71">
        <v>0</v>
      </c>
      <c r="BI71">
        <v>1.6</v>
      </c>
      <c r="BJ71">
        <v>0</v>
      </c>
      <c r="BK71">
        <v>0</v>
      </c>
      <c r="BL71">
        <v>0</v>
      </c>
      <c r="BM71">
        <v>0.6</v>
      </c>
      <c r="BN71">
        <v>0</v>
      </c>
      <c r="BO71">
        <v>0</v>
      </c>
      <c r="BP71">
        <v>0</v>
      </c>
      <c r="BQ71">
        <v>-2.1999999999999886</v>
      </c>
      <c r="BR71">
        <v>0</v>
      </c>
      <c r="BS71">
        <v>0</v>
      </c>
      <c r="BT71">
        <v>0</v>
      </c>
      <c r="BU71">
        <v>0</v>
      </c>
      <c r="BV71">
        <v>1.6</v>
      </c>
      <c r="BW71">
        <v>-1.1000000000000001</v>
      </c>
      <c r="BX71">
        <v>0</v>
      </c>
      <c r="BY71">
        <v>0</v>
      </c>
      <c r="BZ71">
        <v>0.6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4.2</v>
      </c>
      <c r="CI71">
        <v>3.5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 t="s">
        <v>155</v>
      </c>
      <c r="CQ71" t="s">
        <v>155</v>
      </c>
      <c r="CR71" s="30">
        <v>1.6000000000000001E-3</v>
      </c>
      <c r="CS71">
        <v>3.17</v>
      </c>
      <c r="CU71" t="s">
        <v>131</v>
      </c>
      <c r="CV71" t="s">
        <v>1117</v>
      </c>
    </row>
    <row r="72" spans="1:100">
      <c r="A72">
        <v>70</v>
      </c>
      <c r="B72" s="12">
        <v>0.42105263157894735</v>
      </c>
      <c r="C72" s="12">
        <v>0</v>
      </c>
      <c r="D72">
        <v>5</v>
      </c>
      <c r="E72" s="10">
        <v>73</v>
      </c>
      <c r="F72" s="10">
        <v>27</v>
      </c>
      <c r="G72" s="10">
        <v>25.4</v>
      </c>
      <c r="H72" s="10">
        <v>89.8</v>
      </c>
      <c r="I72">
        <v>6</v>
      </c>
      <c r="J72" t="s">
        <v>74</v>
      </c>
      <c r="K72" s="10">
        <v>31</v>
      </c>
      <c r="L72" t="s">
        <v>306</v>
      </c>
      <c r="M72" t="s">
        <v>1118</v>
      </c>
      <c r="N72" t="s">
        <v>1119</v>
      </c>
      <c r="O72">
        <v>113.4837</v>
      </c>
      <c r="P72" t="s">
        <v>1123</v>
      </c>
      <c r="Q72" s="10">
        <v>0</v>
      </c>
      <c r="R72" s="10">
        <v>0</v>
      </c>
      <c r="S72" s="10">
        <v>0</v>
      </c>
      <c r="T72" s="10">
        <v>0</v>
      </c>
      <c r="U72" s="10">
        <v>185</v>
      </c>
      <c r="V72" s="10">
        <v>204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11</v>
      </c>
      <c r="AD72" s="10">
        <v>0</v>
      </c>
      <c r="AE72" s="10">
        <v>0</v>
      </c>
      <c r="AF72" s="10">
        <v>0</v>
      </c>
      <c r="AG72" s="10">
        <v>0</v>
      </c>
      <c r="AH72" s="10">
        <v>185</v>
      </c>
      <c r="AI72" s="10">
        <v>204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28</v>
      </c>
      <c r="AU72" s="10">
        <v>44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t="s">
        <v>1120</v>
      </c>
      <c r="BC72" t="s">
        <v>1121</v>
      </c>
      <c r="BD72" t="s">
        <v>1122</v>
      </c>
      <c r="BE72">
        <v>0</v>
      </c>
      <c r="BF72">
        <v>0</v>
      </c>
      <c r="BG72">
        <v>0</v>
      </c>
      <c r="BH72">
        <v>0</v>
      </c>
      <c r="BI72">
        <v>0.6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-0.60000000000002274</v>
      </c>
      <c r="BR72">
        <v>0</v>
      </c>
      <c r="BS72">
        <v>0</v>
      </c>
      <c r="BT72">
        <v>0</v>
      </c>
      <c r="BU72">
        <v>0</v>
      </c>
      <c r="BV72">
        <v>0.6</v>
      </c>
      <c r="BW72">
        <v>-3.2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3.5</v>
      </c>
      <c r="CI72">
        <v>2.8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 t="s">
        <v>195</v>
      </c>
      <c r="CQ72" t="s">
        <v>155</v>
      </c>
      <c r="CR72" s="30">
        <v>5.4000000000000003E-3</v>
      </c>
      <c r="CS72">
        <v>3.15</v>
      </c>
      <c r="CU72" t="s">
        <v>131</v>
      </c>
      <c r="CV72" t="s">
        <v>1124</v>
      </c>
    </row>
    <row r="73" spans="1:100">
      <c r="A73">
        <v>71</v>
      </c>
      <c r="B73" s="12">
        <v>0.31578947368421051</v>
      </c>
      <c r="C73" s="12">
        <v>0</v>
      </c>
      <c r="D73">
        <v>5</v>
      </c>
      <c r="E73" s="10">
        <v>75</v>
      </c>
      <c r="F73" s="10">
        <v>23</v>
      </c>
      <c r="G73" s="10">
        <v>24.7</v>
      </c>
      <c r="H73" s="10">
        <v>92.8</v>
      </c>
      <c r="I73">
        <v>5</v>
      </c>
      <c r="J73" t="s">
        <v>74</v>
      </c>
      <c r="K73" s="10">
        <v>34</v>
      </c>
      <c r="L73" t="s">
        <v>307</v>
      </c>
      <c r="M73" t="s">
        <v>1125</v>
      </c>
      <c r="N73" t="s">
        <v>1126</v>
      </c>
      <c r="O73">
        <v>30.608000000000001</v>
      </c>
      <c r="P73" t="s">
        <v>1130</v>
      </c>
      <c r="Q73" s="10">
        <v>0</v>
      </c>
      <c r="R73" s="10">
        <v>0</v>
      </c>
      <c r="S73" s="10">
        <v>0</v>
      </c>
      <c r="T73" s="10">
        <v>0</v>
      </c>
      <c r="U73" s="10">
        <v>154</v>
      </c>
      <c r="V73" s="10">
        <v>231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15</v>
      </c>
      <c r="AD73" s="10">
        <v>0</v>
      </c>
      <c r="AE73" s="10">
        <v>0</v>
      </c>
      <c r="AF73" s="10">
        <v>0</v>
      </c>
      <c r="AG73" s="10">
        <v>0</v>
      </c>
      <c r="AH73" s="10">
        <v>154</v>
      </c>
      <c r="AI73" s="10">
        <v>231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17.7</v>
      </c>
      <c r="AU73" s="10">
        <v>62.9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t="s">
        <v>1127</v>
      </c>
      <c r="BC73" t="s">
        <v>1128</v>
      </c>
      <c r="BD73" t="s">
        <v>1129</v>
      </c>
      <c r="BE73">
        <v>0</v>
      </c>
      <c r="BF73">
        <v>0</v>
      </c>
      <c r="BG73">
        <v>0</v>
      </c>
      <c r="BH73">
        <v>0</v>
      </c>
      <c r="BI73">
        <v>0.6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-0.60000000000002274</v>
      </c>
      <c r="BR73">
        <v>0</v>
      </c>
      <c r="BS73">
        <v>0</v>
      </c>
      <c r="BT73">
        <v>0</v>
      </c>
      <c r="BU73">
        <v>0</v>
      </c>
      <c r="BV73">
        <v>0.6</v>
      </c>
      <c r="BW73">
        <v>-0.2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3.2</v>
      </c>
      <c r="CI73">
        <v>2.7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 t="s">
        <v>195</v>
      </c>
      <c r="CQ73" t="s">
        <v>155</v>
      </c>
      <c r="CR73" s="30">
        <v>7.1000000000000004E-3</v>
      </c>
      <c r="CS73">
        <v>13.66</v>
      </c>
      <c r="CU73" t="s">
        <v>131</v>
      </c>
      <c r="CV73" t="s">
        <v>1131</v>
      </c>
    </row>
    <row r="74" spans="1:100">
      <c r="A74">
        <v>72</v>
      </c>
      <c r="B74" s="12">
        <v>0.26315789473684209</v>
      </c>
      <c r="C74" s="12">
        <v>0</v>
      </c>
      <c r="D74">
        <v>6</v>
      </c>
      <c r="E74" s="10">
        <v>74</v>
      </c>
      <c r="F74" s="10">
        <v>19</v>
      </c>
      <c r="G74" s="10">
        <v>25.9</v>
      </c>
      <c r="H74" s="10">
        <v>90.7</v>
      </c>
      <c r="I74">
        <v>5</v>
      </c>
      <c r="J74" t="s">
        <v>74</v>
      </c>
      <c r="K74" s="10">
        <v>32</v>
      </c>
      <c r="L74" t="s">
        <v>308</v>
      </c>
      <c r="M74" t="s">
        <v>1132</v>
      </c>
      <c r="N74" t="s">
        <v>1133</v>
      </c>
      <c r="O74">
        <v>62.194299999999998</v>
      </c>
      <c r="P74" t="s">
        <v>1137</v>
      </c>
      <c r="Q74" s="10">
        <v>0</v>
      </c>
      <c r="R74" s="10">
        <v>0</v>
      </c>
      <c r="S74" s="10">
        <v>0</v>
      </c>
      <c r="T74" s="10">
        <v>0</v>
      </c>
      <c r="U74" s="10">
        <v>162</v>
      </c>
      <c r="V74" s="10">
        <v>198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40</v>
      </c>
      <c r="AD74" s="10">
        <v>0</v>
      </c>
      <c r="AE74" s="10">
        <v>0</v>
      </c>
      <c r="AF74" s="10">
        <v>0</v>
      </c>
      <c r="AG74" s="10">
        <v>0</v>
      </c>
      <c r="AH74" s="10">
        <v>162</v>
      </c>
      <c r="AI74" s="10">
        <v>198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24.5</v>
      </c>
      <c r="AU74" s="10">
        <v>3.2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t="s">
        <v>1134</v>
      </c>
      <c r="BC74" t="s">
        <v>1135</v>
      </c>
      <c r="BD74" t="s">
        <v>1136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0.6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-1.6000000000000227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0.6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3.7</v>
      </c>
      <c r="CI74">
        <v>3.5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 t="s">
        <v>195</v>
      </c>
      <c r="CQ74" t="s">
        <v>155</v>
      </c>
      <c r="CR74" s="30">
        <v>5.4999999999999997E-3</v>
      </c>
      <c r="CS74">
        <v>7.21</v>
      </c>
      <c r="CU74" t="s">
        <v>131</v>
      </c>
      <c r="CV74" t="s">
        <v>1138</v>
      </c>
    </row>
    <row r="75" spans="1:100">
      <c r="A75">
        <v>73</v>
      </c>
      <c r="B75" s="12">
        <v>0.31578947368421051</v>
      </c>
      <c r="C75" s="12">
        <v>0</v>
      </c>
      <c r="D75">
        <v>6</v>
      </c>
      <c r="E75" s="10">
        <v>70</v>
      </c>
      <c r="F75" s="10">
        <v>15</v>
      </c>
      <c r="G75" s="10">
        <v>31</v>
      </c>
      <c r="H75" s="10">
        <v>91.1</v>
      </c>
      <c r="I75">
        <v>4</v>
      </c>
      <c r="J75" t="s">
        <v>74</v>
      </c>
      <c r="K75" s="10">
        <v>40</v>
      </c>
      <c r="L75" t="s">
        <v>309</v>
      </c>
      <c r="M75" t="s">
        <v>1139</v>
      </c>
      <c r="N75" t="s">
        <v>1140</v>
      </c>
      <c r="O75">
        <v>69.684200000000004</v>
      </c>
      <c r="P75" t="s">
        <v>1144</v>
      </c>
      <c r="Q75" s="10">
        <v>0</v>
      </c>
      <c r="R75" s="10">
        <v>0</v>
      </c>
      <c r="S75" s="10">
        <v>0</v>
      </c>
      <c r="T75" s="10">
        <v>0</v>
      </c>
      <c r="U75" s="10">
        <v>94</v>
      </c>
      <c r="V75" s="10">
        <v>283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23</v>
      </c>
      <c r="AD75" s="10">
        <v>0</v>
      </c>
      <c r="AE75" s="10">
        <v>0</v>
      </c>
      <c r="AF75" s="10">
        <v>0</v>
      </c>
      <c r="AG75" s="10">
        <v>0</v>
      </c>
      <c r="AH75" s="10">
        <v>94</v>
      </c>
      <c r="AI75" s="10">
        <v>283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38.299999999999997</v>
      </c>
      <c r="AU75" s="10">
        <v>69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t="s">
        <v>1141</v>
      </c>
      <c r="BC75" t="s">
        <v>1142</v>
      </c>
      <c r="BD75" t="s">
        <v>1143</v>
      </c>
      <c r="BE75">
        <v>0</v>
      </c>
      <c r="BF75">
        <v>0</v>
      </c>
      <c r="BG75">
        <v>0</v>
      </c>
      <c r="BH75">
        <v>0</v>
      </c>
      <c r="BI75">
        <v>0.4</v>
      </c>
      <c r="BJ75">
        <v>0.6</v>
      </c>
      <c r="BK75">
        <v>0</v>
      </c>
      <c r="BL75">
        <v>0</v>
      </c>
      <c r="BM75">
        <v>0</v>
      </c>
      <c r="BN75">
        <v>0.8</v>
      </c>
      <c r="BO75">
        <v>0</v>
      </c>
      <c r="BP75">
        <v>0</v>
      </c>
      <c r="BQ75">
        <v>-1.8000000000000114</v>
      </c>
      <c r="BR75">
        <v>0</v>
      </c>
      <c r="BS75">
        <v>0</v>
      </c>
      <c r="BT75">
        <v>0</v>
      </c>
      <c r="BU75">
        <v>0</v>
      </c>
      <c r="BV75">
        <v>0.4</v>
      </c>
      <c r="BW75">
        <v>0.6</v>
      </c>
      <c r="BX75">
        <v>0</v>
      </c>
      <c r="BY75">
        <v>0</v>
      </c>
      <c r="BZ75">
        <v>0</v>
      </c>
      <c r="CA75">
        <v>0.8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3.8</v>
      </c>
      <c r="CI75">
        <v>3.9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 t="s">
        <v>195</v>
      </c>
      <c r="CQ75" t="s">
        <v>155</v>
      </c>
      <c r="CR75" s="30">
        <v>6.7000000000000002E-3</v>
      </c>
      <c r="CS75">
        <v>6</v>
      </c>
      <c r="CU75" t="s">
        <v>131</v>
      </c>
      <c r="CV75" t="s">
        <v>1145</v>
      </c>
    </row>
    <row r="76" spans="1:100">
      <c r="A76">
        <v>74</v>
      </c>
      <c r="B76" s="12">
        <v>0.31578947368421051</v>
      </c>
      <c r="C76" s="12">
        <v>0</v>
      </c>
      <c r="D76">
        <v>5</v>
      </c>
      <c r="E76" s="10">
        <v>76</v>
      </c>
      <c r="F76" s="10">
        <v>11</v>
      </c>
      <c r="G76" s="10">
        <v>29.7</v>
      </c>
      <c r="H76" s="10">
        <v>86</v>
      </c>
      <c r="I76">
        <v>6</v>
      </c>
      <c r="J76" t="s">
        <v>74</v>
      </c>
      <c r="K76" s="10">
        <v>42</v>
      </c>
      <c r="L76" t="s">
        <v>310</v>
      </c>
      <c r="M76" t="s">
        <v>1146</v>
      </c>
      <c r="N76" t="s">
        <v>1147</v>
      </c>
      <c r="O76">
        <v>98.8429</v>
      </c>
      <c r="P76" t="s">
        <v>1151</v>
      </c>
      <c r="Q76" s="10">
        <v>0</v>
      </c>
      <c r="R76" s="10">
        <v>0</v>
      </c>
      <c r="S76" s="10">
        <v>0</v>
      </c>
      <c r="T76" s="10">
        <v>0</v>
      </c>
      <c r="U76" s="10">
        <v>75</v>
      </c>
      <c r="V76" s="10">
        <v>300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25</v>
      </c>
      <c r="AD76" s="10">
        <v>0</v>
      </c>
      <c r="AE76" s="10">
        <v>0</v>
      </c>
      <c r="AF76" s="10">
        <v>0</v>
      </c>
      <c r="AG76" s="10">
        <v>0</v>
      </c>
      <c r="AH76" s="10">
        <v>75</v>
      </c>
      <c r="AI76" s="10">
        <v>300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80.400000000000006</v>
      </c>
      <c r="AU76" s="10">
        <v>77.3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t="s">
        <v>1148</v>
      </c>
      <c r="BC76" t="s">
        <v>1149</v>
      </c>
      <c r="BD76" t="s">
        <v>1150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0.9</v>
      </c>
      <c r="BO76">
        <v>0</v>
      </c>
      <c r="BP76">
        <v>0</v>
      </c>
      <c r="BQ76">
        <v>-1.8999999999999773</v>
      </c>
      <c r="BR76">
        <v>0</v>
      </c>
      <c r="BS76">
        <v>0</v>
      </c>
      <c r="BT76">
        <v>0</v>
      </c>
      <c r="BU76">
        <v>0</v>
      </c>
      <c r="BV76">
        <v>-1.5</v>
      </c>
      <c r="BW76">
        <v>1</v>
      </c>
      <c r="BX76">
        <v>0</v>
      </c>
      <c r="BY76">
        <v>0</v>
      </c>
      <c r="BZ76">
        <v>0</v>
      </c>
      <c r="CA76">
        <v>0.9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3.4</v>
      </c>
      <c r="CI76">
        <v>3.9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 t="s">
        <v>195</v>
      </c>
      <c r="CQ76" t="s">
        <v>155</v>
      </c>
      <c r="CR76" s="30">
        <v>2.0999999999999999E-3</v>
      </c>
      <c r="CS76">
        <v>4.2300000000000004</v>
      </c>
      <c r="CU76" t="s">
        <v>131</v>
      </c>
      <c r="CV76" t="s">
        <v>1152</v>
      </c>
    </row>
    <row r="77" spans="1:100">
      <c r="A77">
        <v>75</v>
      </c>
      <c r="B77" s="12">
        <v>0.26315789473684209</v>
      </c>
      <c r="C77" s="12">
        <v>0</v>
      </c>
      <c r="D77">
        <v>4</v>
      </c>
      <c r="E77" s="10">
        <v>72</v>
      </c>
      <c r="F77" s="10">
        <v>11</v>
      </c>
      <c r="G77" s="10">
        <v>29.2</v>
      </c>
      <c r="H77" s="10">
        <v>80.2</v>
      </c>
      <c r="I77">
        <v>7</v>
      </c>
      <c r="J77" t="s">
        <v>74</v>
      </c>
      <c r="K77" s="10">
        <v>44</v>
      </c>
      <c r="L77" t="s">
        <v>311</v>
      </c>
      <c r="M77" t="s">
        <v>1153</v>
      </c>
      <c r="N77" t="s">
        <v>1154</v>
      </c>
      <c r="O77">
        <v>126.3158</v>
      </c>
      <c r="P77" t="s">
        <v>1158</v>
      </c>
      <c r="Q77" s="10">
        <v>0</v>
      </c>
      <c r="R77" s="10">
        <v>0</v>
      </c>
      <c r="S77" s="10">
        <v>0</v>
      </c>
      <c r="T77" s="10">
        <v>0</v>
      </c>
      <c r="U77" s="10">
        <v>55</v>
      </c>
      <c r="V77" s="10">
        <v>314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31</v>
      </c>
      <c r="AD77" s="10">
        <v>0</v>
      </c>
      <c r="AE77" s="10">
        <v>0</v>
      </c>
      <c r="AF77" s="10">
        <v>0</v>
      </c>
      <c r="AG77" s="10">
        <v>0</v>
      </c>
      <c r="AH77" s="10">
        <v>55</v>
      </c>
      <c r="AI77" s="10">
        <v>314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50</v>
      </c>
      <c r="AU77" s="10">
        <v>59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t="s">
        <v>1155</v>
      </c>
      <c r="BC77" t="s">
        <v>1156</v>
      </c>
      <c r="BD77" t="s">
        <v>1157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1.7</v>
      </c>
      <c r="BK77">
        <v>0</v>
      </c>
      <c r="BL77">
        <v>0</v>
      </c>
      <c r="BM77">
        <v>0</v>
      </c>
      <c r="BN77">
        <v>1.7</v>
      </c>
      <c r="BO77">
        <v>0</v>
      </c>
      <c r="BP77">
        <v>0</v>
      </c>
      <c r="BQ77">
        <v>-3.3999999999999773</v>
      </c>
      <c r="BR77">
        <v>0</v>
      </c>
      <c r="BS77">
        <v>0</v>
      </c>
      <c r="BT77">
        <v>0</v>
      </c>
      <c r="BU77">
        <v>0</v>
      </c>
      <c r="BV77">
        <v>-0.5</v>
      </c>
      <c r="BW77">
        <v>1.7</v>
      </c>
      <c r="BX77">
        <v>0</v>
      </c>
      <c r="BY77">
        <v>0</v>
      </c>
      <c r="BZ77">
        <v>0</v>
      </c>
      <c r="CA77">
        <v>1.7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2.2999999999999998</v>
      </c>
      <c r="CI77">
        <v>3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 t="s">
        <v>195</v>
      </c>
      <c r="CQ77" t="s">
        <v>155</v>
      </c>
      <c r="CR77" s="30">
        <v>1.1999999999999999E-3</v>
      </c>
      <c r="CS77">
        <v>3.55</v>
      </c>
      <c r="CU77" t="s">
        <v>131</v>
      </c>
      <c r="CV77" t="s">
        <v>1159</v>
      </c>
    </row>
    <row r="78" spans="1:100">
      <c r="A78">
        <v>76</v>
      </c>
      <c r="B78" s="12">
        <v>0.31578947368421051</v>
      </c>
      <c r="C78" s="12">
        <v>0</v>
      </c>
      <c r="D78">
        <v>4</v>
      </c>
      <c r="E78" s="10">
        <v>71</v>
      </c>
      <c r="F78" s="10">
        <v>16</v>
      </c>
      <c r="G78" s="10">
        <v>30</v>
      </c>
      <c r="H78" s="10">
        <v>79.2</v>
      </c>
      <c r="I78">
        <v>3</v>
      </c>
      <c r="J78" t="s">
        <v>74</v>
      </c>
      <c r="K78" s="10">
        <v>48</v>
      </c>
      <c r="L78" t="s">
        <v>312</v>
      </c>
      <c r="M78" t="s">
        <v>1160</v>
      </c>
      <c r="N78" t="s">
        <v>1161</v>
      </c>
      <c r="O78">
        <v>63.541800000000002</v>
      </c>
      <c r="P78" t="s">
        <v>1165</v>
      </c>
      <c r="Q78" s="10">
        <v>0</v>
      </c>
      <c r="R78" s="10">
        <v>0</v>
      </c>
      <c r="S78" s="10">
        <v>0</v>
      </c>
      <c r="T78" s="10">
        <v>0</v>
      </c>
      <c r="U78" s="10">
        <v>19</v>
      </c>
      <c r="V78" s="10">
        <v>357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24</v>
      </c>
      <c r="AD78" s="10">
        <v>0</v>
      </c>
      <c r="AE78" s="10">
        <v>0</v>
      </c>
      <c r="AF78" s="10">
        <v>0</v>
      </c>
      <c r="AG78" s="10">
        <v>0</v>
      </c>
      <c r="AH78" s="10">
        <v>19</v>
      </c>
      <c r="AI78" s="10">
        <v>357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59.2</v>
      </c>
      <c r="AU78" s="10">
        <v>75.900000000000006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0">
        <v>0</v>
      </c>
      <c r="BB78" t="s">
        <v>1162</v>
      </c>
      <c r="BC78" t="s">
        <v>1163</v>
      </c>
      <c r="BD78" t="s">
        <v>1164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1.3</v>
      </c>
      <c r="BK78">
        <v>0</v>
      </c>
      <c r="BL78">
        <v>0</v>
      </c>
      <c r="BM78">
        <v>0</v>
      </c>
      <c r="BN78">
        <v>1.2</v>
      </c>
      <c r="BO78">
        <v>0</v>
      </c>
      <c r="BP78">
        <v>0</v>
      </c>
      <c r="BQ78">
        <v>-2.5</v>
      </c>
      <c r="BR78">
        <v>0</v>
      </c>
      <c r="BS78">
        <v>0</v>
      </c>
      <c r="BT78">
        <v>0</v>
      </c>
      <c r="BU78">
        <v>0</v>
      </c>
      <c r="BV78">
        <v>-0.2</v>
      </c>
      <c r="BW78">
        <v>1.3</v>
      </c>
      <c r="BX78">
        <v>0</v>
      </c>
      <c r="BY78">
        <v>0</v>
      </c>
      <c r="BZ78">
        <v>0</v>
      </c>
      <c r="CA78">
        <v>1.2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2.8</v>
      </c>
      <c r="CI78">
        <v>3.4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 t="s">
        <v>195</v>
      </c>
      <c r="CQ78" t="s">
        <v>155</v>
      </c>
      <c r="CR78" s="30">
        <v>5.7000000000000002E-3</v>
      </c>
      <c r="CS78">
        <v>6.58</v>
      </c>
      <c r="CU78" t="s">
        <v>131</v>
      </c>
      <c r="CV78" t="s">
        <v>1166</v>
      </c>
    </row>
    <row r="79" spans="1:100">
      <c r="A79">
        <v>77</v>
      </c>
      <c r="B79" s="12">
        <v>0.63157894736842102</v>
      </c>
      <c r="C79" s="12">
        <v>0</v>
      </c>
      <c r="D79">
        <v>5</v>
      </c>
      <c r="E79" s="10">
        <v>68</v>
      </c>
      <c r="F79" s="10">
        <v>21</v>
      </c>
      <c r="G79" s="10">
        <v>25.4</v>
      </c>
      <c r="H79" s="10">
        <v>82.4</v>
      </c>
      <c r="I79">
        <v>1</v>
      </c>
      <c r="J79" t="s">
        <v>74</v>
      </c>
      <c r="K79" s="10">
        <v>45</v>
      </c>
      <c r="L79" t="s">
        <v>313</v>
      </c>
      <c r="M79" t="s">
        <v>1167</v>
      </c>
      <c r="N79" t="s">
        <v>1168</v>
      </c>
      <c r="O79">
        <v>20.1373</v>
      </c>
      <c r="P79" t="s">
        <v>1172</v>
      </c>
      <c r="Q79" s="10">
        <v>0</v>
      </c>
      <c r="R79" s="10">
        <v>0</v>
      </c>
      <c r="S79" s="10">
        <v>0</v>
      </c>
      <c r="T79" s="10">
        <v>0</v>
      </c>
      <c r="U79" s="10">
        <v>46</v>
      </c>
      <c r="V79" s="10">
        <v>322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32</v>
      </c>
      <c r="AD79" s="10">
        <v>0</v>
      </c>
      <c r="AE79" s="10">
        <v>0</v>
      </c>
      <c r="AF79" s="10">
        <v>0</v>
      </c>
      <c r="AG79" s="10">
        <v>0</v>
      </c>
      <c r="AH79" s="10">
        <v>46</v>
      </c>
      <c r="AI79" s="10">
        <v>322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0.6</v>
      </c>
      <c r="AU79" s="10">
        <v>79.099999999999994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t="s">
        <v>1169</v>
      </c>
      <c r="BC79" t="s">
        <v>1170</v>
      </c>
      <c r="BD79" t="s">
        <v>1171</v>
      </c>
      <c r="BE79">
        <v>0</v>
      </c>
      <c r="BF79">
        <v>0</v>
      </c>
      <c r="BG79">
        <v>0</v>
      </c>
      <c r="BH79">
        <v>0</v>
      </c>
      <c r="BI79">
        <v>0.3</v>
      </c>
      <c r="BJ79">
        <v>1.2</v>
      </c>
      <c r="BK79">
        <v>0</v>
      </c>
      <c r="BL79">
        <v>0</v>
      </c>
      <c r="BM79">
        <v>0</v>
      </c>
      <c r="BN79">
        <v>1.4</v>
      </c>
      <c r="BO79">
        <v>0</v>
      </c>
      <c r="BP79">
        <v>0</v>
      </c>
      <c r="BQ79">
        <v>-2.8999999999999773</v>
      </c>
      <c r="BR79">
        <v>0</v>
      </c>
      <c r="BS79">
        <v>0</v>
      </c>
      <c r="BT79">
        <v>0</v>
      </c>
      <c r="BU79">
        <v>0</v>
      </c>
      <c r="BV79">
        <v>0.3</v>
      </c>
      <c r="BW79">
        <v>1.2</v>
      </c>
      <c r="BX79">
        <v>0</v>
      </c>
      <c r="BY79">
        <v>0</v>
      </c>
      <c r="BZ79">
        <v>0</v>
      </c>
      <c r="CA79">
        <v>1.4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3.7</v>
      </c>
      <c r="CI79">
        <v>4.0999999999999996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 t="s">
        <v>195</v>
      </c>
      <c r="CQ79" t="s">
        <v>155</v>
      </c>
      <c r="CR79" s="30">
        <v>9.1000000000000004E-3</v>
      </c>
      <c r="CS79">
        <v>11.73</v>
      </c>
      <c r="CU79" t="s">
        <v>131</v>
      </c>
      <c r="CV79" t="s">
        <v>1173</v>
      </c>
    </row>
    <row r="80" spans="1:100">
      <c r="A80">
        <v>78</v>
      </c>
      <c r="B80" s="12">
        <v>0.36842105263157893</v>
      </c>
      <c r="C80" s="12">
        <v>0</v>
      </c>
      <c r="D80">
        <v>3</v>
      </c>
      <c r="E80" s="10">
        <v>62</v>
      </c>
      <c r="F80" s="10">
        <v>16</v>
      </c>
      <c r="G80" s="10">
        <v>26.3</v>
      </c>
      <c r="H80" s="10">
        <v>81.099999999999994</v>
      </c>
      <c r="I80">
        <v>3</v>
      </c>
      <c r="J80" t="s">
        <v>74</v>
      </c>
      <c r="K80" s="10">
        <v>44</v>
      </c>
      <c r="L80" t="s">
        <v>314</v>
      </c>
      <c r="M80" t="s">
        <v>1174</v>
      </c>
      <c r="N80" t="s">
        <v>1175</v>
      </c>
      <c r="O80">
        <v>158.28139999999999</v>
      </c>
      <c r="P80" t="s">
        <v>1179</v>
      </c>
      <c r="Q80" s="10">
        <v>0</v>
      </c>
      <c r="R80" s="10">
        <v>0</v>
      </c>
      <c r="S80" s="10">
        <v>0</v>
      </c>
      <c r="T80" s="10">
        <v>0</v>
      </c>
      <c r="U80" s="10">
        <v>56</v>
      </c>
      <c r="V80" s="10">
        <v>318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26</v>
      </c>
      <c r="AD80" s="10">
        <v>0</v>
      </c>
      <c r="AE80" s="10">
        <v>0</v>
      </c>
      <c r="AF80" s="10">
        <v>0</v>
      </c>
      <c r="AG80" s="10">
        <v>0</v>
      </c>
      <c r="AH80" s="10">
        <v>56</v>
      </c>
      <c r="AI80" s="10">
        <v>318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32.200000000000003</v>
      </c>
      <c r="AU80" s="10">
        <v>24.4</v>
      </c>
      <c r="AV80" s="10">
        <v>0</v>
      </c>
      <c r="AW80" s="10">
        <v>0</v>
      </c>
      <c r="AX80" s="10">
        <v>0</v>
      </c>
      <c r="AY80" s="10">
        <v>0</v>
      </c>
      <c r="AZ80" s="10">
        <v>0</v>
      </c>
      <c r="BA80" s="10">
        <v>0</v>
      </c>
      <c r="BB80" t="s">
        <v>1176</v>
      </c>
      <c r="BC80" t="s">
        <v>1177</v>
      </c>
      <c r="BD80" t="s">
        <v>1178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1.5</v>
      </c>
      <c r="BK80">
        <v>0</v>
      </c>
      <c r="BL80">
        <v>0</v>
      </c>
      <c r="BM80">
        <v>0</v>
      </c>
      <c r="BN80">
        <v>1.7</v>
      </c>
      <c r="BO80">
        <v>0</v>
      </c>
      <c r="BP80">
        <v>0</v>
      </c>
      <c r="BQ80">
        <v>-3.1999999999999886</v>
      </c>
      <c r="BR80">
        <v>0</v>
      </c>
      <c r="BS80">
        <v>0</v>
      </c>
      <c r="BT80">
        <v>0</v>
      </c>
      <c r="BU80">
        <v>0</v>
      </c>
      <c r="BV80">
        <v>-0.3</v>
      </c>
      <c r="BW80">
        <v>1.5</v>
      </c>
      <c r="BX80">
        <v>0</v>
      </c>
      <c r="BY80">
        <v>0</v>
      </c>
      <c r="BZ80">
        <v>0</v>
      </c>
      <c r="CA80">
        <v>1.7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2.4</v>
      </c>
      <c r="CI80">
        <v>3.1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 t="s">
        <v>195</v>
      </c>
      <c r="CQ80" t="s">
        <v>155</v>
      </c>
      <c r="CR80" s="30">
        <v>1.4E-3</v>
      </c>
      <c r="CS80">
        <v>2.4500000000000002</v>
      </c>
      <c r="CU80" t="s">
        <v>131</v>
      </c>
      <c r="CV80" t="s">
        <v>1180</v>
      </c>
    </row>
    <row r="81" spans="1:100">
      <c r="A81">
        <v>79</v>
      </c>
      <c r="B81" s="12">
        <v>0.36842105263157893</v>
      </c>
      <c r="C81" s="12">
        <v>0</v>
      </c>
      <c r="D81">
        <v>3</v>
      </c>
      <c r="E81" s="10">
        <v>69</v>
      </c>
      <c r="F81" s="10">
        <v>16</v>
      </c>
      <c r="G81" s="10">
        <v>28.9</v>
      </c>
      <c r="H81" s="10">
        <v>79.900000000000006</v>
      </c>
      <c r="I81">
        <v>1</v>
      </c>
      <c r="J81" t="s">
        <v>74</v>
      </c>
      <c r="K81" s="10">
        <v>44</v>
      </c>
      <c r="L81" t="s">
        <v>315</v>
      </c>
      <c r="M81" t="s">
        <v>1181</v>
      </c>
      <c r="N81" t="s">
        <v>1182</v>
      </c>
      <c r="O81">
        <v>25.099599999999999</v>
      </c>
      <c r="P81" t="s">
        <v>1186</v>
      </c>
      <c r="Q81" s="10">
        <v>0</v>
      </c>
      <c r="R81" s="10">
        <v>0</v>
      </c>
      <c r="S81" s="10">
        <v>0</v>
      </c>
      <c r="T81" s="10">
        <v>0</v>
      </c>
      <c r="U81" s="10">
        <v>55</v>
      </c>
      <c r="V81" s="10">
        <v>309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36</v>
      </c>
      <c r="AD81" s="10">
        <v>0</v>
      </c>
      <c r="AE81" s="10">
        <v>0</v>
      </c>
      <c r="AF81" s="10">
        <v>0</v>
      </c>
      <c r="AG81" s="10">
        <v>0</v>
      </c>
      <c r="AH81" s="10">
        <v>55</v>
      </c>
      <c r="AI81" s="10">
        <v>309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71.2</v>
      </c>
      <c r="AU81" s="10">
        <v>91.2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t="s">
        <v>1183</v>
      </c>
      <c r="BC81" t="s">
        <v>1184</v>
      </c>
      <c r="BD81" t="s">
        <v>1185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2.1</v>
      </c>
      <c r="BK81">
        <v>0</v>
      </c>
      <c r="BL81">
        <v>0</v>
      </c>
      <c r="BM81">
        <v>0</v>
      </c>
      <c r="BN81">
        <v>2.1</v>
      </c>
      <c r="BO81">
        <v>0</v>
      </c>
      <c r="BP81">
        <v>0</v>
      </c>
      <c r="BQ81">
        <v>-4.1999999999999886</v>
      </c>
      <c r="BR81">
        <v>0</v>
      </c>
      <c r="BS81">
        <v>0</v>
      </c>
      <c r="BT81">
        <v>0</v>
      </c>
      <c r="BU81">
        <v>0</v>
      </c>
      <c r="BV81">
        <v>-0.5</v>
      </c>
      <c r="BW81">
        <v>2.1</v>
      </c>
      <c r="BX81">
        <v>0</v>
      </c>
      <c r="BY81">
        <v>0</v>
      </c>
      <c r="BZ81">
        <v>0</v>
      </c>
      <c r="CA81">
        <v>2.1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2.7</v>
      </c>
      <c r="CI81">
        <v>3.5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 t="s">
        <v>195</v>
      </c>
      <c r="CQ81" t="s">
        <v>155</v>
      </c>
      <c r="CR81" s="30">
        <v>9.1000000000000004E-3</v>
      </c>
      <c r="CS81">
        <v>15.45</v>
      </c>
      <c r="CU81" t="s">
        <v>131</v>
      </c>
      <c r="CV81" t="s">
        <v>1187</v>
      </c>
    </row>
    <row r="82" spans="1:100">
      <c r="A82">
        <v>80</v>
      </c>
      <c r="B82" s="12">
        <v>0.26315789473684209</v>
      </c>
      <c r="C82" s="12">
        <v>0</v>
      </c>
      <c r="D82">
        <v>3</v>
      </c>
      <c r="E82" s="10">
        <v>73</v>
      </c>
      <c r="F82" s="10">
        <v>12</v>
      </c>
      <c r="G82" s="10">
        <v>31</v>
      </c>
      <c r="H82" s="10">
        <v>83</v>
      </c>
      <c r="I82">
        <v>1</v>
      </c>
      <c r="J82" t="s">
        <v>74</v>
      </c>
      <c r="K82" s="10">
        <v>43</v>
      </c>
      <c r="L82" t="s">
        <v>316</v>
      </c>
      <c r="M82" t="s">
        <v>1188</v>
      </c>
      <c r="N82" t="s">
        <v>1189</v>
      </c>
      <c r="O82">
        <v>209.54249999999999</v>
      </c>
      <c r="P82" t="s">
        <v>1193</v>
      </c>
      <c r="Q82" s="10">
        <v>0</v>
      </c>
      <c r="R82" s="10">
        <v>0</v>
      </c>
      <c r="S82" s="10">
        <v>0</v>
      </c>
      <c r="T82" s="10">
        <v>0</v>
      </c>
      <c r="U82" s="10">
        <v>67</v>
      </c>
      <c r="V82" s="10">
        <v>315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18</v>
      </c>
      <c r="AD82" s="10">
        <v>0</v>
      </c>
      <c r="AE82" s="10">
        <v>0</v>
      </c>
      <c r="AF82" s="10">
        <v>0</v>
      </c>
      <c r="AG82" s="10">
        <v>0</v>
      </c>
      <c r="AH82" s="10">
        <v>67</v>
      </c>
      <c r="AI82" s="10">
        <v>315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12.8</v>
      </c>
      <c r="AU82" s="10">
        <v>65.599999999999994</v>
      </c>
      <c r="AV82" s="10">
        <v>0</v>
      </c>
      <c r="AW82" s="10">
        <v>0</v>
      </c>
      <c r="AX82" s="10">
        <v>0</v>
      </c>
      <c r="AY82" s="10">
        <v>0</v>
      </c>
      <c r="AZ82" s="10">
        <v>0</v>
      </c>
      <c r="BA82" s="10">
        <v>0</v>
      </c>
      <c r="BB82" t="s">
        <v>1190</v>
      </c>
      <c r="BC82" t="s">
        <v>1191</v>
      </c>
      <c r="BD82" t="s">
        <v>1192</v>
      </c>
      <c r="BE82">
        <v>0</v>
      </c>
      <c r="BF82">
        <v>0</v>
      </c>
      <c r="BG82">
        <v>0</v>
      </c>
      <c r="BH82">
        <v>0</v>
      </c>
      <c r="BI82">
        <v>0.3</v>
      </c>
      <c r="BJ82">
        <v>0.4</v>
      </c>
      <c r="BK82">
        <v>0</v>
      </c>
      <c r="BL82">
        <v>0</v>
      </c>
      <c r="BM82">
        <v>0.4</v>
      </c>
      <c r="BN82">
        <v>0.6</v>
      </c>
      <c r="BO82">
        <v>0</v>
      </c>
      <c r="BP82">
        <v>0</v>
      </c>
      <c r="BQ82">
        <v>-1.6999999999999886</v>
      </c>
      <c r="BR82">
        <v>0</v>
      </c>
      <c r="BS82">
        <v>0</v>
      </c>
      <c r="BT82">
        <v>0</v>
      </c>
      <c r="BU82">
        <v>0</v>
      </c>
      <c r="BV82">
        <v>0.3</v>
      </c>
      <c r="BW82">
        <v>0.4</v>
      </c>
      <c r="BX82">
        <v>0</v>
      </c>
      <c r="BY82">
        <v>0</v>
      </c>
      <c r="BZ82">
        <v>0.4</v>
      </c>
      <c r="CA82">
        <v>0.6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3</v>
      </c>
      <c r="CI82">
        <v>3.1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 t="s">
        <v>155</v>
      </c>
      <c r="CQ82" t="s">
        <v>155</v>
      </c>
      <c r="CR82" s="30">
        <v>7.6E-3</v>
      </c>
      <c r="CS82">
        <v>2.14</v>
      </c>
      <c r="CU82" t="s">
        <v>131</v>
      </c>
      <c r="CV82" t="s">
        <v>1194</v>
      </c>
    </row>
    <row r="83" spans="1:100">
      <c r="A83">
        <v>81</v>
      </c>
      <c r="B83" s="12">
        <v>0.42105263157894735</v>
      </c>
      <c r="C83" s="12">
        <v>1</v>
      </c>
      <c r="D83">
        <v>-2</v>
      </c>
      <c r="E83" s="10">
        <v>72</v>
      </c>
      <c r="F83" s="10">
        <v>22</v>
      </c>
      <c r="G83" s="10">
        <v>29.5</v>
      </c>
      <c r="H83" s="10">
        <v>79.2</v>
      </c>
      <c r="I83">
        <v>4</v>
      </c>
      <c r="J83" t="s">
        <v>148</v>
      </c>
      <c r="K83" s="10">
        <v>27</v>
      </c>
      <c r="L83" t="s">
        <v>317</v>
      </c>
      <c r="M83" t="s">
        <v>1195</v>
      </c>
      <c r="N83" t="s">
        <v>1196</v>
      </c>
      <c r="O83">
        <v>0</v>
      </c>
      <c r="P83" t="s">
        <v>131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t="s">
        <v>1197</v>
      </c>
      <c r="BC83" t="s">
        <v>1198</v>
      </c>
      <c r="BD83" t="s">
        <v>1199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 t="s">
        <v>155</v>
      </c>
      <c r="CQ83" t="s">
        <v>155</v>
      </c>
      <c r="CR83" s="30">
        <v>7.6E-3</v>
      </c>
      <c r="CS83">
        <v>2.2599999999999998</v>
      </c>
      <c r="CU83" t="s">
        <v>131</v>
      </c>
      <c r="CV83" t="s">
        <v>1200</v>
      </c>
    </row>
    <row r="84" spans="1:100">
      <c r="A84">
        <v>82</v>
      </c>
      <c r="B84" s="12">
        <v>0.36842105263157893</v>
      </c>
      <c r="C84" s="12">
        <v>1</v>
      </c>
      <c r="D84">
        <v>-1</v>
      </c>
      <c r="E84" s="10">
        <v>72</v>
      </c>
      <c r="F84" s="10">
        <v>18</v>
      </c>
      <c r="G84" s="10">
        <v>32.4</v>
      </c>
      <c r="H84" s="10">
        <v>79.2</v>
      </c>
      <c r="I84">
        <v>4</v>
      </c>
      <c r="J84" t="s">
        <v>148</v>
      </c>
      <c r="K84" s="10">
        <v>34</v>
      </c>
      <c r="L84" t="s">
        <v>318</v>
      </c>
      <c r="M84" t="s">
        <v>1201</v>
      </c>
      <c r="N84" t="s">
        <v>1202</v>
      </c>
      <c r="O84">
        <v>0</v>
      </c>
      <c r="P84" t="s">
        <v>131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t="s">
        <v>1203</v>
      </c>
      <c r="BC84" t="s">
        <v>1204</v>
      </c>
      <c r="BD84" t="s">
        <v>1205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 t="s">
        <v>155</v>
      </c>
      <c r="CQ84" t="s">
        <v>155</v>
      </c>
      <c r="CR84" s="30">
        <v>2.3999999999999998E-3</v>
      </c>
      <c r="CS84">
        <v>2.1800000000000002</v>
      </c>
      <c r="CU84" t="s">
        <v>131</v>
      </c>
      <c r="CV84" t="s">
        <v>1206</v>
      </c>
    </row>
    <row r="85" spans="1:100">
      <c r="A85">
        <v>83</v>
      </c>
      <c r="B85" s="12">
        <v>0.47368421052631576</v>
      </c>
      <c r="C85" s="12">
        <v>0</v>
      </c>
      <c r="D85">
        <v>0</v>
      </c>
      <c r="E85" s="10">
        <v>71</v>
      </c>
      <c r="F85" s="10">
        <v>14</v>
      </c>
      <c r="G85" s="10">
        <v>26.3</v>
      </c>
      <c r="H85" s="10">
        <v>79.2</v>
      </c>
      <c r="I85">
        <v>6</v>
      </c>
      <c r="J85" t="s">
        <v>74</v>
      </c>
      <c r="K85" s="10">
        <v>34</v>
      </c>
      <c r="L85" t="s">
        <v>319</v>
      </c>
      <c r="M85" t="s">
        <v>1207</v>
      </c>
      <c r="N85" t="s">
        <v>1208</v>
      </c>
      <c r="O85">
        <v>118.5355</v>
      </c>
      <c r="P85" t="s">
        <v>1212</v>
      </c>
      <c r="Q85" s="10">
        <v>0</v>
      </c>
      <c r="R85" s="10">
        <v>0</v>
      </c>
      <c r="S85" s="10">
        <v>0</v>
      </c>
      <c r="T85" s="10">
        <v>0</v>
      </c>
      <c r="U85" s="10">
        <v>147</v>
      </c>
      <c r="V85" s="10">
        <v>221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32</v>
      </c>
      <c r="AD85" s="10">
        <v>0</v>
      </c>
      <c r="AE85" s="10">
        <v>0</v>
      </c>
      <c r="AF85" s="10">
        <v>0</v>
      </c>
      <c r="AG85" s="10">
        <v>0</v>
      </c>
      <c r="AH85" s="10">
        <v>147</v>
      </c>
      <c r="AI85" s="10">
        <v>221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4.5</v>
      </c>
      <c r="AU85" s="10">
        <v>55.2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t="s">
        <v>1209</v>
      </c>
      <c r="BC85" t="s">
        <v>1210</v>
      </c>
      <c r="BD85" t="s">
        <v>1211</v>
      </c>
      <c r="BE85">
        <v>0</v>
      </c>
      <c r="BF85">
        <v>0</v>
      </c>
      <c r="BG85">
        <v>0</v>
      </c>
      <c r="BH85">
        <v>0</v>
      </c>
      <c r="BI85">
        <v>0.4</v>
      </c>
      <c r="BJ85">
        <v>0.6</v>
      </c>
      <c r="BK85">
        <v>0</v>
      </c>
      <c r="BL85">
        <v>0</v>
      </c>
      <c r="BM85">
        <v>0.5</v>
      </c>
      <c r="BN85">
        <v>1.2</v>
      </c>
      <c r="BO85">
        <v>0</v>
      </c>
      <c r="BP85">
        <v>0</v>
      </c>
      <c r="BQ85">
        <v>-2.6999999999999886</v>
      </c>
      <c r="BR85">
        <v>0</v>
      </c>
      <c r="BS85">
        <v>0</v>
      </c>
      <c r="BT85">
        <v>0</v>
      </c>
      <c r="BU85">
        <v>0</v>
      </c>
      <c r="BV85">
        <v>0.4</v>
      </c>
      <c r="BW85">
        <v>0.6</v>
      </c>
      <c r="BX85">
        <v>0</v>
      </c>
      <c r="BY85">
        <v>0</v>
      </c>
      <c r="BZ85">
        <v>0.5</v>
      </c>
      <c r="CA85">
        <v>1.2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2.9</v>
      </c>
      <c r="CI85">
        <v>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 t="s">
        <v>155</v>
      </c>
      <c r="CQ85" t="s">
        <v>155</v>
      </c>
      <c r="CR85" s="30">
        <v>3.0999999999999999E-3</v>
      </c>
      <c r="CS85">
        <v>2.76</v>
      </c>
      <c r="CU85" t="s">
        <v>131</v>
      </c>
      <c r="CV85" t="s">
        <v>1213</v>
      </c>
    </row>
    <row r="86" spans="1:100">
      <c r="A86">
        <v>84</v>
      </c>
      <c r="B86" s="12">
        <v>0.42105263157894735</v>
      </c>
      <c r="C86" s="12">
        <v>0</v>
      </c>
      <c r="D86">
        <v>1</v>
      </c>
      <c r="E86" s="10">
        <v>71</v>
      </c>
      <c r="F86" s="10">
        <v>14</v>
      </c>
      <c r="G86" s="10">
        <v>24.9</v>
      </c>
      <c r="H86" s="10">
        <v>85.4</v>
      </c>
      <c r="I86">
        <v>3</v>
      </c>
      <c r="J86" t="s">
        <v>55</v>
      </c>
      <c r="K86" s="10">
        <v>30</v>
      </c>
      <c r="L86" t="s">
        <v>320</v>
      </c>
      <c r="M86" t="s">
        <v>1214</v>
      </c>
      <c r="N86" t="s">
        <v>1215</v>
      </c>
      <c r="O86">
        <v>35.890900000000002</v>
      </c>
      <c r="P86" t="s">
        <v>1219</v>
      </c>
      <c r="Q86" s="10">
        <v>0</v>
      </c>
      <c r="R86" s="10">
        <v>0</v>
      </c>
      <c r="S86" s="10">
        <v>0</v>
      </c>
      <c r="T86" s="10">
        <v>0</v>
      </c>
      <c r="U86" s="10">
        <v>186</v>
      </c>
      <c r="V86" s="10">
        <v>186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28</v>
      </c>
      <c r="AD86" s="10">
        <v>0</v>
      </c>
      <c r="AE86" s="10">
        <v>0</v>
      </c>
      <c r="AF86" s="10">
        <v>0</v>
      </c>
      <c r="AG86" s="10">
        <v>0</v>
      </c>
      <c r="AH86" s="10">
        <v>186</v>
      </c>
      <c r="AI86" s="10">
        <v>186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3.6</v>
      </c>
      <c r="AU86" s="10">
        <v>78.5</v>
      </c>
      <c r="AV86" s="10">
        <v>0</v>
      </c>
      <c r="AW86" s="10">
        <v>0</v>
      </c>
      <c r="AX86" s="10">
        <v>0</v>
      </c>
      <c r="AY86" s="10">
        <v>0</v>
      </c>
      <c r="AZ86" s="10">
        <v>0</v>
      </c>
      <c r="BA86" s="10">
        <v>0</v>
      </c>
      <c r="BB86" t="s">
        <v>1216</v>
      </c>
      <c r="BC86" t="s">
        <v>1217</v>
      </c>
      <c r="BD86" t="s">
        <v>1218</v>
      </c>
      <c r="BE86">
        <v>0</v>
      </c>
      <c r="BF86">
        <v>0</v>
      </c>
      <c r="BG86">
        <v>0</v>
      </c>
      <c r="BH86">
        <v>0</v>
      </c>
      <c r="BI86">
        <v>1.4</v>
      </c>
      <c r="BJ86">
        <v>0</v>
      </c>
      <c r="BK86">
        <v>0</v>
      </c>
      <c r="BL86">
        <v>0</v>
      </c>
      <c r="BM86">
        <v>0.8</v>
      </c>
      <c r="BN86">
        <v>0</v>
      </c>
      <c r="BO86">
        <v>0</v>
      </c>
      <c r="BP86">
        <v>0</v>
      </c>
      <c r="BQ86">
        <v>-2.1999999999999886</v>
      </c>
      <c r="BR86">
        <v>0</v>
      </c>
      <c r="BS86">
        <v>0</v>
      </c>
      <c r="BT86">
        <v>0</v>
      </c>
      <c r="BU86">
        <v>0</v>
      </c>
      <c r="BV86">
        <v>1.4</v>
      </c>
      <c r="BW86">
        <v>-1.2</v>
      </c>
      <c r="BX86">
        <v>0</v>
      </c>
      <c r="BY86">
        <v>0</v>
      </c>
      <c r="BZ86">
        <v>0.8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4.0999999999999996</v>
      </c>
      <c r="CI86">
        <v>3.5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 t="s">
        <v>155</v>
      </c>
      <c r="CQ86" t="s">
        <v>155</v>
      </c>
      <c r="CR86" s="30">
        <v>2.0999999999999999E-3</v>
      </c>
      <c r="CS86">
        <v>9.9600000000000009</v>
      </c>
      <c r="CU86" t="s">
        <v>131</v>
      </c>
      <c r="CV86" t="s">
        <v>1220</v>
      </c>
    </row>
    <row r="87" spans="1:100">
      <c r="A87">
        <v>85</v>
      </c>
      <c r="B87" s="12">
        <v>0.63157894736842102</v>
      </c>
      <c r="C87" s="12">
        <v>0</v>
      </c>
      <c r="D87">
        <v>0</v>
      </c>
      <c r="E87" s="10">
        <v>67</v>
      </c>
      <c r="F87" s="10">
        <v>11</v>
      </c>
      <c r="G87" s="10">
        <v>23.9</v>
      </c>
      <c r="H87" s="10">
        <v>84.2</v>
      </c>
      <c r="I87">
        <v>2</v>
      </c>
      <c r="J87" t="s">
        <v>55</v>
      </c>
      <c r="K87" s="10">
        <v>30</v>
      </c>
      <c r="L87" t="s">
        <v>321</v>
      </c>
      <c r="M87" t="s">
        <v>1221</v>
      </c>
      <c r="N87" t="s">
        <v>1222</v>
      </c>
      <c r="O87">
        <v>48.904899999999998</v>
      </c>
      <c r="P87" t="s">
        <v>1226</v>
      </c>
      <c r="Q87" s="10">
        <v>0</v>
      </c>
      <c r="R87" s="10">
        <v>0</v>
      </c>
      <c r="S87" s="10">
        <v>0</v>
      </c>
      <c r="T87" s="10">
        <v>0</v>
      </c>
      <c r="U87" s="10">
        <v>199</v>
      </c>
      <c r="V87" s="10">
        <v>199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2</v>
      </c>
      <c r="AD87" s="10">
        <v>0</v>
      </c>
      <c r="AE87" s="10">
        <v>0</v>
      </c>
      <c r="AF87" s="10">
        <v>0</v>
      </c>
      <c r="AG87" s="10">
        <v>0</v>
      </c>
      <c r="AH87" s="10">
        <v>199</v>
      </c>
      <c r="AI87" s="10">
        <v>199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33</v>
      </c>
      <c r="AU87" s="10">
        <v>12.7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t="s">
        <v>1223</v>
      </c>
      <c r="BC87" t="s">
        <v>1224</v>
      </c>
      <c r="BD87" t="s">
        <v>1225</v>
      </c>
      <c r="BE87">
        <v>0</v>
      </c>
      <c r="BF87">
        <v>0</v>
      </c>
      <c r="BG87">
        <v>0</v>
      </c>
      <c r="BH87">
        <v>0</v>
      </c>
      <c r="BI87">
        <v>0.1</v>
      </c>
      <c r="BJ87">
        <v>0</v>
      </c>
      <c r="BK87">
        <v>0</v>
      </c>
      <c r="BL87">
        <v>0</v>
      </c>
      <c r="BM87">
        <v>0.1</v>
      </c>
      <c r="BN87">
        <v>0</v>
      </c>
      <c r="BO87">
        <v>0</v>
      </c>
      <c r="BP87">
        <v>0</v>
      </c>
      <c r="BQ87">
        <v>-0.19999999999998863</v>
      </c>
      <c r="BR87">
        <v>0</v>
      </c>
      <c r="BS87">
        <v>0</v>
      </c>
      <c r="BT87">
        <v>0</v>
      </c>
      <c r="BU87">
        <v>0</v>
      </c>
      <c r="BV87">
        <v>0.1</v>
      </c>
      <c r="BW87">
        <v>-3</v>
      </c>
      <c r="BX87">
        <v>0</v>
      </c>
      <c r="BY87">
        <v>0</v>
      </c>
      <c r="BZ87">
        <v>0.1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3.4</v>
      </c>
      <c r="CI87">
        <v>2.8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 t="s">
        <v>155</v>
      </c>
      <c r="CQ87" t="s">
        <v>195</v>
      </c>
      <c r="CR87" s="30">
        <v>3.0999999999999999E-3</v>
      </c>
      <c r="CS87">
        <v>4.83</v>
      </c>
      <c r="CU87" t="s">
        <v>131</v>
      </c>
      <c r="CV87" t="s">
        <v>1227</v>
      </c>
    </row>
    <row r="88" spans="1:100">
      <c r="A88">
        <v>86</v>
      </c>
      <c r="B88" s="12">
        <v>0.36842105263157893</v>
      </c>
      <c r="C88" s="12">
        <v>0</v>
      </c>
      <c r="D88">
        <v>2</v>
      </c>
      <c r="E88" s="10">
        <v>60</v>
      </c>
      <c r="F88" s="10">
        <v>11</v>
      </c>
      <c r="G88" s="10">
        <v>21.9</v>
      </c>
      <c r="H88" s="10">
        <v>79.8</v>
      </c>
      <c r="I88">
        <v>2</v>
      </c>
      <c r="J88" t="s">
        <v>55</v>
      </c>
      <c r="K88" s="10">
        <v>29</v>
      </c>
      <c r="L88" t="s">
        <v>322</v>
      </c>
      <c r="M88" t="s">
        <v>1228</v>
      </c>
      <c r="N88" t="s">
        <v>1229</v>
      </c>
      <c r="O88">
        <v>64.956400000000002</v>
      </c>
      <c r="P88" t="s">
        <v>1233</v>
      </c>
      <c r="Q88" s="10">
        <v>0</v>
      </c>
      <c r="R88" s="10">
        <v>0</v>
      </c>
      <c r="S88" s="10">
        <v>0</v>
      </c>
      <c r="T88" s="10">
        <v>0</v>
      </c>
      <c r="U88" s="10">
        <v>376</v>
      </c>
      <c r="V88" s="10">
        <v>0</v>
      </c>
      <c r="W88" s="10">
        <v>0</v>
      </c>
      <c r="X88" s="10">
        <v>20</v>
      </c>
      <c r="Y88" s="10">
        <v>0</v>
      </c>
      <c r="Z88" s="10">
        <v>0</v>
      </c>
      <c r="AA88" s="10">
        <v>0</v>
      </c>
      <c r="AB88" s="10">
        <v>0</v>
      </c>
      <c r="AC88" s="10">
        <v>4</v>
      </c>
      <c r="AD88" s="10">
        <v>0</v>
      </c>
      <c r="AE88" s="10">
        <v>0</v>
      </c>
      <c r="AF88" s="10">
        <v>0</v>
      </c>
      <c r="AG88" s="10">
        <v>0</v>
      </c>
      <c r="AH88" s="10">
        <v>376</v>
      </c>
      <c r="AI88" s="10">
        <v>0</v>
      </c>
      <c r="AJ88" s="10">
        <v>0</v>
      </c>
      <c r="AK88" s="10">
        <v>20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38.700000000000003</v>
      </c>
      <c r="AU88" s="10">
        <v>0</v>
      </c>
      <c r="AV88" s="10">
        <v>0</v>
      </c>
      <c r="AW88" s="10">
        <v>83.6</v>
      </c>
      <c r="AX88" s="10">
        <v>0</v>
      </c>
      <c r="AY88" s="10">
        <v>0</v>
      </c>
      <c r="AZ88" s="10">
        <v>0</v>
      </c>
      <c r="BA88" s="10">
        <v>0</v>
      </c>
      <c r="BB88" t="s">
        <v>1230</v>
      </c>
      <c r="BC88" t="s">
        <v>1231</v>
      </c>
      <c r="BD88" t="s">
        <v>1232</v>
      </c>
      <c r="BE88">
        <v>0</v>
      </c>
      <c r="BF88">
        <v>0</v>
      </c>
      <c r="BG88">
        <v>0</v>
      </c>
      <c r="BH88">
        <v>0</v>
      </c>
      <c r="BI88">
        <v>0.2</v>
      </c>
      <c r="BJ88">
        <v>0</v>
      </c>
      <c r="BK88">
        <v>0</v>
      </c>
      <c r="BL88">
        <v>0</v>
      </c>
      <c r="BM88">
        <v>0.2</v>
      </c>
      <c r="BN88">
        <v>0</v>
      </c>
      <c r="BO88">
        <v>0</v>
      </c>
      <c r="BP88">
        <v>0</v>
      </c>
      <c r="BQ88">
        <v>-0.39999999999997726</v>
      </c>
      <c r="BR88">
        <v>0</v>
      </c>
      <c r="BS88">
        <v>0</v>
      </c>
      <c r="BT88">
        <v>0</v>
      </c>
      <c r="BU88">
        <v>0</v>
      </c>
      <c r="BV88">
        <v>0.2</v>
      </c>
      <c r="BW88">
        <v>0</v>
      </c>
      <c r="BX88">
        <v>0</v>
      </c>
      <c r="BY88">
        <v>-0.3</v>
      </c>
      <c r="BZ88">
        <v>0.2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0.6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 t="s">
        <v>155</v>
      </c>
      <c r="CQ88" t="s">
        <v>155</v>
      </c>
      <c r="CR88" s="30">
        <v>5.8999999999999999E-3</v>
      </c>
      <c r="CS88">
        <v>5.97</v>
      </c>
      <c r="CU88" t="s">
        <v>131</v>
      </c>
      <c r="CV88" t="s">
        <v>1234</v>
      </c>
    </row>
    <row r="89" spans="1:100">
      <c r="A89">
        <v>87</v>
      </c>
      <c r="B89" s="12">
        <v>0.42105263157894735</v>
      </c>
      <c r="C89" s="12">
        <v>0</v>
      </c>
      <c r="D89">
        <v>3</v>
      </c>
      <c r="E89" s="10">
        <v>64</v>
      </c>
      <c r="F89" s="10">
        <v>14</v>
      </c>
      <c r="G89" s="10">
        <v>25.9</v>
      </c>
      <c r="H89" s="10">
        <v>80.3</v>
      </c>
      <c r="I89">
        <v>2</v>
      </c>
      <c r="J89" t="s">
        <v>74</v>
      </c>
      <c r="K89" s="10">
        <v>36</v>
      </c>
      <c r="L89" t="s">
        <v>323</v>
      </c>
      <c r="M89" t="s">
        <v>1235</v>
      </c>
      <c r="N89" t="s">
        <v>1236</v>
      </c>
      <c r="O89">
        <v>70.507599999999996</v>
      </c>
      <c r="P89" t="s">
        <v>1240</v>
      </c>
      <c r="Q89" s="10">
        <v>0</v>
      </c>
      <c r="R89" s="10">
        <v>0</v>
      </c>
      <c r="S89" s="10">
        <v>0</v>
      </c>
      <c r="T89" s="10">
        <v>0</v>
      </c>
      <c r="U89" s="10">
        <v>129</v>
      </c>
      <c r="V89" s="10">
        <v>239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32</v>
      </c>
      <c r="AD89" s="10">
        <v>0</v>
      </c>
      <c r="AE89" s="10">
        <v>0</v>
      </c>
      <c r="AF89" s="10">
        <v>0</v>
      </c>
      <c r="AG89" s="10">
        <v>0</v>
      </c>
      <c r="AH89" s="10">
        <v>129</v>
      </c>
      <c r="AI89" s="10">
        <v>239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33.799999999999997</v>
      </c>
      <c r="AU89" s="10">
        <v>25.5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t="s">
        <v>1237</v>
      </c>
      <c r="BC89" t="s">
        <v>1238</v>
      </c>
      <c r="BD89" t="s">
        <v>1239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0.6</v>
      </c>
      <c r="BK89">
        <v>0</v>
      </c>
      <c r="BL89">
        <v>0</v>
      </c>
      <c r="BM89">
        <v>0.9</v>
      </c>
      <c r="BN89">
        <v>0.9</v>
      </c>
      <c r="BO89">
        <v>0</v>
      </c>
      <c r="BP89">
        <v>0</v>
      </c>
      <c r="BQ89">
        <v>-3.3999999999999773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0.6</v>
      </c>
      <c r="BX89">
        <v>0</v>
      </c>
      <c r="BY89">
        <v>0</v>
      </c>
      <c r="BZ89">
        <v>0.9</v>
      </c>
      <c r="CA89">
        <v>0.9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2.6</v>
      </c>
      <c r="CI89">
        <v>2.5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 t="s">
        <v>155</v>
      </c>
      <c r="CQ89" t="s">
        <v>155</v>
      </c>
      <c r="CR89" s="30">
        <v>2.5999999999999999E-3</v>
      </c>
      <c r="CS89">
        <v>5.07</v>
      </c>
      <c r="CU89" t="s">
        <v>131</v>
      </c>
      <c r="CV89" t="s">
        <v>1241</v>
      </c>
    </row>
    <row r="90" spans="1:100">
      <c r="A90">
        <v>88</v>
      </c>
      <c r="B90" s="12">
        <v>0.42105263157894735</v>
      </c>
      <c r="C90" s="12">
        <v>0</v>
      </c>
      <c r="D90">
        <v>3</v>
      </c>
      <c r="E90" s="10">
        <v>66</v>
      </c>
      <c r="F90" s="10">
        <v>19</v>
      </c>
      <c r="G90" s="10">
        <v>25.5</v>
      </c>
      <c r="H90" s="10">
        <v>87.1</v>
      </c>
      <c r="I90">
        <v>2</v>
      </c>
      <c r="J90" t="s">
        <v>74</v>
      </c>
      <c r="K90" s="10">
        <v>38</v>
      </c>
      <c r="L90" t="s">
        <v>324</v>
      </c>
      <c r="M90" t="s">
        <v>1242</v>
      </c>
      <c r="N90" t="s">
        <v>1243</v>
      </c>
      <c r="O90">
        <v>99.852999999999994</v>
      </c>
      <c r="P90" t="s">
        <v>1247</v>
      </c>
      <c r="Q90" s="10">
        <v>0</v>
      </c>
      <c r="R90" s="10">
        <v>0</v>
      </c>
      <c r="S90" s="10">
        <v>0</v>
      </c>
      <c r="T90" s="10">
        <v>0</v>
      </c>
      <c r="U90" s="10">
        <v>111</v>
      </c>
      <c r="V90" s="10">
        <v>259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30</v>
      </c>
      <c r="AD90" s="10">
        <v>0</v>
      </c>
      <c r="AE90" s="10">
        <v>0</v>
      </c>
      <c r="AF90" s="10">
        <v>0</v>
      </c>
      <c r="AG90" s="10">
        <v>0</v>
      </c>
      <c r="AH90" s="10">
        <v>111</v>
      </c>
      <c r="AI90" s="10">
        <v>259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18.3</v>
      </c>
      <c r="AU90" s="10">
        <v>50.8</v>
      </c>
      <c r="AV90" s="10">
        <v>0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t="s">
        <v>1244</v>
      </c>
      <c r="BC90" t="s">
        <v>1245</v>
      </c>
      <c r="BD90" t="s">
        <v>1246</v>
      </c>
      <c r="BE90">
        <v>0</v>
      </c>
      <c r="BF90">
        <v>0</v>
      </c>
      <c r="BG90">
        <v>0</v>
      </c>
      <c r="BH90">
        <v>0</v>
      </c>
      <c r="BI90">
        <v>0.9</v>
      </c>
      <c r="BJ90">
        <v>0.7</v>
      </c>
      <c r="BK90">
        <v>0</v>
      </c>
      <c r="BL90">
        <v>0</v>
      </c>
      <c r="BM90">
        <v>0</v>
      </c>
      <c r="BN90">
        <v>0.8</v>
      </c>
      <c r="BO90">
        <v>0</v>
      </c>
      <c r="BP90">
        <v>0</v>
      </c>
      <c r="BQ90">
        <v>-2.3999999999999773</v>
      </c>
      <c r="BR90">
        <v>0</v>
      </c>
      <c r="BS90">
        <v>0</v>
      </c>
      <c r="BT90">
        <v>0</v>
      </c>
      <c r="BU90">
        <v>0</v>
      </c>
      <c r="BV90">
        <v>0.9</v>
      </c>
      <c r="BW90">
        <v>0.7</v>
      </c>
      <c r="BX90">
        <v>0</v>
      </c>
      <c r="BY90">
        <v>0</v>
      </c>
      <c r="BZ90">
        <v>0</v>
      </c>
      <c r="CA90">
        <v>0.8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4</v>
      </c>
      <c r="CI90">
        <v>3.9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 t="s">
        <v>155</v>
      </c>
      <c r="CQ90" t="s">
        <v>155</v>
      </c>
      <c r="CR90" s="30">
        <v>0.01</v>
      </c>
      <c r="CS90">
        <v>3.58</v>
      </c>
      <c r="CU90" t="s">
        <v>131</v>
      </c>
      <c r="CV90" t="s">
        <v>1248</v>
      </c>
    </row>
    <row r="91" spans="1:100">
      <c r="A91">
        <v>89</v>
      </c>
      <c r="B91" s="12">
        <v>0.57894736842105265</v>
      </c>
      <c r="C91" s="12">
        <v>0</v>
      </c>
      <c r="D91">
        <v>3</v>
      </c>
      <c r="E91" s="10">
        <v>68</v>
      </c>
      <c r="F91" s="10">
        <v>18</v>
      </c>
      <c r="G91" s="10">
        <v>31.4</v>
      </c>
      <c r="H91" s="10">
        <v>84.2</v>
      </c>
      <c r="I91">
        <v>3</v>
      </c>
      <c r="J91" t="s">
        <v>74</v>
      </c>
      <c r="K91" s="10">
        <v>33</v>
      </c>
      <c r="L91" t="s">
        <v>325</v>
      </c>
      <c r="M91" t="s">
        <v>1249</v>
      </c>
      <c r="N91" t="s">
        <v>1250</v>
      </c>
      <c r="O91">
        <v>72.623000000000005</v>
      </c>
      <c r="P91" t="s">
        <v>1254</v>
      </c>
      <c r="Q91" s="10">
        <v>0</v>
      </c>
      <c r="R91" s="10">
        <v>0</v>
      </c>
      <c r="S91" s="10">
        <v>0</v>
      </c>
      <c r="T91" s="10">
        <v>0</v>
      </c>
      <c r="U91" s="10">
        <v>161</v>
      </c>
      <c r="V91" s="10">
        <v>218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21</v>
      </c>
      <c r="AD91" s="10">
        <v>0</v>
      </c>
      <c r="AE91" s="10">
        <v>0</v>
      </c>
      <c r="AF91" s="10">
        <v>0</v>
      </c>
      <c r="AG91" s="10">
        <v>0</v>
      </c>
      <c r="AH91" s="10">
        <v>161</v>
      </c>
      <c r="AI91" s="10">
        <v>218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96.1</v>
      </c>
      <c r="AU91" s="10">
        <v>74.7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t="s">
        <v>1251</v>
      </c>
      <c r="BC91" t="s">
        <v>1252</v>
      </c>
      <c r="BD91" t="s">
        <v>1253</v>
      </c>
      <c r="BE91">
        <v>0</v>
      </c>
      <c r="BF91">
        <v>0</v>
      </c>
      <c r="BG91">
        <v>0</v>
      </c>
      <c r="BH91">
        <v>0</v>
      </c>
      <c r="BI91">
        <v>1.3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-2.3000000000000114</v>
      </c>
      <c r="BR91">
        <v>0</v>
      </c>
      <c r="BS91">
        <v>0</v>
      </c>
      <c r="BT91">
        <v>0</v>
      </c>
      <c r="BU91">
        <v>0</v>
      </c>
      <c r="BV91">
        <v>1.3</v>
      </c>
      <c r="BW91">
        <v>-1.9</v>
      </c>
      <c r="BX91">
        <v>0</v>
      </c>
      <c r="BY91">
        <v>0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3.9000000000000057</v>
      </c>
      <c r="CI91">
        <v>3.2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 t="s">
        <v>155</v>
      </c>
      <c r="CQ91" t="s">
        <v>155</v>
      </c>
      <c r="CR91" s="30">
        <v>9.5999999999999992E-3</v>
      </c>
      <c r="CS91">
        <v>3.67</v>
      </c>
      <c r="CU91" t="s">
        <v>131</v>
      </c>
      <c r="CV91" t="s">
        <v>1255</v>
      </c>
    </row>
    <row r="92" spans="1:100">
      <c r="A92">
        <v>90</v>
      </c>
      <c r="B92" s="12">
        <v>0.84210526315789469</v>
      </c>
      <c r="C92" s="12">
        <v>0</v>
      </c>
      <c r="D92">
        <v>6</v>
      </c>
      <c r="E92" s="10">
        <v>68</v>
      </c>
      <c r="F92" s="10">
        <v>22</v>
      </c>
      <c r="G92" s="10">
        <v>31.6</v>
      </c>
      <c r="H92" s="10">
        <v>91</v>
      </c>
      <c r="I92">
        <v>4</v>
      </c>
      <c r="J92" t="s">
        <v>55</v>
      </c>
      <c r="K92" s="10">
        <v>30</v>
      </c>
      <c r="L92" t="s">
        <v>326</v>
      </c>
      <c r="M92" t="s">
        <v>1256</v>
      </c>
      <c r="N92" t="s">
        <v>1257</v>
      </c>
      <c r="O92">
        <v>13.7005</v>
      </c>
      <c r="P92" t="s">
        <v>1261</v>
      </c>
      <c r="Q92" s="10">
        <v>0</v>
      </c>
      <c r="R92" s="10">
        <v>0</v>
      </c>
      <c r="S92" s="10">
        <v>0</v>
      </c>
      <c r="T92" s="10">
        <v>0</v>
      </c>
      <c r="U92" s="10">
        <v>189</v>
      </c>
      <c r="V92" s="10">
        <v>189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22</v>
      </c>
      <c r="AD92" s="10">
        <v>0</v>
      </c>
      <c r="AE92" s="10">
        <v>0</v>
      </c>
      <c r="AF92" s="10">
        <v>0</v>
      </c>
      <c r="AG92" s="10">
        <v>0</v>
      </c>
      <c r="AH92" s="10">
        <v>189</v>
      </c>
      <c r="AI92" s="10">
        <v>189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21.6</v>
      </c>
      <c r="AU92" s="10">
        <v>30</v>
      </c>
      <c r="AV92" s="10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0</v>
      </c>
      <c r="BB92" t="s">
        <v>1258</v>
      </c>
      <c r="BC92" t="s">
        <v>1259</v>
      </c>
      <c r="BD92" t="s">
        <v>1260</v>
      </c>
      <c r="BE92">
        <v>0</v>
      </c>
      <c r="BF92">
        <v>0</v>
      </c>
      <c r="BG92">
        <v>0</v>
      </c>
      <c r="BH92">
        <v>0</v>
      </c>
      <c r="BI92">
        <v>1.4</v>
      </c>
      <c r="BJ92">
        <v>0</v>
      </c>
      <c r="BK92">
        <v>0</v>
      </c>
      <c r="BL92">
        <v>0</v>
      </c>
      <c r="BM92">
        <v>0.1</v>
      </c>
      <c r="BN92">
        <v>0</v>
      </c>
      <c r="BO92">
        <v>0</v>
      </c>
      <c r="BP92">
        <v>0</v>
      </c>
      <c r="BQ92">
        <v>-1.5</v>
      </c>
      <c r="BR92">
        <v>0</v>
      </c>
      <c r="BS92">
        <v>0</v>
      </c>
      <c r="BT92">
        <v>0</v>
      </c>
      <c r="BU92">
        <v>0</v>
      </c>
      <c r="BV92">
        <v>1.4</v>
      </c>
      <c r="BW92">
        <v>-2.4</v>
      </c>
      <c r="BX92">
        <v>0</v>
      </c>
      <c r="BY92">
        <v>0</v>
      </c>
      <c r="BZ92">
        <v>0.1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4.8</v>
      </c>
      <c r="CI92">
        <v>4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 t="s">
        <v>195</v>
      </c>
      <c r="CQ92" t="s">
        <v>155</v>
      </c>
      <c r="CR92" s="30">
        <v>6.4999999999999997E-3</v>
      </c>
      <c r="CS92">
        <v>8.39</v>
      </c>
      <c r="CU92" t="s">
        <v>131</v>
      </c>
      <c r="CV92" t="s">
        <v>1262</v>
      </c>
    </row>
    <row r="93" spans="1:100">
      <c r="A93">
        <v>91</v>
      </c>
      <c r="B93" s="12">
        <v>0.21052631578947367</v>
      </c>
      <c r="C93" s="12">
        <v>0</v>
      </c>
      <c r="D93">
        <v>5</v>
      </c>
      <c r="E93" s="10">
        <v>75</v>
      </c>
      <c r="F93" s="10">
        <v>22</v>
      </c>
      <c r="G93" s="10">
        <v>27.2</v>
      </c>
      <c r="H93" s="10">
        <v>91.2</v>
      </c>
      <c r="I93">
        <v>5</v>
      </c>
      <c r="J93" t="s">
        <v>55</v>
      </c>
      <c r="K93" s="10">
        <v>28</v>
      </c>
      <c r="L93" t="s">
        <v>327</v>
      </c>
      <c r="M93" t="s">
        <v>1263</v>
      </c>
      <c r="N93" t="s">
        <v>1264</v>
      </c>
      <c r="O93">
        <v>63.0747</v>
      </c>
      <c r="P93" t="s">
        <v>1268</v>
      </c>
      <c r="Q93" s="10">
        <v>0</v>
      </c>
      <c r="R93" s="10">
        <v>0</v>
      </c>
      <c r="S93" s="10">
        <v>0</v>
      </c>
      <c r="T93" s="10">
        <v>0</v>
      </c>
      <c r="U93" s="10">
        <v>356</v>
      </c>
      <c r="V93" s="10">
        <v>0</v>
      </c>
      <c r="W93" s="10">
        <v>0</v>
      </c>
      <c r="X93" s="10">
        <v>40</v>
      </c>
      <c r="Y93" s="10">
        <v>0</v>
      </c>
      <c r="Z93" s="10">
        <v>0</v>
      </c>
      <c r="AA93" s="10">
        <v>0</v>
      </c>
      <c r="AB93" s="10">
        <v>0</v>
      </c>
      <c r="AC93" s="10">
        <v>4</v>
      </c>
      <c r="AD93" s="10">
        <v>0</v>
      </c>
      <c r="AE93" s="10">
        <v>0</v>
      </c>
      <c r="AF93" s="10">
        <v>0</v>
      </c>
      <c r="AG93" s="10">
        <v>0</v>
      </c>
      <c r="AH93" s="10">
        <v>356</v>
      </c>
      <c r="AI93" s="10">
        <v>0</v>
      </c>
      <c r="AJ93" s="10">
        <v>0</v>
      </c>
      <c r="AK93" s="10">
        <v>40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95</v>
      </c>
      <c r="AU93" s="10">
        <v>0</v>
      </c>
      <c r="AV93" s="10">
        <v>0</v>
      </c>
      <c r="AW93" s="10">
        <v>57.8</v>
      </c>
      <c r="AX93" s="10">
        <v>0</v>
      </c>
      <c r="AY93" s="10">
        <v>0</v>
      </c>
      <c r="AZ93" s="10">
        <v>0</v>
      </c>
      <c r="BA93" s="10">
        <v>0</v>
      </c>
      <c r="BB93" t="s">
        <v>1265</v>
      </c>
      <c r="BC93" t="s">
        <v>1266</v>
      </c>
      <c r="BD93" t="s">
        <v>1267</v>
      </c>
      <c r="BE93">
        <v>0</v>
      </c>
      <c r="BF93">
        <v>0</v>
      </c>
      <c r="BG93">
        <v>0</v>
      </c>
      <c r="BH93">
        <v>0</v>
      </c>
      <c r="BI93">
        <v>0.2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-0.19999999999998863</v>
      </c>
      <c r="BR93">
        <v>0</v>
      </c>
      <c r="BS93">
        <v>0</v>
      </c>
      <c r="BT93">
        <v>0</v>
      </c>
      <c r="BU93">
        <v>0</v>
      </c>
      <c r="BV93">
        <v>0.2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3.6</v>
      </c>
      <c r="CI93">
        <v>0</v>
      </c>
      <c r="CJ93">
        <v>0</v>
      </c>
      <c r="CK93">
        <v>3.1</v>
      </c>
      <c r="CL93">
        <v>0</v>
      </c>
      <c r="CM93">
        <v>0</v>
      </c>
      <c r="CN93">
        <v>0</v>
      </c>
      <c r="CO93">
        <v>0</v>
      </c>
      <c r="CP93" t="s">
        <v>195</v>
      </c>
      <c r="CQ93" t="s">
        <v>155</v>
      </c>
      <c r="CR93" s="30">
        <v>3.5000000000000001E-3</v>
      </c>
      <c r="CS93">
        <v>7.59</v>
      </c>
      <c r="CU93" t="s">
        <v>131</v>
      </c>
      <c r="CV93" t="s">
        <v>1269</v>
      </c>
    </row>
    <row r="94" spans="1:100">
      <c r="A94">
        <v>92</v>
      </c>
      <c r="B94" s="12">
        <v>0.15789473684210525</v>
      </c>
      <c r="C94" s="12">
        <v>0</v>
      </c>
      <c r="D94">
        <v>5</v>
      </c>
      <c r="E94" s="10">
        <v>73</v>
      </c>
      <c r="F94" s="10">
        <v>23</v>
      </c>
      <c r="G94" s="10">
        <v>23.9</v>
      </c>
      <c r="H94" s="10">
        <v>92.6</v>
      </c>
      <c r="I94">
        <v>6</v>
      </c>
      <c r="J94" t="s">
        <v>74</v>
      </c>
      <c r="K94" s="10">
        <v>31</v>
      </c>
      <c r="L94" t="s">
        <v>328</v>
      </c>
      <c r="M94" t="s">
        <v>1270</v>
      </c>
      <c r="N94" t="s">
        <v>1271</v>
      </c>
      <c r="O94">
        <v>72.514600000000002</v>
      </c>
      <c r="P94" t="s">
        <v>1275</v>
      </c>
      <c r="Q94" s="10">
        <v>0</v>
      </c>
      <c r="R94" s="10">
        <v>0</v>
      </c>
      <c r="S94" s="10">
        <v>0</v>
      </c>
      <c r="T94" s="10">
        <v>0</v>
      </c>
      <c r="U94" s="10">
        <v>179</v>
      </c>
      <c r="V94" s="10">
        <v>198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23</v>
      </c>
      <c r="AD94" s="10">
        <v>0</v>
      </c>
      <c r="AE94" s="10">
        <v>0</v>
      </c>
      <c r="AF94" s="10">
        <v>0</v>
      </c>
      <c r="AG94" s="10">
        <v>0</v>
      </c>
      <c r="AH94" s="10">
        <v>179</v>
      </c>
      <c r="AI94" s="10">
        <v>198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82.6</v>
      </c>
      <c r="AU94" s="10">
        <v>59.4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t="s">
        <v>1272</v>
      </c>
      <c r="BC94" t="s">
        <v>1273</v>
      </c>
      <c r="BD94" t="s">
        <v>1274</v>
      </c>
      <c r="BE94">
        <v>0</v>
      </c>
      <c r="BF94">
        <v>0</v>
      </c>
      <c r="BG94">
        <v>0</v>
      </c>
      <c r="BH94">
        <v>0</v>
      </c>
      <c r="BI94">
        <v>1.1000000000000001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-1.1000000000000227</v>
      </c>
      <c r="BR94">
        <v>0</v>
      </c>
      <c r="BS94">
        <v>0</v>
      </c>
      <c r="BT94">
        <v>0</v>
      </c>
      <c r="BU94">
        <v>0</v>
      </c>
      <c r="BV94">
        <v>1.1000000000000001</v>
      </c>
      <c r="BW94">
        <v>-0.8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3.5</v>
      </c>
      <c r="CI94">
        <v>2.9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 t="s">
        <v>195</v>
      </c>
      <c r="CQ94" t="s">
        <v>155</v>
      </c>
      <c r="CR94" s="30">
        <v>1.2999999999999999E-3</v>
      </c>
      <c r="CS94">
        <v>7.02</v>
      </c>
      <c r="CU94" t="s">
        <v>131</v>
      </c>
      <c r="CV94" t="s">
        <v>1276</v>
      </c>
    </row>
    <row r="95" spans="1:100">
      <c r="A95">
        <v>93</v>
      </c>
      <c r="B95" s="12">
        <v>0.26315789473684209</v>
      </c>
      <c r="C95" s="12">
        <v>0</v>
      </c>
      <c r="D95">
        <v>6</v>
      </c>
      <c r="E95" s="10">
        <v>68</v>
      </c>
      <c r="F95" s="10">
        <v>23</v>
      </c>
      <c r="G95" s="10">
        <v>22.9</v>
      </c>
      <c r="H95" s="10">
        <v>94.5</v>
      </c>
      <c r="I95">
        <v>5</v>
      </c>
      <c r="J95" t="s">
        <v>74</v>
      </c>
      <c r="K95" s="10">
        <v>38</v>
      </c>
      <c r="L95" t="s">
        <v>329</v>
      </c>
      <c r="M95" t="s">
        <v>1277</v>
      </c>
      <c r="N95" t="s">
        <v>1278</v>
      </c>
      <c r="O95">
        <v>179.36840000000001</v>
      </c>
      <c r="P95" t="s">
        <v>1282</v>
      </c>
      <c r="Q95" s="10">
        <v>0</v>
      </c>
      <c r="R95" s="10">
        <v>0</v>
      </c>
      <c r="S95" s="10">
        <v>0</v>
      </c>
      <c r="T95" s="10">
        <v>0</v>
      </c>
      <c r="U95" s="10">
        <v>109</v>
      </c>
      <c r="V95" s="10">
        <v>253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38</v>
      </c>
      <c r="AD95" s="10">
        <v>0</v>
      </c>
      <c r="AE95" s="10">
        <v>0</v>
      </c>
      <c r="AF95" s="10">
        <v>0</v>
      </c>
      <c r="AG95" s="10">
        <v>0</v>
      </c>
      <c r="AH95" s="10">
        <v>109</v>
      </c>
      <c r="AI95" s="10">
        <v>253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76.599999999999994</v>
      </c>
      <c r="AU95" s="10">
        <v>44.1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t="s">
        <v>1279</v>
      </c>
      <c r="BC95" t="s">
        <v>1280</v>
      </c>
      <c r="BD95" t="s">
        <v>1281</v>
      </c>
      <c r="BE95">
        <v>0</v>
      </c>
      <c r="BF95">
        <v>0</v>
      </c>
      <c r="BG95">
        <v>0</v>
      </c>
      <c r="BH95">
        <v>0</v>
      </c>
      <c r="BI95">
        <v>2.5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-2.5</v>
      </c>
      <c r="BR95">
        <v>0</v>
      </c>
      <c r="BS95">
        <v>0</v>
      </c>
      <c r="BT95">
        <v>0</v>
      </c>
      <c r="BU95">
        <v>0</v>
      </c>
      <c r="BV95">
        <v>2.5</v>
      </c>
      <c r="BW95">
        <v>-2.4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4.0999999999999996</v>
      </c>
      <c r="CI95">
        <v>3.2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 t="s">
        <v>195</v>
      </c>
      <c r="CQ95" t="s">
        <v>155</v>
      </c>
      <c r="CR95" s="30">
        <v>2.3999999999999998E-3</v>
      </c>
      <c r="CS95">
        <v>2.5</v>
      </c>
      <c r="CU95" t="s">
        <v>131</v>
      </c>
      <c r="CV95" t="s">
        <v>1283</v>
      </c>
    </row>
    <row r="96" spans="1:100">
      <c r="A96">
        <v>94</v>
      </c>
      <c r="B96" s="12">
        <v>0.31578947368421051</v>
      </c>
      <c r="C96" s="12">
        <v>0</v>
      </c>
      <c r="D96">
        <v>5</v>
      </c>
      <c r="E96" s="10">
        <v>71</v>
      </c>
      <c r="F96" s="10">
        <v>12</v>
      </c>
      <c r="G96" s="10">
        <v>24.9</v>
      </c>
      <c r="H96" s="10">
        <v>87.5</v>
      </c>
      <c r="I96">
        <v>4</v>
      </c>
      <c r="J96" t="s">
        <v>74</v>
      </c>
      <c r="K96" s="10">
        <v>37</v>
      </c>
      <c r="L96" t="s">
        <v>330</v>
      </c>
      <c r="M96" t="s">
        <v>1284</v>
      </c>
      <c r="N96" t="s">
        <v>1285</v>
      </c>
      <c r="O96">
        <v>50.802599999999998</v>
      </c>
      <c r="P96" t="s">
        <v>1289</v>
      </c>
      <c r="Q96" s="10">
        <v>0</v>
      </c>
      <c r="R96" s="10">
        <v>0</v>
      </c>
      <c r="S96" s="10">
        <v>0</v>
      </c>
      <c r="T96" s="10">
        <v>0</v>
      </c>
      <c r="U96" s="10">
        <v>129</v>
      </c>
      <c r="V96" s="10">
        <v>267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4</v>
      </c>
      <c r="AD96" s="10">
        <v>0</v>
      </c>
      <c r="AE96" s="10">
        <v>0</v>
      </c>
      <c r="AF96" s="10">
        <v>0</v>
      </c>
      <c r="AG96" s="10">
        <v>0</v>
      </c>
      <c r="AH96" s="10">
        <v>129</v>
      </c>
      <c r="AI96" s="10">
        <v>267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69.3</v>
      </c>
      <c r="AU96" s="10">
        <v>88.4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t="s">
        <v>1286</v>
      </c>
      <c r="BC96" t="s">
        <v>1287</v>
      </c>
      <c r="BD96" t="s">
        <v>1288</v>
      </c>
      <c r="BE96">
        <v>0</v>
      </c>
      <c r="BF96">
        <v>0</v>
      </c>
      <c r="BG96">
        <v>0</v>
      </c>
      <c r="BH96">
        <v>0</v>
      </c>
      <c r="BI96">
        <v>0.2</v>
      </c>
      <c r="BJ96">
        <v>0</v>
      </c>
      <c r="BK96">
        <v>0</v>
      </c>
      <c r="BL96">
        <v>0</v>
      </c>
      <c r="BM96">
        <v>0.1</v>
      </c>
      <c r="BN96">
        <v>0</v>
      </c>
      <c r="BO96">
        <v>0</v>
      </c>
      <c r="BP96">
        <v>0</v>
      </c>
      <c r="BQ96">
        <v>-0.30000000000001137</v>
      </c>
      <c r="BR96">
        <v>0</v>
      </c>
      <c r="BS96">
        <v>0</v>
      </c>
      <c r="BT96">
        <v>0</v>
      </c>
      <c r="BU96">
        <v>0</v>
      </c>
      <c r="BV96">
        <v>0.2</v>
      </c>
      <c r="BW96">
        <v>-2.9</v>
      </c>
      <c r="BX96">
        <v>0</v>
      </c>
      <c r="BY96">
        <v>0</v>
      </c>
      <c r="BZ96">
        <v>0.1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4.2</v>
      </c>
      <c r="CI96">
        <v>3.5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 t="s">
        <v>195</v>
      </c>
      <c r="CQ96" t="s">
        <v>155</v>
      </c>
      <c r="CR96" s="30">
        <v>4.1999999999999997E-3</v>
      </c>
      <c r="CS96">
        <v>8.23</v>
      </c>
      <c r="CU96" t="s">
        <v>131</v>
      </c>
      <c r="CV96" t="s">
        <v>1290</v>
      </c>
    </row>
    <row r="97" spans="1:100">
      <c r="A97">
        <v>95</v>
      </c>
      <c r="B97" s="12">
        <v>0.42105263157894735</v>
      </c>
      <c r="C97" s="12">
        <v>0</v>
      </c>
      <c r="D97">
        <v>4</v>
      </c>
      <c r="E97" s="10">
        <v>70</v>
      </c>
      <c r="F97" s="10">
        <v>15</v>
      </c>
      <c r="G97" s="10">
        <v>26.9</v>
      </c>
      <c r="H97" s="10">
        <v>87.6</v>
      </c>
      <c r="I97">
        <v>6</v>
      </c>
      <c r="J97" t="s">
        <v>74</v>
      </c>
      <c r="K97" s="10">
        <v>38</v>
      </c>
      <c r="L97" t="s">
        <v>331</v>
      </c>
      <c r="M97" t="s">
        <v>1291</v>
      </c>
      <c r="N97" t="s">
        <v>1292</v>
      </c>
      <c r="O97">
        <v>56.472900000000003</v>
      </c>
      <c r="P97" t="s">
        <v>1296</v>
      </c>
      <c r="Q97" s="10">
        <v>0</v>
      </c>
      <c r="R97" s="10">
        <v>0</v>
      </c>
      <c r="S97" s="10">
        <v>0</v>
      </c>
      <c r="T97" s="10">
        <v>0</v>
      </c>
      <c r="U97" s="10">
        <v>110</v>
      </c>
      <c r="V97" s="10">
        <v>256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34</v>
      </c>
      <c r="AD97" s="10">
        <v>0</v>
      </c>
      <c r="AE97" s="10">
        <v>0</v>
      </c>
      <c r="AF97" s="10">
        <v>0</v>
      </c>
      <c r="AG97" s="10">
        <v>0</v>
      </c>
      <c r="AH97" s="10">
        <v>110</v>
      </c>
      <c r="AI97" s="10">
        <v>256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52.7</v>
      </c>
      <c r="AU97" s="10">
        <v>10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t="s">
        <v>1293</v>
      </c>
      <c r="BC97" t="s">
        <v>1294</v>
      </c>
      <c r="BD97" t="s">
        <v>1295</v>
      </c>
      <c r="BE97">
        <v>0</v>
      </c>
      <c r="BF97">
        <v>0</v>
      </c>
      <c r="BG97">
        <v>0</v>
      </c>
      <c r="BH97">
        <v>0</v>
      </c>
      <c r="BI97">
        <v>1.4</v>
      </c>
      <c r="BJ97">
        <v>0</v>
      </c>
      <c r="BK97">
        <v>0</v>
      </c>
      <c r="BL97">
        <v>0.3</v>
      </c>
      <c r="BM97">
        <v>0.6</v>
      </c>
      <c r="BN97">
        <v>0</v>
      </c>
      <c r="BO97">
        <v>0</v>
      </c>
      <c r="BP97">
        <v>0</v>
      </c>
      <c r="BQ97">
        <v>-2.3000000000000114</v>
      </c>
      <c r="BR97">
        <v>0</v>
      </c>
      <c r="BS97">
        <v>0</v>
      </c>
      <c r="BT97">
        <v>0</v>
      </c>
      <c r="BU97">
        <v>0</v>
      </c>
      <c r="BV97">
        <v>1.4</v>
      </c>
      <c r="BW97">
        <v>-5.5</v>
      </c>
      <c r="BX97">
        <v>0</v>
      </c>
      <c r="BY97">
        <v>0.3</v>
      </c>
      <c r="BZ97">
        <v>0.6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4</v>
      </c>
      <c r="CI97">
        <v>3.5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 t="s">
        <v>195</v>
      </c>
      <c r="CQ97" t="s">
        <v>155</v>
      </c>
      <c r="CR97" s="30">
        <v>7.4999999999999997E-3</v>
      </c>
      <c r="CS97">
        <v>6.33</v>
      </c>
      <c r="CU97" t="s">
        <v>131</v>
      </c>
      <c r="CV97" t="s">
        <v>1297</v>
      </c>
    </row>
    <row r="98" spans="1:100">
      <c r="A98">
        <v>96</v>
      </c>
      <c r="B98" s="12">
        <v>0.57894736842105265</v>
      </c>
      <c r="C98" s="12">
        <v>0</v>
      </c>
      <c r="D98">
        <v>3</v>
      </c>
      <c r="E98" s="10">
        <v>70</v>
      </c>
      <c r="F98" s="10">
        <v>16</v>
      </c>
      <c r="G98" s="10">
        <v>32.700000000000003</v>
      </c>
      <c r="H98" s="10">
        <v>80.3</v>
      </c>
      <c r="I98">
        <v>7</v>
      </c>
      <c r="J98" t="s">
        <v>74</v>
      </c>
      <c r="K98" s="10">
        <v>43</v>
      </c>
      <c r="L98" t="s">
        <v>332</v>
      </c>
      <c r="M98" t="s">
        <v>1298</v>
      </c>
      <c r="N98" t="s">
        <v>1299</v>
      </c>
      <c r="O98">
        <v>49.084000000000003</v>
      </c>
      <c r="P98" t="s">
        <v>1303</v>
      </c>
      <c r="Q98" s="10">
        <v>0</v>
      </c>
      <c r="R98" s="10">
        <v>0</v>
      </c>
      <c r="S98" s="10">
        <v>0</v>
      </c>
      <c r="T98" s="10">
        <v>0</v>
      </c>
      <c r="U98" s="10">
        <v>67</v>
      </c>
      <c r="V98" s="10">
        <v>318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15</v>
      </c>
      <c r="AD98" s="10">
        <v>0</v>
      </c>
      <c r="AE98" s="10">
        <v>0</v>
      </c>
      <c r="AF98" s="10">
        <v>0</v>
      </c>
      <c r="AG98" s="10">
        <v>0</v>
      </c>
      <c r="AH98" s="10">
        <v>67</v>
      </c>
      <c r="AI98" s="10">
        <v>318</v>
      </c>
      <c r="AJ98" s="10">
        <v>0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71.2</v>
      </c>
      <c r="AU98" s="10">
        <v>74.7</v>
      </c>
      <c r="AV98" s="10">
        <v>0</v>
      </c>
      <c r="AW98" s="10">
        <v>0</v>
      </c>
      <c r="AX98" s="10">
        <v>0</v>
      </c>
      <c r="AY98" s="10">
        <v>0</v>
      </c>
      <c r="AZ98" s="10">
        <v>0</v>
      </c>
      <c r="BA98" s="10">
        <v>0</v>
      </c>
      <c r="BB98" t="s">
        <v>1300</v>
      </c>
      <c r="BC98" t="s">
        <v>1301</v>
      </c>
      <c r="BD98" t="s">
        <v>1302</v>
      </c>
      <c r="BE98">
        <v>0</v>
      </c>
      <c r="BF98">
        <v>0</v>
      </c>
      <c r="BG98">
        <v>0</v>
      </c>
      <c r="BH98">
        <v>0</v>
      </c>
      <c r="BI98">
        <v>0.9</v>
      </c>
      <c r="BJ98">
        <v>0</v>
      </c>
      <c r="BK98">
        <v>0</v>
      </c>
      <c r="BL98">
        <v>0</v>
      </c>
      <c r="BM98">
        <v>0.9</v>
      </c>
      <c r="BN98">
        <v>0</v>
      </c>
      <c r="BO98">
        <v>0</v>
      </c>
      <c r="BP98">
        <v>0</v>
      </c>
      <c r="BQ98">
        <v>-1.8000000000000114</v>
      </c>
      <c r="BR98">
        <v>0</v>
      </c>
      <c r="BS98">
        <v>0</v>
      </c>
      <c r="BT98">
        <v>0</v>
      </c>
      <c r="BU98">
        <v>0</v>
      </c>
      <c r="BV98">
        <v>0.9</v>
      </c>
      <c r="BW98">
        <v>-2.9</v>
      </c>
      <c r="BX98">
        <v>0</v>
      </c>
      <c r="BY98">
        <v>0</v>
      </c>
      <c r="BZ98">
        <v>0.9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3.4</v>
      </c>
      <c r="CI98">
        <v>2.7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 t="s">
        <v>195</v>
      </c>
      <c r="CQ98" t="s">
        <v>155</v>
      </c>
      <c r="CR98" s="30">
        <v>7.3000000000000001E-3</v>
      </c>
      <c r="CS98">
        <v>5.43</v>
      </c>
      <c r="CU98" t="s">
        <v>131</v>
      </c>
      <c r="CV98" t="s">
        <v>1304</v>
      </c>
    </row>
    <row r="99" spans="1:100">
      <c r="A99">
        <v>97</v>
      </c>
      <c r="B99" s="12">
        <v>0.42105263157894735</v>
      </c>
      <c r="C99" s="12">
        <v>0</v>
      </c>
      <c r="D99">
        <v>3</v>
      </c>
      <c r="E99" s="10">
        <v>71</v>
      </c>
      <c r="F99" s="10">
        <v>18</v>
      </c>
      <c r="G99" s="10">
        <v>33.4</v>
      </c>
      <c r="H99" s="10">
        <v>84.6</v>
      </c>
      <c r="I99">
        <v>5</v>
      </c>
      <c r="J99" t="s">
        <v>74</v>
      </c>
      <c r="K99" s="10">
        <v>46</v>
      </c>
      <c r="L99" t="s">
        <v>333</v>
      </c>
      <c r="M99" t="s">
        <v>1305</v>
      </c>
      <c r="N99" t="s">
        <v>1306</v>
      </c>
      <c r="O99">
        <v>162.488</v>
      </c>
      <c r="P99" t="s">
        <v>1310</v>
      </c>
      <c r="Q99" s="10">
        <v>0</v>
      </c>
      <c r="R99" s="10">
        <v>0</v>
      </c>
      <c r="S99" s="10">
        <v>0</v>
      </c>
      <c r="T99" s="10">
        <v>0</v>
      </c>
      <c r="U99" s="10">
        <v>37</v>
      </c>
      <c r="V99" s="10">
        <v>335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28</v>
      </c>
      <c r="AD99" s="10">
        <v>0</v>
      </c>
      <c r="AE99" s="10">
        <v>0</v>
      </c>
      <c r="AF99" s="10">
        <v>0</v>
      </c>
      <c r="AG99" s="10">
        <v>0</v>
      </c>
      <c r="AH99" s="10">
        <v>37</v>
      </c>
      <c r="AI99" s="10">
        <v>335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61.1</v>
      </c>
      <c r="AU99" s="10">
        <v>49.2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t="s">
        <v>1307</v>
      </c>
      <c r="BC99" t="s">
        <v>1308</v>
      </c>
      <c r="BD99" t="s">
        <v>1309</v>
      </c>
      <c r="BE99">
        <v>0</v>
      </c>
      <c r="BF99">
        <v>0</v>
      </c>
      <c r="BG99">
        <v>0</v>
      </c>
      <c r="BH99">
        <v>0</v>
      </c>
      <c r="BI99">
        <v>0.5</v>
      </c>
      <c r="BJ99">
        <v>0.7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-2.1999999999999886</v>
      </c>
      <c r="BR99">
        <v>0</v>
      </c>
      <c r="BS99">
        <v>0</v>
      </c>
      <c r="BT99">
        <v>0</v>
      </c>
      <c r="BU99">
        <v>0</v>
      </c>
      <c r="BV99">
        <v>0.5</v>
      </c>
      <c r="BW99">
        <v>0.7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3.6</v>
      </c>
      <c r="CI99">
        <v>3.7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 t="s">
        <v>195</v>
      </c>
      <c r="CQ99" t="s">
        <v>155</v>
      </c>
      <c r="CR99" s="30">
        <v>2.5000000000000001E-3</v>
      </c>
      <c r="CS99">
        <v>2.2000000000000002</v>
      </c>
      <c r="CU99" t="s">
        <v>131</v>
      </c>
      <c r="CV99" t="s">
        <v>1311</v>
      </c>
    </row>
    <row r="100" spans="1:100">
      <c r="A100">
        <v>98</v>
      </c>
      <c r="B100" s="12">
        <v>0.21052631578947367</v>
      </c>
      <c r="C100" s="12">
        <v>0</v>
      </c>
      <c r="D100">
        <v>4</v>
      </c>
      <c r="E100" s="10">
        <v>66</v>
      </c>
      <c r="F100" s="10">
        <v>22</v>
      </c>
      <c r="G100" s="10">
        <v>25.4</v>
      </c>
      <c r="H100" s="10">
        <v>83.7</v>
      </c>
      <c r="I100">
        <v>4</v>
      </c>
      <c r="J100" t="s">
        <v>74</v>
      </c>
      <c r="K100" s="10">
        <v>48</v>
      </c>
      <c r="L100" t="s">
        <v>334</v>
      </c>
      <c r="M100" t="s">
        <v>1312</v>
      </c>
      <c r="N100" t="s">
        <v>1313</v>
      </c>
      <c r="O100">
        <v>54.775399999999998</v>
      </c>
      <c r="P100" t="s">
        <v>1317</v>
      </c>
      <c r="Q100" s="10">
        <v>0</v>
      </c>
      <c r="R100" s="10">
        <v>0</v>
      </c>
      <c r="S100" s="10">
        <v>0</v>
      </c>
      <c r="T100" s="10">
        <v>0</v>
      </c>
      <c r="U100" s="10">
        <v>18</v>
      </c>
      <c r="V100" s="10">
        <v>344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38</v>
      </c>
      <c r="AD100" s="10">
        <v>0</v>
      </c>
      <c r="AE100" s="10">
        <v>0</v>
      </c>
      <c r="AF100" s="10">
        <v>0</v>
      </c>
      <c r="AG100" s="10">
        <v>0</v>
      </c>
      <c r="AH100" s="10">
        <v>18</v>
      </c>
      <c r="AI100" s="10">
        <v>344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2.2000000000000002</v>
      </c>
      <c r="AU100" s="10">
        <v>24.4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t="s">
        <v>1314</v>
      </c>
      <c r="BC100" t="s">
        <v>1315</v>
      </c>
      <c r="BD100" t="s">
        <v>1316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</v>
      </c>
      <c r="BK100">
        <v>0</v>
      </c>
      <c r="BL100">
        <v>0</v>
      </c>
      <c r="BM100">
        <v>0</v>
      </c>
      <c r="BN100">
        <v>2.1</v>
      </c>
      <c r="BO100">
        <v>0</v>
      </c>
      <c r="BP100">
        <v>0</v>
      </c>
      <c r="BQ100">
        <v>-4.1000000000000227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2</v>
      </c>
      <c r="BX100">
        <v>0</v>
      </c>
      <c r="BY100">
        <v>0</v>
      </c>
      <c r="BZ100">
        <v>0</v>
      </c>
      <c r="CA100">
        <v>2.1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3.6</v>
      </c>
      <c r="CI100">
        <v>4.3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 t="s">
        <v>195</v>
      </c>
      <c r="CQ100" t="s">
        <v>155</v>
      </c>
      <c r="CR100" s="30">
        <v>3.8E-3</v>
      </c>
      <c r="CS100">
        <v>8.74</v>
      </c>
      <c r="CU100" t="s">
        <v>131</v>
      </c>
      <c r="CV100" t="s">
        <v>1318</v>
      </c>
    </row>
    <row r="101" spans="1:100">
      <c r="A101">
        <v>99</v>
      </c>
      <c r="B101" s="12">
        <v>0.26315789473684209</v>
      </c>
      <c r="C101" s="12">
        <v>0</v>
      </c>
      <c r="D101">
        <v>4</v>
      </c>
      <c r="E101" s="10">
        <v>70</v>
      </c>
      <c r="F101" s="10">
        <v>20</v>
      </c>
      <c r="G101" s="10">
        <v>25.9</v>
      </c>
      <c r="H101" s="10">
        <v>84.6</v>
      </c>
      <c r="I101">
        <v>3</v>
      </c>
      <c r="J101" t="s">
        <v>74</v>
      </c>
      <c r="K101" s="10">
        <v>48</v>
      </c>
      <c r="L101" t="s">
        <v>335</v>
      </c>
      <c r="M101" t="s">
        <v>1319</v>
      </c>
      <c r="N101" t="s">
        <v>1320</v>
      </c>
      <c r="O101">
        <v>31.183700000000002</v>
      </c>
      <c r="P101" t="s">
        <v>1324</v>
      </c>
      <c r="Q101" s="10">
        <v>0</v>
      </c>
      <c r="R101" s="10">
        <v>0</v>
      </c>
      <c r="S101" s="10">
        <v>0</v>
      </c>
      <c r="T101" s="10">
        <v>0</v>
      </c>
      <c r="U101" s="10">
        <v>19</v>
      </c>
      <c r="V101" s="10">
        <v>359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22</v>
      </c>
      <c r="AD101" s="10">
        <v>0</v>
      </c>
      <c r="AE101" s="10">
        <v>0</v>
      </c>
      <c r="AF101" s="10">
        <v>0</v>
      </c>
      <c r="AG101" s="10">
        <v>0</v>
      </c>
      <c r="AH101" s="10">
        <v>19</v>
      </c>
      <c r="AI101" s="10">
        <v>359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96.5</v>
      </c>
      <c r="AU101" s="10">
        <v>6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t="s">
        <v>1321</v>
      </c>
      <c r="BC101" t="s">
        <v>1322</v>
      </c>
      <c r="BD101" t="s">
        <v>1323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1.1000000000000001</v>
      </c>
      <c r="BO101">
        <v>0</v>
      </c>
      <c r="BP101">
        <v>0</v>
      </c>
      <c r="BQ101">
        <v>-2.1000000000000227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</v>
      </c>
      <c r="BX101">
        <v>0</v>
      </c>
      <c r="BY101">
        <v>0</v>
      </c>
      <c r="BZ101">
        <v>0</v>
      </c>
      <c r="CA101">
        <v>1.1000000000000001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3.5</v>
      </c>
      <c r="CI101">
        <v>4.4000000000000004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 t="s">
        <v>195</v>
      </c>
      <c r="CQ101" t="s">
        <v>155</v>
      </c>
      <c r="CR101" s="30">
        <v>2.0999999999999999E-3</v>
      </c>
      <c r="CS101">
        <v>14.38</v>
      </c>
      <c r="CU101" t="s">
        <v>131</v>
      </c>
      <c r="CV101" t="s">
        <v>1325</v>
      </c>
    </row>
    <row r="102" spans="1:100">
      <c r="A102">
        <v>100</v>
      </c>
      <c r="B102" s="12">
        <v>0.31578947368421051</v>
      </c>
      <c r="C102" s="12">
        <v>0</v>
      </c>
      <c r="D102">
        <v>5</v>
      </c>
      <c r="E102" s="10">
        <v>70</v>
      </c>
      <c r="F102" s="10">
        <v>12</v>
      </c>
      <c r="G102" s="10">
        <v>28.6</v>
      </c>
      <c r="H102" s="10">
        <v>80.5</v>
      </c>
      <c r="I102">
        <v>2</v>
      </c>
      <c r="J102" t="s">
        <v>74</v>
      </c>
      <c r="K102" s="10">
        <v>46</v>
      </c>
      <c r="L102" t="s">
        <v>336</v>
      </c>
      <c r="M102" t="s">
        <v>1326</v>
      </c>
      <c r="N102" t="s">
        <v>1327</v>
      </c>
      <c r="O102">
        <v>173.48769999999999</v>
      </c>
      <c r="P102" t="s">
        <v>1331</v>
      </c>
      <c r="Q102" s="10">
        <v>0</v>
      </c>
      <c r="R102" s="10">
        <v>0</v>
      </c>
      <c r="S102" s="10">
        <v>0</v>
      </c>
      <c r="T102" s="10">
        <v>0</v>
      </c>
      <c r="U102" s="10">
        <v>39</v>
      </c>
      <c r="V102" s="10">
        <v>349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12</v>
      </c>
      <c r="AD102" s="10">
        <v>0</v>
      </c>
      <c r="AE102" s="10">
        <v>0</v>
      </c>
      <c r="AF102" s="10">
        <v>0</v>
      </c>
      <c r="AG102" s="10">
        <v>0</v>
      </c>
      <c r="AH102" s="10">
        <v>39</v>
      </c>
      <c r="AI102" s="10">
        <v>349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45.9</v>
      </c>
      <c r="AU102" s="10">
        <v>76.599999999999994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t="s">
        <v>1328</v>
      </c>
      <c r="BC102" t="s">
        <v>1329</v>
      </c>
      <c r="BD102" t="s">
        <v>1330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0.5</v>
      </c>
      <c r="BK102">
        <v>0</v>
      </c>
      <c r="BL102">
        <v>0</v>
      </c>
      <c r="BM102">
        <v>0</v>
      </c>
      <c r="BN102">
        <v>0.7</v>
      </c>
      <c r="BO102">
        <v>0</v>
      </c>
      <c r="BP102">
        <v>0</v>
      </c>
      <c r="BQ102">
        <v>-1.1999999999999886</v>
      </c>
      <c r="BR102">
        <v>0</v>
      </c>
      <c r="BS102">
        <v>0</v>
      </c>
      <c r="BT102">
        <v>0</v>
      </c>
      <c r="BU102">
        <v>0</v>
      </c>
      <c r="BV102">
        <v>-0.2</v>
      </c>
      <c r="BW102">
        <v>0.5</v>
      </c>
      <c r="BX102">
        <v>0</v>
      </c>
      <c r="BY102">
        <v>0</v>
      </c>
      <c r="BZ102">
        <v>0</v>
      </c>
      <c r="CA102">
        <v>0.7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2.4</v>
      </c>
      <c r="CI102">
        <v>3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 t="s">
        <v>155</v>
      </c>
      <c r="CQ102" t="s">
        <v>155</v>
      </c>
      <c r="CR102" s="30">
        <v>2.2000000000000001E-3</v>
      </c>
      <c r="CS102">
        <v>2.41</v>
      </c>
      <c r="CU102" t="s">
        <v>131</v>
      </c>
      <c r="CV102" t="s">
        <v>1332</v>
      </c>
    </row>
    <row r="103" spans="1:100">
      <c r="A103">
        <v>101</v>
      </c>
      <c r="B103" s="12">
        <v>0.21052631578947367</v>
      </c>
      <c r="C103" s="12">
        <v>0</v>
      </c>
      <c r="D103">
        <v>0</v>
      </c>
      <c r="E103" s="10">
        <v>68</v>
      </c>
      <c r="F103" s="10">
        <v>22</v>
      </c>
      <c r="G103" s="10">
        <v>32.5</v>
      </c>
      <c r="H103" s="10">
        <v>81.2</v>
      </c>
      <c r="I103">
        <v>4</v>
      </c>
      <c r="J103" t="s">
        <v>55</v>
      </c>
      <c r="K103" s="10">
        <v>27</v>
      </c>
      <c r="L103" t="s">
        <v>337</v>
      </c>
      <c r="M103" t="s">
        <v>1333</v>
      </c>
      <c r="N103" t="s">
        <v>1334</v>
      </c>
      <c r="O103">
        <v>69.081800000000001</v>
      </c>
      <c r="P103" t="s">
        <v>1338</v>
      </c>
      <c r="Q103" s="10">
        <v>0</v>
      </c>
      <c r="R103" s="10">
        <v>0</v>
      </c>
      <c r="S103" s="10">
        <v>0</v>
      </c>
      <c r="T103" s="10">
        <v>0</v>
      </c>
      <c r="U103" s="10">
        <v>317</v>
      </c>
      <c r="V103" s="10">
        <v>0</v>
      </c>
      <c r="W103" s="10">
        <v>0</v>
      </c>
      <c r="X103" s="10">
        <v>56</v>
      </c>
      <c r="Y103" s="10">
        <v>0</v>
      </c>
      <c r="Z103" s="10">
        <v>0</v>
      </c>
      <c r="AA103" s="10">
        <v>0</v>
      </c>
      <c r="AB103" s="10">
        <v>0</v>
      </c>
      <c r="AC103" s="10">
        <v>27</v>
      </c>
      <c r="AD103" s="10">
        <v>0</v>
      </c>
      <c r="AE103" s="10">
        <v>0</v>
      </c>
      <c r="AF103" s="10">
        <v>0</v>
      </c>
      <c r="AG103" s="10">
        <v>0</v>
      </c>
      <c r="AH103" s="10">
        <v>317</v>
      </c>
      <c r="AI103" s="10">
        <v>0</v>
      </c>
      <c r="AJ103" s="10">
        <v>0</v>
      </c>
      <c r="AK103" s="10">
        <v>56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37.1</v>
      </c>
      <c r="AU103" s="10">
        <v>0</v>
      </c>
      <c r="AV103" s="10">
        <v>0</v>
      </c>
      <c r="AW103" s="10">
        <v>6.1</v>
      </c>
      <c r="AX103" s="10">
        <v>0</v>
      </c>
      <c r="AY103" s="10">
        <v>0</v>
      </c>
      <c r="AZ103" s="10">
        <v>0</v>
      </c>
      <c r="BA103" s="10">
        <v>0</v>
      </c>
      <c r="BB103" t="s">
        <v>1335</v>
      </c>
      <c r="BC103" t="s">
        <v>1336</v>
      </c>
      <c r="BD103" t="s">
        <v>1337</v>
      </c>
      <c r="BE103">
        <v>0</v>
      </c>
      <c r="BF103">
        <v>0</v>
      </c>
      <c r="BG103">
        <v>0</v>
      </c>
      <c r="BH103">
        <v>0</v>
      </c>
      <c r="BI103">
        <v>1.2</v>
      </c>
      <c r="BJ103">
        <v>0</v>
      </c>
      <c r="BK103">
        <v>0</v>
      </c>
      <c r="BL103">
        <v>0.5</v>
      </c>
      <c r="BM103">
        <v>0.6</v>
      </c>
      <c r="BN103">
        <v>0</v>
      </c>
      <c r="BO103">
        <v>0</v>
      </c>
      <c r="BP103">
        <v>0</v>
      </c>
      <c r="BQ103">
        <v>-2.3000000000000114</v>
      </c>
      <c r="BR103">
        <v>0</v>
      </c>
      <c r="BS103">
        <v>0</v>
      </c>
      <c r="BT103">
        <v>0</v>
      </c>
      <c r="BU103">
        <v>0</v>
      </c>
      <c r="BV103">
        <v>1.2</v>
      </c>
      <c r="BW103">
        <v>0</v>
      </c>
      <c r="BX103">
        <v>0</v>
      </c>
      <c r="BY103">
        <v>0.5</v>
      </c>
      <c r="BZ103">
        <v>0.6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3.9</v>
      </c>
      <c r="CI103">
        <v>0</v>
      </c>
      <c r="CJ103">
        <v>0</v>
      </c>
      <c r="CK103">
        <v>3.6</v>
      </c>
      <c r="CL103">
        <v>0</v>
      </c>
      <c r="CM103">
        <v>0</v>
      </c>
      <c r="CN103">
        <v>0</v>
      </c>
      <c r="CO103">
        <v>0</v>
      </c>
      <c r="CP103" t="s">
        <v>155</v>
      </c>
      <c r="CQ103" t="s">
        <v>155</v>
      </c>
      <c r="CR103" s="30">
        <v>9.2999999999999992E-3</v>
      </c>
      <c r="CS103">
        <v>6.93</v>
      </c>
      <c r="CU103" t="s">
        <v>131</v>
      </c>
      <c r="CV103" t="s">
        <v>1339</v>
      </c>
    </row>
    <row r="104" spans="1:100">
      <c r="A104">
        <v>102</v>
      </c>
      <c r="B104" s="12">
        <v>0.36842105263157893</v>
      </c>
      <c r="C104" s="12">
        <v>1</v>
      </c>
      <c r="D104">
        <v>-1</v>
      </c>
      <c r="E104" s="10">
        <v>68</v>
      </c>
      <c r="F104" s="10">
        <v>18</v>
      </c>
      <c r="G104" s="10">
        <v>35.5</v>
      </c>
      <c r="H104" s="10">
        <v>79.2</v>
      </c>
      <c r="I104">
        <v>6</v>
      </c>
      <c r="J104" t="s">
        <v>148</v>
      </c>
      <c r="K104" s="10">
        <v>27</v>
      </c>
      <c r="L104" t="s">
        <v>338</v>
      </c>
      <c r="M104" t="s">
        <v>1340</v>
      </c>
      <c r="N104" t="s">
        <v>1341</v>
      </c>
      <c r="O104">
        <v>0</v>
      </c>
      <c r="P104" t="s">
        <v>131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t="s">
        <v>1342</v>
      </c>
      <c r="BC104" t="s">
        <v>1343</v>
      </c>
      <c r="BD104" t="s">
        <v>1344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 t="s">
        <v>155</v>
      </c>
      <c r="CQ104" t="s">
        <v>155</v>
      </c>
      <c r="CR104" s="30">
        <v>9.4000000000000004E-3</v>
      </c>
      <c r="CS104">
        <v>2.79</v>
      </c>
      <c r="CU104" t="s">
        <v>131</v>
      </c>
      <c r="CV104" t="s">
        <v>1345</v>
      </c>
    </row>
    <row r="105" spans="1:100">
      <c r="A105">
        <v>103</v>
      </c>
      <c r="B105" s="12">
        <v>0.47368421052631576</v>
      </c>
      <c r="C105" s="12">
        <v>1</v>
      </c>
      <c r="D105">
        <v>-1</v>
      </c>
      <c r="E105" s="10">
        <v>71</v>
      </c>
      <c r="F105" s="10">
        <v>14</v>
      </c>
      <c r="G105" s="10">
        <v>30.4</v>
      </c>
      <c r="H105" s="10">
        <v>79.2</v>
      </c>
      <c r="I105">
        <v>6</v>
      </c>
      <c r="J105" t="s">
        <v>148</v>
      </c>
      <c r="K105" s="10">
        <v>31</v>
      </c>
      <c r="L105" t="s">
        <v>339</v>
      </c>
      <c r="M105" t="s">
        <v>1346</v>
      </c>
      <c r="N105" t="s">
        <v>1347</v>
      </c>
      <c r="O105">
        <v>0</v>
      </c>
      <c r="P105" t="s">
        <v>131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t="s">
        <v>1348</v>
      </c>
      <c r="BC105" t="s">
        <v>1349</v>
      </c>
      <c r="BD105" t="s">
        <v>1350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 t="s">
        <v>155</v>
      </c>
      <c r="CQ105" t="s">
        <v>155</v>
      </c>
      <c r="CR105" s="30">
        <v>8.0000000000000002E-3</v>
      </c>
      <c r="CS105">
        <v>2.5499999999999998</v>
      </c>
      <c r="CU105" t="s">
        <v>131</v>
      </c>
      <c r="CV105" t="s">
        <v>1351</v>
      </c>
    </row>
    <row r="106" spans="1:100">
      <c r="A106">
        <v>104</v>
      </c>
      <c r="B106" s="12">
        <v>0.31578947368421051</v>
      </c>
      <c r="C106" s="12">
        <v>0</v>
      </c>
      <c r="D106">
        <v>1</v>
      </c>
      <c r="E106" s="10">
        <v>75</v>
      </c>
      <c r="F106" s="10">
        <v>14</v>
      </c>
      <c r="G106" s="10">
        <v>25.2</v>
      </c>
      <c r="H106" s="10">
        <v>85.3</v>
      </c>
      <c r="I106">
        <v>5</v>
      </c>
      <c r="J106" t="s">
        <v>55</v>
      </c>
      <c r="K106" s="10">
        <v>28</v>
      </c>
      <c r="L106" t="s">
        <v>340</v>
      </c>
      <c r="M106" t="s">
        <v>1352</v>
      </c>
      <c r="N106" t="s">
        <v>1353</v>
      </c>
      <c r="O106">
        <v>180.99789999999999</v>
      </c>
      <c r="P106" t="s">
        <v>1357</v>
      </c>
      <c r="Q106" s="10">
        <v>0</v>
      </c>
      <c r="R106" s="10">
        <v>0</v>
      </c>
      <c r="S106" s="10">
        <v>0</v>
      </c>
      <c r="T106" s="10">
        <v>0</v>
      </c>
      <c r="U106" s="10">
        <v>343</v>
      </c>
      <c r="V106" s="10">
        <v>0</v>
      </c>
      <c r="W106" s="10">
        <v>0</v>
      </c>
      <c r="X106" s="10">
        <v>38</v>
      </c>
      <c r="Y106" s="10">
        <v>0</v>
      </c>
      <c r="Z106" s="10">
        <v>0</v>
      </c>
      <c r="AA106" s="10">
        <v>0</v>
      </c>
      <c r="AB106" s="10">
        <v>0</v>
      </c>
      <c r="AC106" s="10">
        <v>19</v>
      </c>
      <c r="AD106" s="10">
        <v>0</v>
      </c>
      <c r="AE106" s="10">
        <v>0</v>
      </c>
      <c r="AF106" s="10">
        <v>0</v>
      </c>
      <c r="AG106" s="10">
        <v>0</v>
      </c>
      <c r="AH106" s="10">
        <v>343</v>
      </c>
      <c r="AI106" s="10">
        <v>0</v>
      </c>
      <c r="AJ106" s="10">
        <v>0</v>
      </c>
      <c r="AK106" s="10">
        <v>38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79.8</v>
      </c>
      <c r="AU106" s="10">
        <v>0</v>
      </c>
      <c r="AV106" s="10">
        <v>0</v>
      </c>
      <c r="AW106" s="10">
        <v>28.6</v>
      </c>
      <c r="AX106" s="10">
        <v>0</v>
      </c>
      <c r="AY106" s="10">
        <v>0</v>
      </c>
      <c r="AZ106" s="10">
        <v>0</v>
      </c>
      <c r="BA106" s="10">
        <v>0</v>
      </c>
      <c r="BB106" t="s">
        <v>1354</v>
      </c>
      <c r="BC106" t="s">
        <v>1355</v>
      </c>
      <c r="BD106" t="s">
        <v>1356</v>
      </c>
      <c r="BE106">
        <v>0</v>
      </c>
      <c r="BF106">
        <v>0</v>
      </c>
      <c r="BG106">
        <v>0</v>
      </c>
      <c r="BH106">
        <v>0</v>
      </c>
      <c r="BI106">
        <v>0.2</v>
      </c>
      <c r="BJ106">
        <v>0</v>
      </c>
      <c r="BK106">
        <v>0</v>
      </c>
      <c r="BL106">
        <v>0.6</v>
      </c>
      <c r="BM106">
        <v>0</v>
      </c>
      <c r="BN106">
        <v>0</v>
      </c>
      <c r="BO106">
        <v>0</v>
      </c>
      <c r="BP106">
        <v>0</v>
      </c>
      <c r="BQ106">
        <v>-0.80000000000001137</v>
      </c>
      <c r="BR106">
        <v>0</v>
      </c>
      <c r="BS106">
        <v>0</v>
      </c>
      <c r="BT106">
        <v>0</v>
      </c>
      <c r="BU106">
        <v>0</v>
      </c>
      <c r="BV106">
        <v>0.2</v>
      </c>
      <c r="BW106">
        <v>0</v>
      </c>
      <c r="BX106">
        <v>0</v>
      </c>
      <c r="BY106">
        <v>0.6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4</v>
      </c>
      <c r="CI106">
        <v>0</v>
      </c>
      <c r="CJ106">
        <v>0</v>
      </c>
      <c r="CK106">
        <v>4.2</v>
      </c>
      <c r="CL106">
        <v>0</v>
      </c>
      <c r="CM106">
        <v>0</v>
      </c>
      <c r="CN106">
        <v>0</v>
      </c>
      <c r="CO106">
        <v>0</v>
      </c>
      <c r="CP106" t="s">
        <v>155</v>
      </c>
      <c r="CQ106" t="s">
        <v>155</v>
      </c>
      <c r="CR106" s="30">
        <v>5.4000000000000003E-3</v>
      </c>
      <c r="CS106">
        <v>2.31</v>
      </c>
      <c r="CU106" t="s">
        <v>131</v>
      </c>
      <c r="CV106" t="s">
        <v>1358</v>
      </c>
    </row>
    <row r="107" spans="1:100">
      <c r="A107">
        <v>105</v>
      </c>
      <c r="B107" s="12">
        <v>0.31578947368421051</v>
      </c>
      <c r="C107" s="12">
        <v>0</v>
      </c>
      <c r="D107">
        <v>0</v>
      </c>
      <c r="E107" s="10">
        <v>74</v>
      </c>
      <c r="F107" s="10">
        <v>11</v>
      </c>
      <c r="G107" s="10">
        <v>24.7</v>
      </c>
      <c r="H107" s="10">
        <v>84</v>
      </c>
      <c r="I107">
        <v>3</v>
      </c>
      <c r="J107" t="s">
        <v>55</v>
      </c>
      <c r="K107" s="10">
        <v>29</v>
      </c>
      <c r="L107" t="s">
        <v>341</v>
      </c>
      <c r="M107" t="s">
        <v>1359</v>
      </c>
      <c r="N107" t="s">
        <v>1360</v>
      </c>
      <c r="O107">
        <v>112.3939</v>
      </c>
      <c r="P107" t="s">
        <v>1364</v>
      </c>
      <c r="Q107" s="10">
        <v>0</v>
      </c>
      <c r="R107" s="10">
        <v>0</v>
      </c>
      <c r="S107" s="10">
        <v>0</v>
      </c>
      <c r="T107" s="10">
        <v>0</v>
      </c>
      <c r="U107" s="10">
        <v>378</v>
      </c>
      <c r="V107" s="10">
        <v>0</v>
      </c>
      <c r="W107" s="10">
        <v>0</v>
      </c>
      <c r="X107" s="10">
        <v>20</v>
      </c>
      <c r="Y107" s="10">
        <v>0</v>
      </c>
      <c r="Z107" s="10">
        <v>0</v>
      </c>
      <c r="AA107" s="10">
        <v>0</v>
      </c>
      <c r="AB107" s="10">
        <v>0</v>
      </c>
      <c r="AC107" s="10">
        <v>2</v>
      </c>
      <c r="AD107" s="10">
        <v>0</v>
      </c>
      <c r="AE107" s="10">
        <v>0</v>
      </c>
      <c r="AF107" s="10">
        <v>0</v>
      </c>
      <c r="AG107" s="10">
        <v>0</v>
      </c>
      <c r="AH107" s="10">
        <v>378</v>
      </c>
      <c r="AI107" s="10">
        <v>0</v>
      </c>
      <c r="AJ107" s="10">
        <v>0</v>
      </c>
      <c r="AK107" s="10">
        <v>20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5.5</v>
      </c>
      <c r="AU107" s="10">
        <v>0</v>
      </c>
      <c r="AV107" s="10">
        <v>0</v>
      </c>
      <c r="AW107" s="10">
        <v>62.4</v>
      </c>
      <c r="AX107" s="10">
        <v>0</v>
      </c>
      <c r="AY107" s="10">
        <v>0</v>
      </c>
      <c r="AZ107" s="10">
        <v>0</v>
      </c>
      <c r="BA107" s="10">
        <v>0</v>
      </c>
      <c r="BB107" t="s">
        <v>1361</v>
      </c>
      <c r="BC107" t="s">
        <v>1362</v>
      </c>
      <c r="BD107" t="s">
        <v>1363</v>
      </c>
      <c r="BE107">
        <v>0</v>
      </c>
      <c r="BF107">
        <v>0</v>
      </c>
      <c r="BG107">
        <v>0</v>
      </c>
      <c r="BH107">
        <v>0</v>
      </c>
      <c r="BI107">
        <v>0.1</v>
      </c>
      <c r="BJ107">
        <v>0</v>
      </c>
      <c r="BK107">
        <v>0</v>
      </c>
      <c r="BL107">
        <v>0</v>
      </c>
      <c r="BM107">
        <v>0.1</v>
      </c>
      <c r="BN107">
        <v>0</v>
      </c>
      <c r="BO107">
        <v>0</v>
      </c>
      <c r="BP107">
        <v>0</v>
      </c>
      <c r="BQ107">
        <v>-0.19999999999998863</v>
      </c>
      <c r="BR107">
        <v>0</v>
      </c>
      <c r="BS107">
        <v>0</v>
      </c>
      <c r="BT107">
        <v>0</v>
      </c>
      <c r="BU107">
        <v>0</v>
      </c>
      <c r="BV107">
        <v>0.1</v>
      </c>
      <c r="BW107">
        <v>0</v>
      </c>
      <c r="BX107">
        <v>0</v>
      </c>
      <c r="BY107">
        <v>-0.2</v>
      </c>
      <c r="BZ107">
        <v>0.1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4</v>
      </c>
      <c r="CI107">
        <v>0</v>
      </c>
      <c r="CJ107">
        <v>0</v>
      </c>
      <c r="CK107">
        <v>3.4</v>
      </c>
      <c r="CL107">
        <v>0</v>
      </c>
      <c r="CM107">
        <v>0</v>
      </c>
      <c r="CN107">
        <v>0</v>
      </c>
      <c r="CO107">
        <v>0</v>
      </c>
      <c r="CP107" t="s">
        <v>195</v>
      </c>
      <c r="CQ107" t="s">
        <v>155</v>
      </c>
      <c r="CR107" s="30">
        <v>2.7000000000000001E-3</v>
      </c>
      <c r="CS107">
        <v>3.72</v>
      </c>
      <c r="CU107" t="s">
        <v>1366</v>
      </c>
      <c r="CV107" t="s">
        <v>1365</v>
      </c>
    </row>
    <row r="108" spans="1:100">
      <c r="A108">
        <v>106</v>
      </c>
      <c r="B108" s="12">
        <v>0.36842105263157893</v>
      </c>
      <c r="C108" s="12">
        <v>0</v>
      </c>
      <c r="D108">
        <v>1</v>
      </c>
      <c r="E108" s="10">
        <v>70</v>
      </c>
      <c r="F108" s="10">
        <v>11</v>
      </c>
      <c r="G108" s="10">
        <v>20.5</v>
      </c>
      <c r="H108" s="10">
        <v>82.7</v>
      </c>
      <c r="I108">
        <v>4</v>
      </c>
      <c r="J108" t="s">
        <v>55</v>
      </c>
      <c r="K108" s="10">
        <v>28</v>
      </c>
      <c r="L108" t="s">
        <v>342</v>
      </c>
      <c r="M108" t="s">
        <v>1367</v>
      </c>
      <c r="N108" t="s">
        <v>1368</v>
      </c>
      <c r="O108">
        <v>86.367400000000004</v>
      </c>
      <c r="P108" t="s">
        <v>1372</v>
      </c>
      <c r="Q108" s="10">
        <v>0</v>
      </c>
      <c r="R108" s="10">
        <v>0</v>
      </c>
      <c r="S108" s="10">
        <v>0</v>
      </c>
      <c r="T108" s="10">
        <v>0</v>
      </c>
      <c r="U108" s="10">
        <v>333</v>
      </c>
      <c r="V108" s="10">
        <v>0</v>
      </c>
      <c r="W108" s="10">
        <v>0</v>
      </c>
      <c r="X108" s="10">
        <v>37</v>
      </c>
      <c r="Y108" s="10">
        <v>0</v>
      </c>
      <c r="Z108" s="10">
        <v>0</v>
      </c>
      <c r="AA108" s="10">
        <v>0</v>
      </c>
      <c r="AB108" s="10">
        <v>0</v>
      </c>
      <c r="AC108" s="10">
        <v>30</v>
      </c>
      <c r="AD108" s="10">
        <v>0</v>
      </c>
      <c r="AE108" s="10">
        <v>0</v>
      </c>
      <c r="AF108" s="10">
        <v>0</v>
      </c>
      <c r="AG108" s="10">
        <v>0</v>
      </c>
      <c r="AH108" s="10">
        <v>333</v>
      </c>
      <c r="AI108" s="10">
        <v>0</v>
      </c>
      <c r="AJ108" s="10">
        <v>0</v>
      </c>
      <c r="AK108" s="10">
        <v>37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10.5</v>
      </c>
      <c r="AU108" s="10">
        <v>0</v>
      </c>
      <c r="AV108" s="10">
        <v>0</v>
      </c>
      <c r="AW108" s="10">
        <v>51.1</v>
      </c>
      <c r="AX108" s="10">
        <v>0</v>
      </c>
      <c r="AY108" s="10">
        <v>0</v>
      </c>
      <c r="AZ108" s="10">
        <v>0</v>
      </c>
      <c r="BA108" s="10">
        <v>0</v>
      </c>
      <c r="BB108" t="s">
        <v>1369</v>
      </c>
      <c r="BC108" t="s">
        <v>1370</v>
      </c>
      <c r="BD108" t="s">
        <v>1371</v>
      </c>
      <c r="BE108">
        <v>0</v>
      </c>
      <c r="BF108">
        <v>0</v>
      </c>
      <c r="BG108">
        <v>0</v>
      </c>
      <c r="BH108">
        <v>0</v>
      </c>
      <c r="BI108">
        <v>1.5</v>
      </c>
      <c r="BJ108">
        <v>0</v>
      </c>
      <c r="BK108">
        <v>0</v>
      </c>
      <c r="BL108">
        <v>0</v>
      </c>
      <c r="BM108">
        <v>1.3</v>
      </c>
      <c r="BN108">
        <v>0</v>
      </c>
      <c r="BO108">
        <v>0</v>
      </c>
      <c r="BP108">
        <v>0</v>
      </c>
      <c r="BQ108">
        <v>-2.8000000000000114</v>
      </c>
      <c r="BR108">
        <v>0</v>
      </c>
      <c r="BS108">
        <v>0</v>
      </c>
      <c r="BT108">
        <v>0</v>
      </c>
      <c r="BU108">
        <v>0</v>
      </c>
      <c r="BV108">
        <v>1.5</v>
      </c>
      <c r="BW108">
        <v>0</v>
      </c>
      <c r="BX108">
        <v>0</v>
      </c>
      <c r="BY108">
        <v>-0.1</v>
      </c>
      <c r="BZ108">
        <v>1.3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3.7</v>
      </c>
      <c r="CI108">
        <v>0</v>
      </c>
      <c r="CJ108">
        <v>0</v>
      </c>
      <c r="CK108">
        <v>3.1</v>
      </c>
      <c r="CL108">
        <v>0</v>
      </c>
      <c r="CM108">
        <v>0</v>
      </c>
      <c r="CN108">
        <v>0</v>
      </c>
      <c r="CO108">
        <v>0</v>
      </c>
      <c r="CP108" t="s">
        <v>155</v>
      </c>
      <c r="CQ108" t="s">
        <v>155</v>
      </c>
      <c r="CR108" s="30">
        <v>6.1999999999999998E-3</v>
      </c>
      <c r="CS108">
        <v>4.49</v>
      </c>
      <c r="CU108" t="s">
        <v>131</v>
      </c>
      <c r="CV108" t="s">
        <v>1373</v>
      </c>
    </row>
    <row r="109" spans="1:100">
      <c r="A109">
        <v>107</v>
      </c>
      <c r="B109" s="12">
        <v>0.31578947368421051</v>
      </c>
      <c r="C109" s="12">
        <v>0</v>
      </c>
      <c r="D109">
        <v>2</v>
      </c>
      <c r="E109" s="10">
        <v>63</v>
      </c>
      <c r="F109" s="10">
        <v>11</v>
      </c>
      <c r="G109" s="10">
        <v>20.2</v>
      </c>
      <c r="H109" s="10">
        <v>79.2</v>
      </c>
      <c r="I109">
        <v>1</v>
      </c>
      <c r="J109" t="s">
        <v>55</v>
      </c>
      <c r="K109" s="10">
        <v>29</v>
      </c>
      <c r="L109" t="s">
        <v>343</v>
      </c>
      <c r="M109" t="s">
        <v>1374</v>
      </c>
      <c r="N109" t="s">
        <v>1375</v>
      </c>
      <c r="O109">
        <v>72.967799999999997</v>
      </c>
      <c r="P109" t="s">
        <v>1379</v>
      </c>
      <c r="Q109" s="10">
        <v>0</v>
      </c>
      <c r="R109" s="10">
        <v>0</v>
      </c>
      <c r="S109" s="10">
        <v>0</v>
      </c>
      <c r="T109" s="10">
        <v>0</v>
      </c>
      <c r="U109" s="10">
        <v>346</v>
      </c>
      <c r="V109" s="10">
        <v>0</v>
      </c>
      <c r="W109" s="10">
        <v>0</v>
      </c>
      <c r="X109" s="10">
        <v>18</v>
      </c>
      <c r="Y109" s="10">
        <v>0</v>
      </c>
      <c r="Z109" s="10">
        <v>0</v>
      </c>
      <c r="AA109" s="10">
        <v>0</v>
      </c>
      <c r="AB109" s="10">
        <v>0</v>
      </c>
      <c r="AC109" s="10">
        <v>36</v>
      </c>
      <c r="AD109" s="10">
        <v>0</v>
      </c>
      <c r="AE109" s="10">
        <v>0</v>
      </c>
      <c r="AF109" s="10">
        <v>0</v>
      </c>
      <c r="AG109" s="10">
        <v>0</v>
      </c>
      <c r="AH109" s="10">
        <v>346</v>
      </c>
      <c r="AI109" s="10">
        <v>0</v>
      </c>
      <c r="AJ109" s="10">
        <v>0</v>
      </c>
      <c r="AK109" s="10">
        <v>18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64</v>
      </c>
      <c r="AU109" s="10">
        <v>0</v>
      </c>
      <c r="AV109" s="10">
        <v>0</v>
      </c>
      <c r="AW109" s="10">
        <v>50.8</v>
      </c>
      <c r="AX109" s="10">
        <v>0</v>
      </c>
      <c r="AY109" s="10">
        <v>0</v>
      </c>
      <c r="AZ109" s="10">
        <v>0</v>
      </c>
      <c r="BA109" s="10">
        <v>0</v>
      </c>
      <c r="BB109" t="s">
        <v>1376</v>
      </c>
      <c r="BC109" t="s">
        <v>1377</v>
      </c>
      <c r="BD109" t="s">
        <v>1378</v>
      </c>
      <c r="BE109">
        <v>0</v>
      </c>
      <c r="BF109">
        <v>0</v>
      </c>
      <c r="BG109">
        <v>0</v>
      </c>
      <c r="BH109">
        <v>0</v>
      </c>
      <c r="BI109">
        <v>1.8</v>
      </c>
      <c r="BJ109">
        <v>0</v>
      </c>
      <c r="BK109">
        <v>0</v>
      </c>
      <c r="BL109">
        <v>0.2</v>
      </c>
      <c r="BM109">
        <v>1.7</v>
      </c>
      <c r="BN109">
        <v>0</v>
      </c>
      <c r="BO109">
        <v>0</v>
      </c>
      <c r="BP109">
        <v>0.1</v>
      </c>
      <c r="BQ109">
        <v>-3.8000000000000114</v>
      </c>
      <c r="BR109">
        <v>0</v>
      </c>
      <c r="BS109">
        <v>0</v>
      </c>
      <c r="BT109">
        <v>0</v>
      </c>
      <c r="BU109">
        <v>0</v>
      </c>
      <c r="BV109">
        <v>1.8</v>
      </c>
      <c r="BW109">
        <v>0</v>
      </c>
      <c r="BX109">
        <v>0</v>
      </c>
      <c r="BY109">
        <v>0.2</v>
      </c>
      <c r="BZ109">
        <v>1.7</v>
      </c>
      <c r="CA109">
        <v>0</v>
      </c>
      <c r="CB109">
        <v>0</v>
      </c>
      <c r="CC109">
        <v>0.1</v>
      </c>
      <c r="CD109">
        <v>0</v>
      </c>
      <c r="CE109">
        <v>0</v>
      </c>
      <c r="CF109">
        <v>0</v>
      </c>
      <c r="CG109">
        <v>0</v>
      </c>
      <c r="CH109">
        <v>2.7</v>
      </c>
      <c r="CI109">
        <v>0</v>
      </c>
      <c r="CJ109">
        <v>0</v>
      </c>
      <c r="CK109">
        <v>2.2000000000000002</v>
      </c>
      <c r="CL109">
        <v>0</v>
      </c>
      <c r="CM109">
        <v>0</v>
      </c>
      <c r="CN109">
        <v>0</v>
      </c>
      <c r="CO109">
        <v>0</v>
      </c>
      <c r="CP109" t="s">
        <v>155</v>
      </c>
      <c r="CQ109" t="s">
        <v>155</v>
      </c>
      <c r="CR109" s="30">
        <v>4.1999999999999997E-3</v>
      </c>
      <c r="CS109">
        <v>5.73</v>
      </c>
      <c r="CU109" t="s">
        <v>131</v>
      </c>
      <c r="CV109" t="s">
        <v>1380</v>
      </c>
    </row>
    <row r="110" spans="1:100">
      <c r="A110">
        <v>108</v>
      </c>
      <c r="B110" s="12">
        <v>0.26315789473684209</v>
      </c>
      <c r="C110" s="12">
        <v>0</v>
      </c>
      <c r="D110">
        <v>2</v>
      </c>
      <c r="E110" s="10">
        <v>66</v>
      </c>
      <c r="F110" s="10">
        <v>18</v>
      </c>
      <c r="G110" s="10">
        <v>25.9</v>
      </c>
      <c r="H110" s="10">
        <v>85.2</v>
      </c>
      <c r="I110">
        <v>2</v>
      </c>
      <c r="J110" t="s">
        <v>74</v>
      </c>
      <c r="K110" s="10">
        <v>34</v>
      </c>
      <c r="L110" t="s">
        <v>344</v>
      </c>
      <c r="M110" t="s">
        <v>1381</v>
      </c>
      <c r="N110" t="s">
        <v>1382</v>
      </c>
      <c r="O110">
        <v>141.0129</v>
      </c>
      <c r="P110" t="s">
        <v>1386</v>
      </c>
      <c r="Q110" s="10">
        <v>0</v>
      </c>
      <c r="R110" s="10">
        <v>0</v>
      </c>
      <c r="S110" s="10">
        <v>0</v>
      </c>
      <c r="T110" s="10">
        <v>0</v>
      </c>
      <c r="U110" s="10">
        <v>159</v>
      </c>
      <c r="V110" s="10">
        <v>238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3</v>
      </c>
      <c r="AD110" s="10">
        <v>0</v>
      </c>
      <c r="AE110" s="10">
        <v>0</v>
      </c>
      <c r="AF110" s="10">
        <v>0</v>
      </c>
      <c r="AG110" s="10">
        <v>0</v>
      </c>
      <c r="AH110" s="10">
        <v>159</v>
      </c>
      <c r="AI110" s="10">
        <v>238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95.3</v>
      </c>
      <c r="AU110" s="10">
        <v>45.4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t="s">
        <v>1383</v>
      </c>
      <c r="BC110" t="s">
        <v>1384</v>
      </c>
      <c r="BD110" t="s">
        <v>1385</v>
      </c>
      <c r="BE110">
        <v>0</v>
      </c>
      <c r="BF110">
        <v>0</v>
      </c>
      <c r="BG110">
        <v>0</v>
      </c>
      <c r="BH110">
        <v>0</v>
      </c>
      <c r="BI110">
        <v>0.1</v>
      </c>
      <c r="BJ110">
        <v>0</v>
      </c>
      <c r="BK110">
        <v>0</v>
      </c>
      <c r="BL110">
        <v>0</v>
      </c>
      <c r="BM110">
        <v>0.1</v>
      </c>
      <c r="BN110">
        <v>0</v>
      </c>
      <c r="BO110">
        <v>0</v>
      </c>
      <c r="BP110">
        <v>0</v>
      </c>
      <c r="BQ110">
        <v>-0.19999999999998863</v>
      </c>
      <c r="BR110">
        <v>0</v>
      </c>
      <c r="BS110">
        <v>0</v>
      </c>
      <c r="BT110">
        <v>0</v>
      </c>
      <c r="BU110">
        <v>0</v>
      </c>
      <c r="BV110">
        <v>0.1</v>
      </c>
      <c r="BW110">
        <v>0</v>
      </c>
      <c r="BX110">
        <v>0</v>
      </c>
      <c r="BY110">
        <v>0</v>
      </c>
      <c r="BZ110">
        <v>0.1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3.8</v>
      </c>
      <c r="CI110">
        <v>3.4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 t="s">
        <v>155</v>
      </c>
      <c r="CQ110" t="s">
        <v>155</v>
      </c>
      <c r="CR110" s="30">
        <v>4.4999999999999997E-3</v>
      </c>
      <c r="CS110">
        <v>3.18</v>
      </c>
      <c r="CU110" t="s">
        <v>131</v>
      </c>
      <c r="CV110" t="s">
        <v>1387</v>
      </c>
    </row>
    <row r="111" spans="1:100">
      <c r="A111">
        <v>109</v>
      </c>
      <c r="B111" s="12">
        <v>0.78947368421052633</v>
      </c>
      <c r="C111" s="12">
        <v>0</v>
      </c>
      <c r="D111">
        <v>1</v>
      </c>
      <c r="E111" s="10">
        <v>71</v>
      </c>
      <c r="F111" s="10">
        <v>16</v>
      </c>
      <c r="G111" s="10">
        <v>27.6</v>
      </c>
      <c r="H111" s="10">
        <v>84.5</v>
      </c>
      <c r="I111">
        <v>2</v>
      </c>
      <c r="J111" t="s">
        <v>74</v>
      </c>
      <c r="K111" s="10">
        <v>33</v>
      </c>
      <c r="L111" t="s">
        <v>345</v>
      </c>
      <c r="M111" t="s">
        <v>1388</v>
      </c>
      <c r="N111" t="s">
        <v>1389</v>
      </c>
      <c r="O111">
        <v>31.039100000000001</v>
      </c>
      <c r="P111" t="s">
        <v>1393</v>
      </c>
      <c r="Q111" s="10">
        <v>0</v>
      </c>
      <c r="R111" s="10">
        <v>0</v>
      </c>
      <c r="S111" s="10">
        <v>0</v>
      </c>
      <c r="T111" s="10">
        <v>0</v>
      </c>
      <c r="U111" s="10">
        <v>156</v>
      </c>
      <c r="V111" s="10">
        <v>211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33</v>
      </c>
      <c r="AD111" s="10">
        <v>0</v>
      </c>
      <c r="AE111" s="10">
        <v>0</v>
      </c>
      <c r="AF111" s="10">
        <v>0</v>
      </c>
      <c r="AG111" s="10">
        <v>0</v>
      </c>
      <c r="AH111" s="10">
        <v>156</v>
      </c>
      <c r="AI111" s="10">
        <v>211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39</v>
      </c>
      <c r="AU111" s="10">
        <v>49.8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t="s">
        <v>1390</v>
      </c>
      <c r="BC111" t="s">
        <v>1391</v>
      </c>
      <c r="BD111" t="s">
        <v>1392</v>
      </c>
      <c r="BE111">
        <v>0</v>
      </c>
      <c r="BF111">
        <v>0</v>
      </c>
      <c r="BG111">
        <v>0</v>
      </c>
      <c r="BH111">
        <v>0</v>
      </c>
      <c r="BI111">
        <v>1.8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-2.8000000000000114</v>
      </c>
      <c r="BR111">
        <v>0</v>
      </c>
      <c r="BS111">
        <v>0</v>
      </c>
      <c r="BT111">
        <v>0</v>
      </c>
      <c r="BU111">
        <v>0</v>
      </c>
      <c r="BV111">
        <v>1.8</v>
      </c>
      <c r="BW111">
        <v>-1.4</v>
      </c>
      <c r="BX111">
        <v>0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4.0999999999999996</v>
      </c>
      <c r="CI111">
        <v>3.4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 t="s">
        <v>155</v>
      </c>
      <c r="CQ111" t="s">
        <v>195</v>
      </c>
      <c r="CR111" s="30">
        <v>6.1000000000000004E-3</v>
      </c>
      <c r="CS111">
        <v>4.68</v>
      </c>
      <c r="CU111" t="s">
        <v>131</v>
      </c>
      <c r="CV111" t="s">
        <v>1394</v>
      </c>
    </row>
    <row r="112" spans="1:100">
      <c r="A112">
        <v>110</v>
      </c>
      <c r="B112" s="12">
        <v>0.57894736842105265</v>
      </c>
      <c r="C112" s="12">
        <v>0</v>
      </c>
      <c r="D112">
        <v>3</v>
      </c>
      <c r="E112" s="10">
        <v>72</v>
      </c>
      <c r="F112" s="10">
        <v>17</v>
      </c>
      <c r="G112" s="10">
        <v>28.2</v>
      </c>
      <c r="H112" s="10">
        <v>86.6</v>
      </c>
      <c r="I112">
        <v>1</v>
      </c>
      <c r="J112" t="s">
        <v>74</v>
      </c>
      <c r="K112" s="10">
        <v>35</v>
      </c>
      <c r="L112" t="s">
        <v>346</v>
      </c>
      <c r="M112" t="s">
        <v>1395</v>
      </c>
      <c r="N112" t="s">
        <v>1396</v>
      </c>
      <c r="O112">
        <v>71.2637</v>
      </c>
      <c r="P112" t="s">
        <v>1400</v>
      </c>
      <c r="Q112" s="10">
        <v>0</v>
      </c>
      <c r="R112" s="10">
        <v>0</v>
      </c>
      <c r="S112" s="10">
        <v>0</v>
      </c>
      <c r="T112" s="10">
        <v>0</v>
      </c>
      <c r="U112" s="10">
        <v>135</v>
      </c>
      <c r="V112" s="10">
        <v>226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39</v>
      </c>
      <c r="AD112" s="10">
        <v>0</v>
      </c>
      <c r="AE112" s="10">
        <v>0</v>
      </c>
      <c r="AF112" s="10">
        <v>0</v>
      </c>
      <c r="AG112" s="10">
        <v>0</v>
      </c>
      <c r="AH112" s="10">
        <v>135</v>
      </c>
      <c r="AI112" s="10">
        <v>226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65.099999999999994</v>
      </c>
      <c r="AU112" s="10">
        <v>34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t="s">
        <v>1397</v>
      </c>
      <c r="BC112" t="s">
        <v>1398</v>
      </c>
      <c r="BD112" t="s">
        <v>1399</v>
      </c>
      <c r="BE112">
        <v>0</v>
      </c>
      <c r="BF112">
        <v>0</v>
      </c>
      <c r="BG112">
        <v>0</v>
      </c>
      <c r="BH112">
        <v>0</v>
      </c>
      <c r="BI112">
        <v>2.2000000000000002</v>
      </c>
      <c r="BJ112">
        <v>0</v>
      </c>
      <c r="BK112">
        <v>0</v>
      </c>
      <c r="BL112">
        <v>0</v>
      </c>
      <c r="BM112">
        <v>0.6</v>
      </c>
      <c r="BN112">
        <v>0</v>
      </c>
      <c r="BO112">
        <v>0</v>
      </c>
      <c r="BP112">
        <v>0</v>
      </c>
      <c r="BQ112">
        <v>-2.8000000000000114</v>
      </c>
      <c r="BR112">
        <v>0</v>
      </c>
      <c r="BS112">
        <v>0</v>
      </c>
      <c r="BT112">
        <v>0</v>
      </c>
      <c r="BU112">
        <v>0</v>
      </c>
      <c r="BV112">
        <v>2.2000000000000002</v>
      </c>
      <c r="BW112">
        <v>-1.9</v>
      </c>
      <c r="BX112">
        <v>0</v>
      </c>
      <c r="BY112">
        <v>0</v>
      </c>
      <c r="BZ112">
        <v>0.6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4.5</v>
      </c>
      <c r="CI112">
        <v>3.8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 t="s">
        <v>195</v>
      </c>
      <c r="CQ112" t="s">
        <v>155</v>
      </c>
      <c r="CR112" s="30">
        <v>9.4000000000000004E-3</v>
      </c>
      <c r="CS112">
        <v>3.74</v>
      </c>
      <c r="CU112" t="s">
        <v>131</v>
      </c>
      <c r="CV112" t="s">
        <v>1401</v>
      </c>
    </row>
    <row r="113" spans="1:100">
      <c r="A113">
        <v>111</v>
      </c>
      <c r="B113" s="12">
        <v>0.47368421052631576</v>
      </c>
      <c r="C113" s="12">
        <v>0</v>
      </c>
      <c r="D113">
        <v>5</v>
      </c>
      <c r="E113" s="10">
        <v>75</v>
      </c>
      <c r="F113" s="10">
        <v>22</v>
      </c>
      <c r="G113" s="10">
        <v>28</v>
      </c>
      <c r="H113" s="10">
        <v>92.6</v>
      </c>
      <c r="I113">
        <v>3</v>
      </c>
      <c r="J113" t="s">
        <v>74</v>
      </c>
      <c r="K113" s="10">
        <v>31</v>
      </c>
      <c r="L113" t="s">
        <v>347</v>
      </c>
      <c r="M113" t="s">
        <v>1402</v>
      </c>
      <c r="N113" t="s">
        <v>1403</v>
      </c>
      <c r="O113">
        <v>43.621099999999998</v>
      </c>
      <c r="P113" t="s">
        <v>1407</v>
      </c>
      <c r="Q113" s="10">
        <v>0</v>
      </c>
      <c r="R113" s="10">
        <v>0</v>
      </c>
      <c r="S113" s="10">
        <v>0</v>
      </c>
      <c r="T113" s="10">
        <v>0</v>
      </c>
      <c r="U113" s="10">
        <v>183</v>
      </c>
      <c r="V113" s="10">
        <v>202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15</v>
      </c>
      <c r="AD113" s="10">
        <v>0</v>
      </c>
      <c r="AE113" s="10">
        <v>0</v>
      </c>
      <c r="AF113" s="10">
        <v>0</v>
      </c>
      <c r="AG113" s="10">
        <v>0</v>
      </c>
      <c r="AH113" s="10">
        <v>183</v>
      </c>
      <c r="AI113" s="10">
        <v>202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14.1</v>
      </c>
      <c r="AU113" s="10">
        <v>44.8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t="s">
        <v>1404</v>
      </c>
      <c r="BC113" t="s">
        <v>1405</v>
      </c>
      <c r="BD113" t="s">
        <v>1406</v>
      </c>
      <c r="BE113">
        <v>0</v>
      </c>
      <c r="BF113">
        <v>0</v>
      </c>
      <c r="BG113">
        <v>0</v>
      </c>
      <c r="BH113">
        <v>0</v>
      </c>
      <c r="BI113">
        <v>0.9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-0.89999999999997726</v>
      </c>
      <c r="BR113">
        <v>0</v>
      </c>
      <c r="BS113">
        <v>0</v>
      </c>
      <c r="BT113">
        <v>0</v>
      </c>
      <c r="BU113">
        <v>0</v>
      </c>
      <c r="BV113">
        <v>0.9</v>
      </c>
      <c r="BW113">
        <v>-1.5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3.7</v>
      </c>
      <c r="CI113">
        <v>3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 t="s">
        <v>195</v>
      </c>
      <c r="CQ113" t="s">
        <v>155</v>
      </c>
      <c r="CR113" s="30">
        <v>2.8999999999999998E-3</v>
      </c>
      <c r="CS113">
        <v>7.5</v>
      </c>
      <c r="CU113" t="s">
        <v>131</v>
      </c>
      <c r="CV113" t="s">
        <v>1408</v>
      </c>
    </row>
    <row r="114" spans="1:100">
      <c r="A114">
        <v>112</v>
      </c>
      <c r="B114" s="12">
        <v>0.26315789473684209</v>
      </c>
      <c r="C114" s="12">
        <v>0</v>
      </c>
      <c r="D114">
        <v>5</v>
      </c>
      <c r="E114" s="10">
        <v>71</v>
      </c>
      <c r="F114" s="10">
        <v>22</v>
      </c>
      <c r="G114" s="10">
        <v>28.4</v>
      </c>
      <c r="H114" s="10">
        <v>94.1</v>
      </c>
      <c r="I114">
        <v>7</v>
      </c>
      <c r="J114" t="s">
        <v>55</v>
      </c>
      <c r="K114" s="10">
        <v>30</v>
      </c>
      <c r="L114" t="s">
        <v>348</v>
      </c>
      <c r="M114" t="s">
        <v>1409</v>
      </c>
      <c r="N114" t="s">
        <v>1410</v>
      </c>
      <c r="O114">
        <v>190.00890000000001</v>
      </c>
      <c r="P114" t="s">
        <v>1414</v>
      </c>
      <c r="Q114" s="10">
        <v>0</v>
      </c>
      <c r="R114" s="10">
        <v>0</v>
      </c>
      <c r="S114" s="10">
        <v>0</v>
      </c>
      <c r="T114" s="10">
        <v>0</v>
      </c>
      <c r="U114" s="10">
        <v>181</v>
      </c>
      <c r="V114" s="10">
        <v>181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38</v>
      </c>
      <c r="AD114" s="10">
        <v>0</v>
      </c>
      <c r="AE114" s="10">
        <v>0</v>
      </c>
      <c r="AF114" s="10">
        <v>0</v>
      </c>
      <c r="AG114" s="10">
        <v>0</v>
      </c>
      <c r="AH114" s="10">
        <v>181</v>
      </c>
      <c r="AI114" s="10">
        <v>181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10.1</v>
      </c>
      <c r="AU114" s="10">
        <v>98.5</v>
      </c>
      <c r="AV114" s="10">
        <v>0</v>
      </c>
      <c r="AW114" s="10">
        <v>0</v>
      </c>
      <c r="AX114" s="10">
        <v>0</v>
      </c>
      <c r="AY114" s="10">
        <v>0</v>
      </c>
      <c r="AZ114" s="10">
        <v>0</v>
      </c>
      <c r="BA114" s="10">
        <v>0</v>
      </c>
      <c r="BB114" t="s">
        <v>1411</v>
      </c>
      <c r="BC114" t="s">
        <v>1412</v>
      </c>
      <c r="BD114" t="s">
        <v>1413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0.8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-1.8000000000000114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0.8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3.7</v>
      </c>
      <c r="CI114">
        <v>1.5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 t="s">
        <v>195</v>
      </c>
      <c r="CQ114" t="s">
        <v>155</v>
      </c>
      <c r="CR114" s="30">
        <v>8.8999999999999999E-3</v>
      </c>
      <c r="CS114">
        <v>2.36</v>
      </c>
      <c r="CU114" t="s">
        <v>131</v>
      </c>
      <c r="CV114" t="s">
        <v>1415</v>
      </c>
    </row>
    <row r="115" spans="1:100">
      <c r="A115">
        <v>113</v>
      </c>
      <c r="B115" s="12">
        <v>0.21052631578947367</v>
      </c>
      <c r="C115" s="12">
        <v>0</v>
      </c>
      <c r="D115">
        <v>5</v>
      </c>
      <c r="E115" s="10">
        <v>74</v>
      </c>
      <c r="F115" s="10">
        <v>21</v>
      </c>
      <c r="G115" s="10">
        <v>23.1</v>
      </c>
      <c r="H115" s="10">
        <v>95.7</v>
      </c>
      <c r="I115">
        <v>4</v>
      </c>
      <c r="J115" t="s">
        <v>74</v>
      </c>
      <c r="K115" s="10">
        <v>31</v>
      </c>
      <c r="L115" t="s">
        <v>349</v>
      </c>
      <c r="M115" t="s">
        <v>1416</v>
      </c>
      <c r="N115" t="s">
        <v>1417</v>
      </c>
      <c r="O115">
        <v>94.987499999999997</v>
      </c>
      <c r="P115" t="s">
        <v>1421</v>
      </c>
      <c r="Q115" s="10">
        <v>0</v>
      </c>
      <c r="R115" s="10">
        <v>0</v>
      </c>
      <c r="S115" s="10">
        <v>0</v>
      </c>
      <c r="T115" s="10">
        <v>0</v>
      </c>
      <c r="U115" s="10">
        <v>184</v>
      </c>
      <c r="V115" s="10">
        <v>203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13</v>
      </c>
      <c r="AD115" s="10">
        <v>0</v>
      </c>
      <c r="AE115" s="10">
        <v>0</v>
      </c>
      <c r="AF115" s="10">
        <v>0</v>
      </c>
      <c r="AG115" s="10">
        <v>0</v>
      </c>
      <c r="AH115" s="10">
        <v>184</v>
      </c>
      <c r="AI115" s="10">
        <v>203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9.1999999999999993</v>
      </c>
      <c r="AU115" s="10">
        <v>58.6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t="s">
        <v>1418</v>
      </c>
      <c r="BC115" t="s">
        <v>1419</v>
      </c>
      <c r="BD115" t="s">
        <v>1420</v>
      </c>
      <c r="BE115">
        <v>0</v>
      </c>
      <c r="BF115">
        <v>0</v>
      </c>
      <c r="BG115">
        <v>0</v>
      </c>
      <c r="BH115">
        <v>0</v>
      </c>
      <c r="BI115">
        <v>0.8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-0.80000000000001137</v>
      </c>
      <c r="BR115">
        <v>0</v>
      </c>
      <c r="BS115">
        <v>0</v>
      </c>
      <c r="BT115">
        <v>0</v>
      </c>
      <c r="BU115">
        <v>0</v>
      </c>
      <c r="BV115">
        <v>0.8</v>
      </c>
      <c r="BW115">
        <v>-1.9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3.3</v>
      </c>
      <c r="CI115">
        <v>2.6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 t="s">
        <v>195</v>
      </c>
      <c r="CQ115" t="s">
        <v>155</v>
      </c>
      <c r="CR115" s="30">
        <v>3.3999999999999998E-3</v>
      </c>
      <c r="CS115">
        <v>5.04</v>
      </c>
      <c r="CU115" t="s">
        <v>131</v>
      </c>
      <c r="CV115" t="s">
        <v>1422</v>
      </c>
    </row>
    <row r="116" spans="1:100">
      <c r="A116">
        <v>114</v>
      </c>
      <c r="B116" s="12">
        <v>0.42105263157894735</v>
      </c>
      <c r="C116" s="12">
        <v>0</v>
      </c>
      <c r="D116">
        <v>6</v>
      </c>
      <c r="E116" s="10">
        <v>71</v>
      </c>
      <c r="F116" s="10">
        <v>20</v>
      </c>
      <c r="G116" s="10">
        <v>26.6</v>
      </c>
      <c r="H116" s="10">
        <v>94.6</v>
      </c>
      <c r="I116">
        <v>6</v>
      </c>
      <c r="J116" t="s">
        <v>74</v>
      </c>
      <c r="K116" s="10">
        <v>31</v>
      </c>
      <c r="L116" t="s">
        <v>350</v>
      </c>
      <c r="M116" t="s">
        <v>1423</v>
      </c>
      <c r="N116" t="s">
        <v>1424</v>
      </c>
      <c r="O116">
        <v>27.267299999999999</v>
      </c>
      <c r="P116" t="s">
        <v>1428</v>
      </c>
      <c r="Q116" s="10">
        <v>0</v>
      </c>
      <c r="R116" s="10">
        <v>0</v>
      </c>
      <c r="S116" s="10">
        <v>0</v>
      </c>
      <c r="T116" s="10">
        <v>0</v>
      </c>
      <c r="U116" s="10">
        <v>172</v>
      </c>
      <c r="V116" s="10">
        <v>191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37</v>
      </c>
      <c r="AD116" s="10">
        <v>0</v>
      </c>
      <c r="AE116" s="10">
        <v>0</v>
      </c>
      <c r="AF116" s="10">
        <v>0</v>
      </c>
      <c r="AG116" s="10">
        <v>0</v>
      </c>
      <c r="AH116" s="10">
        <v>172</v>
      </c>
      <c r="AI116" s="10">
        <v>191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36.9</v>
      </c>
      <c r="AU116" s="10">
        <v>44.9</v>
      </c>
      <c r="AV116" s="10">
        <v>0</v>
      </c>
      <c r="AW116" s="10">
        <v>0</v>
      </c>
      <c r="AX116" s="10">
        <v>0</v>
      </c>
      <c r="AY116" s="10">
        <v>0</v>
      </c>
      <c r="AZ116" s="10">
        <v>0</v>
      </c>
      <c r="BA116" s="10">
        <v>0</v>
      </c>
      <c r="BB116" t="s">
        <v>1425</v>
      </c>
      <c r="BC116" t="s">
        <v>1426</v>
      </c>
      <c r="BD116" t="s">
        <v>1427</v>
      </c>
      <c r="BE116">
        <v>0</v>
      </c>
      <c r="BF116">
        <v>0</v>
      </c>
      <c r="BG116">
        <v>0</v>
      </c>
      <c r="BH116">
        <v>0</v>
      </c>
      <c r="BI116">
        <v>2.2000000000000002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-2.1999999999999886</v>
      </c>
      <c r="BR116">
        <v>0</v>
      </c>
      <c r="BS116">
        <v>0</v>
      </c>
      <c r="BT116">
        <v>0</v>
      </c>
      <c r="BU116">
        <v>0</v>
      </c>
      <c r="BV116">
        <v>2.2000000000000002</v>
      </c>
      <c r="BW116">
        <v>-1.7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4.0999999999999996</v>
      </c>
      <c r="CI116">
        <v>3.4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 t="s">
        <v>195</v>
      </c>
      <c r="CQ116" t="s">
        <v>155</v>
      </c>
      <c r="CR116" s="30">
        <v>5.7000000000000002E-3</v>
      </c>
      <c r="CS116">
        <v>13.11</v>
      </c>
      <c r="CU116" t="s">
        <v>131</v>
      </c>
      <c r="CV116" t="s">
        <v>1429</v>
      </c>
    </row>
    <row r="117" spans="1:100">
      <c r="A117">
        <v>115</v>
      </c>
      <c r="B117" s="12">
        <v>0.52631578947368418</v>
      </c>
      <c r="C117" s="12">
        <v>0</v>
      </c>
      <c r="D117">
        <v>6</v>
      </c>
      <c r="E117" s="10">
        <v>74</v>
      </c>
      <c r="F117" s="10">
        <v>16</v>
      </c>
      <c r="G117" s="10">
        <v>29.1</v>
      </c>
      <c r="H117" s="10">
        <v>85.9</v>
      </c>
      <c r="I117">
        <v>5</v>
      </c>
      <c r="J117" t="s">
        <v>74</v>
      </c>
      <c r="K117" s="10">
        <v>39</v>
      </c>
      <c r="L117" t="s">
        <v>351</v>
      </c>
      <c r="M117" t="s">
        <v>1430</v>
      </c>
      <c r="N117" t="s">
        <v>1431</v>
      </c>
      <c r="O117">
        <v>16.564800000000002</v>
      </c>
      <c r="P117" t="s">
        <v>1435</v>
      </c>
      <c r="Q117" s="10">
        <v>0</v>
      </c>
      <c r="R117" s="10">
        <v>0</v>
      </c>
      <c r="S117" s="10">
        <v>0</v>
      </c>
      <c r="T117" s="10">
        <v>0</v>
      </c>
      <c r="U117" s="10">
        <v>101</v>
      </c>
      <c r="V117" s="10">
        <v>267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32</v>
      </c>
      <c r="AD117" s="10">
        <v>0</v>
      </c>
      <c r="AE117" s="10">
        <v>0</v>
      </c>
      <c r="AF117" s="10">
        <v>0</v>
      </c>
      <c r="AG117" s="10">
        <v>0</v>
      </c>
      <c r="AH117" s="10">
        <v>101</v>
      </c>
      <c r="AI117" s="10">
        <v>267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>
        <v>0</v>
      </c>
      <c r="AS117" s="10">
        <v>0</v>
      </c>
      <c r="AT117" s="10">
        <v>29.5</v>
      </c>
      <c r="AU117" s="10">
        <v>75.3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t="s">
        <v>1432</v>
      </c>
      <c r="BC117" t="s">
        <v>1433</v>
      </c>
      <c r="BD117" t="s">
        <v>1434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1.3</v>
      </c>
      <c r="BK117">
        <v>0</v>
      </c>
      <c r="BL117">
        <v>0</v>
      </c>
      <c r="BM117">
        <v>0</v>
      </c>
      <c r="BN117">
        <v>1.7</v>
      </c>
      <c r="BO117">
        <v>0</v>
      </c>
      <c r="BP117">
        <v>0</v>
      </c>
      <c r="BQ117">
        <v>-3</v>
      </c>
      <c r="BR117">
        <v>0</v>
      </c>
      <c r="BS117">
        <v>0</v>
      </c>
      <c r="BT117">
        <v>0</v>
      </c>
      <c r="BU117">
        <v>0</v>
      </c>
      <c r="BV117">
        <v>-0.3</v>
      </c>
      <c r="BW117">
        <v>1.3</v>
      </c>
      <c r="BX117">
        <v>0</v>
      </c>
      <c r="BY117">
        <v>0</v>
      </c>
      <c r="BZ117">
        <v>0</v>
      </c>
      <c r="CA117">
        <v>1.7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3.7</v>
      </c>
      <c r="CI117">
        <v>4.2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 t="s">
        <v>195</v>
      </c>
      <c r="CQ117" t="s">
        <v>155</v>
      </c>
      <c r="CR117" s="30">
        <v>3.0000000000000001E-3</v>
      </c>
      <c r="CS117">
        <v>17.920000000000002</v>
      </c>
      <c r="CU117" t="s">
        <v>131</v>
      </c>
      <c r="CV117" t="s">
        <v>1436</v>
      </c>
    </row>
    <row r="118" spans="1:100">
      <c r="A118">
        <v>116</v>
      </c>
      <c r="B118" s="12">
        <v>0.57894736842105265</v>
      </c>
      <c r="C118" s="12">
        <v>0</v>
      </c>
      <c r="D118">
        <v>5</v>
      </c>
      <c r="E118" s="10">
        <v>74</v>
      </c>
      <c r="F118" s="10">
        <v>20</v>
      </c>
      <c r="G118" s="10">
        <v>32.6</v>
      </c>
      <c r="H118" s="10">
        <v>81.599999999999994</v>
      </c>
      <c r="I118">
        <v>5</v>
      </c>
      <c r="J118" t="s">
        <v>74</v>
      </c>
      <c r="K118" s="10">
        <v>40</v>
      </c>
      <c r="L118" t="s">
        <v>352</v>
      </c>
      <c r="M118" t="s">
        <v>1437</v>
      </c>
      <c r="N118" t="s">
        <v>1438</v>
      </c>
      <c r="O118">
        <v>30.847999999999999</v>
      </c>
      <c r="P118" t="s">
        <v>1442</v>
      </c>
      <c r="Q118" s="10">
        <v>0</v>
      </c>
      <c r="R118" s="10">
        <v>0</v>
      </c>
      <c r="S118" s="10">
        <v>0</v>
      </c>
      <c r="T118" s="10">
        <v>0</v>
      </c>
      <c r="U118" s="10">
        <v>100</v>
      </c>
      <c r="V118" s="10">
        <v>300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100</v>
      </c>
      <c r="AI118" s="10">
        <v>300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83</v>
      </c>
      <c r="AU118" s="10">
        <v>11.3</v>
      </c>
      <c r="AV118" s="10">
        <v>0</v>
      </c>
      <c r="AW118" s="10">
        <v>0</v>
      </c>
      <c r="AX118" s="10">
        <v>0</v>
      </c>
      <c r="AY118" s="10">
        <v>0</v>
      </c>
      <c r="AZ118" s="10">
        <v>0</v>
      </c>
      <c r="BA118" s="10">
        <v>0</v>
      </c>
      <c r="BB118" t="s">
        <v>1439</v>
      </c>
      <c r="BC118" t="s">
        <v>1440</v>
      </c>
      <c r="BD118" t="s">
        <v>1441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-0.1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3.5</v>
      </c>
      <c r="CI118">
        <v>4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 t="s">
        <v>195</v>
      </c>
      <c r="CQ118" t="s">
        <v>155</v>
      </c>
      <c r="CR118" s="30">
        <v>8.2000000000000007E-3</v>
      </c>
      <c r="CS118">
        <v>8.64</v>
      </c>
      <c r="CU118" t="s">
        <v>131</v>
      </c>
      <c r="CV118" t="s">
        <v>1443</v>
      </c>
    </row>
    <row r="119" spans="1:100">
      <c r="A119">
        <v>117</v>
      </c>
      <c r="B119" s="12">
        <v>0.42105263157894735</v>
      </c>
      <c r="C119" s="12">
        <v>0</v>
      </c>
      <c r="D119">
        <v>4</v>
      </c>
      <c r="E119" s="10">
        <v>72</v>
      </c>
      <c r="F119" s="10">
        <v>19</v>
      </c>
      <c r="G119" s="10">
        <v>29.9</v>
      </c>
      <c r="H119" s="10">
        <v>86.2</v>
      </c>
      <c r="I119">
        <v>5</v>
      </c>
      <c r="J119" t="s">
        <v>74</v>
      </c>
      <c r="K119" s="10">
        <v>47</v>
      </c>
      <c r="L119" t="s">
        <v>353</v>
      </c>
      <c r="M119" t="s">
        <v>1444</v>
      </c>
      <c r="N119" t="s">
        <v>1445</v>
      </c>
      <c r="O119">
        <v>77.375299999999996</v>
      </c>
      <c r="P119" t="s">
        <v>1449</v>
      </c>
      <c r="Q119" s="10">
        <v>0</v>
      </c>
      <c r="R119" s="10">
        <v>0</v>
      </c>
      <c r="S119" s="10">
        <v>0</v>
      </c>
      <c r="T119" s="10">
        <v>0</v>
      </c>
      <c r="U119" s="10">
        <v>28</v>
      </c>
      <c r="V119" s="10">
        <v>343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29</v>
      </c>
      <c r="AD119" s="10">
        <v>0</v>
      </c>
      <c r="AE119" s="10">
        <v>0</v>
      </c>
      <c r="AF119" s="10">
        <v>0</v>
      </c>
      <c r="AG119" s="10">
        <v>0</v>
      </c>
      <c r="AH119" s="10">
        <v>28</v>
      </c>
      <c r="AI119" s="10">
        <v>343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49.7</v>
      </c>
      <c r="AU119" s="10">
        <v>61.1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t="s">
        <v>1446</v>
      </c>
      <c r="BC119" t="s">
        <v>1447</v>
      </c>
      <c r="BD119" t="s">
        <v>1448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1.3</v>
      </c>
      <c r="BK119">
        <v>0</v>
      </c>
      <c r="BL119">
        <v>0</v>
      </c>
      <c r="BM119">
        <v>0</v>
      </c>
      <c r="BN119">
        <v>1.6</v>
      </c>
      <c r="BO119">
        <v>0</v>
      </c>
      <c r="BP119">
        <v>0</v>
      </c>
      <c r="BQ119">
        <v>-2.8999999999999773</v>
      </c>
      <c r="BR119">
        <v>0</v>
      </c>
      <c r="BS119">
        <v>0</v>
      </c>
      <c r="BT119">
        <v>0</v>
      </c>
      <c r="BU119">
        <v>0</v>
      </c>
      <c r="BV119">
        <v>-0.1</v>
      </c>
      <c r="BW119">
        <v>1.3</v>
      </c>
      <c r="BX119">
        <v>0</v>
      </c>
      <c r="BY119">
        <v>0</v>
      </c>
      <c r="BZ119">
        <v>0</v>
      </c>
      <c r="CA119">
        <v>1.6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3.8</v>
      </c>
      <c r="CI119">
        <v>4.4000000000000004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 t="s">
        <v>195</v>
      </c>
      <c r="CQ119" t="s">
        <v>155</v>
      </c>
      <c r="CR119" s="30">
        <v>5.5999999999999999E-3</v>
      </c>
      <c r="CS119">
        <v>4.62</v>
      </c>
      <c r="CU119" t="s">
        <v>131</v>
      </c>
      <c r="CV119" t="s">
        <v>1450</v>
      </c>
    </row>
    <row r="120" spans="1:100">
      <c r="A120">
        <v>118</v>
      </c>
      <c r="B120" s="12">
        <v>0.26315789473684209</v>
      </c>
      <c r="C120" s="12">
        <v>0</v>
      </c>
      <c r="D120">
        <v>4</v>
      </c>
      <c r="E120" s="10">
        <v>68</v>
      </c>
      <c r="F120" s="10">
        <v>24</v>
      </c>
      <c r="G120" s="10">
        <v>29.6</v>
      </c>
      <c r="H120" s="10">
        <v>82.8</v>
      </c>
      <c r="I120">
        <v>6</v>
      </c>
      <c r="J120" t="s">
        <v>74</v>
      </c>
      <c r="K120" s="10">
        <v>43</v>
      </c>
      <c r="L120" t="s">
        <v>354</v>
      </c>
      <c r="M120" t="s">
        <v>1451</v>
      </c>
      <c r="N120" t="s">
        <v>1452</v>
      </c>
      <c r="O120">
        <v>56.052599999999998</v>
      </c>
      <c r="P120" t="s">
        <v>1456</v>
      </c>
      <c r="Q120" s="10">
        <v>0</v>
      </c>
      <c r="R120" s="10">
        <v>0</v>
      </c>
      <c r="S120" s="10">
        <v>0</v>
      </c>
      <c r="T120" s="10">
        <v>0</v>
      </c>
      <c r="U120" s="10">
        <v>65</v>
      </c>
      <c r="V120" s="10">
        <v>306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29</v>
      </c>
      <c r="AD120" s="10">
        <v>0</v>
      </c>
      <c r="AE120" s="10">
        <v>0</v>
      </c>
      <c r="AF120" s="10">
        <v>0</v>
      </c>
      <c r="AG120" s="10">
        <v>0</v>
      </c>
      <c r="AH120" s="10">
        <v>65</v>
      </c>
      <c r="AI120" s="10">
        <v>306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19.399999999999999</v>
      </c>
      <c r="AU120" s="10">
        <v>18.899999999999999</v>
      </c>
      <c r="AV120" s="10">
        <v>0</v>
      </c>
      <c r="AW120" s="10">
        <v>0</v>
      </c>
      <c r="AX120" s="10">
        <v>0</v>
      </c>
      <c r="AY120" s="10">
        <v>0</v>
      </c>
      <c r="AZ120" s="10">
        <v>0</v>
      </c>
      <c r="BA120" s="10">
        <v>0</v>
      </c>
      <c r="BB120" t="s">
        <v>1453</v>
      </c>
      <c r="BC120" t="s">
        <v>1454</v>
      </c>
      <c r="BD120" t="s">
        <v>1455</v>
      </c>
      <c r="BE120">
        <v>0</v>
      </c>
      <c r="BF120">
        <v>0</v>
      </c>
      <c r="BG120">
        <v>0</v>
      </c>
      <c r="BH120">
        <v>0</v>
      </c>
      <c r="BI120">
        <v>0.3</v>
      </c>
      <c r="BJ120">
        <v>1.4</v>
      </c>
      <c r="BK120">
        <v>0</v>
      </c>
      <c r="BL120">
        <v>0</v>
      </c>
      <c r="BM120">
        <v>0</v>
      </c>
      <c r="BN120">
        <v>1.5</v>
      </c>
      <c r="BO120">
        <v>0</v>
      </c>
      <c r="BP120">
        <v>0</v>
      </c>
      <c r="BQ120">
        <v>-3.1999999999999886</v>
      </c>
      <c r="BR120">
        <v>0</v>
      </c>
      <c r="BS120">
        <v>0</v>
      </c>
      <c r="BT120">
        <v>0</v>
      </c>
      <c r="BU120">
        <v>0</v>
      </c>
      <c r="BV120">
        <v>0.3</v>
      </c>
      <c r="BW120">
        <v>1.4</v>
      </c>
      <c r="BX120">
        <v>0</v>
      </c>
      <c r="BY120">
        <v>0</v>
      </c>
      <c r="BZ120">
        <v>0</v>
      </c>
      <c r="CA120">
        <v>1.5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3.9</v>
      </c>
      <c r="CI120">
        <v>4.4000000000000004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 t="s">
        <v>195</v>
      </c>
      <c r="CQ120" t="s">
        <v>155</v>
      </c>
      <c r="CR120" s="30">
        <v>1.6999999999999999E-3</v>
      </c>
      <c r="CS120">
        <v>8</v>
      </c>
      <c r="CU120" t="s">
        <v>131</v>
      </c>
      <c r="CV120" t="s">
        <v>1457</v>
      </c>
    </row>
    <row r="121" spans="1:100">
      <c r="A121">
        <v>119</v>
      </c>
      <c r="B121" s="12">
        <v>0.36842105263157893</v>
      </c>
      <c r="C121" s="12">
        <v>0</v>
      </c>
      <c r="D121">
        <v>4</v>
      </c>
      <c r="E121" s="10">
        <v>65</v>
      </c>
      <c r="F121" s="10">
        <v>21</v>
      </c>
      <c r="G121" s="10">
        <v>31</v>
      </c>
      <c r="H121" s="10">
        <v>87.7</v>
      </c>
      <c r="I121">
        <v>3</v>
      </c>
      <c r="J121" t="s">
        <v>74</v>
      </c>
      <c r="K121" s="10">
        <v>45</v>
      </c>
      <c r="L121" t="s">
        <v>355</v>
      </c>
      <c r="M121" t="s">
        <v>1458</v>
      </c>
      <c r="N121" t="s">
        <v>1459</v>
      </c>
      <c r="O121">
        <v>185.54519999999999</v>
      </c>
      <c r="P121" t="s">
        <v>1463</v>
      </c>
      <c r="Q121" s="10">
        <v>0</v>
      </c>
      <c r="R121" s="10">
        <v>0</v>
      </c>
      <c r="S121" s="10">
        <v>0</v>
      </c>
      <c r="T121" s="10">
        <v>0</v>
      </c>
      <c r="U121" s="10">
        <v>47</v>
      </c>
      <c r="V121" s="10">
        <v>329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24</v>
      </c>
      <c r="AD121" s="10">
        <v>0</v>
      </c>
      <c r="AE121" s="10">
        <v>0</v>
      </c>
      <c r="AF121" s="10">
        <v>0</v>
      </c>
      <c r="AG121" s="10">
        <v>0</v>
      </c>
      <c r="AH121" s="10">
        <v>47</v>
      </c>
      <c r="AI121" s="10">
        <v>329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50.2</v>
      </c>
      <c r="AU121" s="10">
        <v>78.099999999999994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t="s">
        <v>1460</v>
      </c>
      <c r="BC121" t="s">
        <v>1461</v>
      </c>
      <c r="BD121" t="s">
        <v>1462</v>
      </c>
      <c r="BE121">
        <v>0</v>
      </c>
      <c r="BF121">
        <v>0</v>
      </c>
      <c r="BG121">
        <v>0</v>
      </c>
      <c r="BH121">
        <v>0</v>
      </c>
      <c r="BI121">
        <v>0.5</v>
      </c>
      <c r="BJ121">
        <v>0.9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-2.3999999999999773</v>
      </c>
      <c r="BR121">
        <v>0</v>
      </c>
      <c r="BS121">
        <v>0</v>
      </c>
      <c r="BT121">
        <v>0</v>
      </c>
      <c r="BU121">
        <v>0</v>
      </c>
      <c r="BV121">
        <v>0.5</v>
      </c>
      <c r="BW121">
        <v>0.9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3.7</v>
      </c>
      <c r="CI121">
        <v>3.9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 t="s">
        <v>195</v>
      </c>
      <c r="CQ121" t="s">
        <v>155</v>
      </c>
      <c r="CR121" s="30">
        <v>6.1999999999999998E-3</v>
      </c>
      <c r="CS121">
        <v>2.09</v>
      </c>
      <c r="CU121" t="s">
        <v>131</v>
      </c>
      <c r="CV121" t="s">
        <v>1464</v>
      </c>
    </row>
    <row r="122" spans="1:100">
      <c r="A122">
        <v>120</v>
      </c>
      <c r="B122" s="12">
        <v>0.21052631578947367</v>
      </c>
      <c r="C122" s="12">
        <v>0</v>
      </c>
      <c r="D122">
        <v>5</v>
      </c>
      <c r="E122" s="10">
        <v>70</v>
      </c>
      <c r="F122" s="10">
        <v>18</v>
      </c>
      <c r="G122" s="10">
        <v>25.5</v>
      </c>
      <c r="H122" s="10">
        <v>86.3</v>
      </c>
      <c r="I122">
        <v>3</v>
      </c>
      <c r="J122" t="s">
        <v>74</v>
      </c>
      <c r="K122" s="10">
        <v>46</v>
      </c>
      <c r="L122" t="s">
        <v>356</v>
      </c>
      <c r="M122" t="s">
        <v>1465</v>
      </c>
      <c r="N122" t="s">
        <v>1466</v>
      </c>
      <c r="O122">
        <v>156.96289999999999</v>
      </c>
      <c r="P122" t="s">
        <v>1470</v>
      </c>
      <c r="Q122" s="10">
        <v>0</v>
      </c>
      <c r="R122" s="10">
        <v>0</v>
      </c>
      <c r="S122" s="10">
        <v>0</v>
      </c>
      <c r="T122" s="10">
        <v>0</v>
      </c>
      <c r="U122" s="10">
        <v>39</v>
      </c>
      <c r="V122" s="10">
        <v>351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10</v>
      </c>
      <c r="AD122" s="10">
        <v>0</v>
      </c>
      <c r="AE122" s="10">
        <v>0</v>
      </c>
      <c r="AF122" s="10">
        <v>0</v>
      </c>
      <c r="AG122" s="10">
        <v>0</v>
      </c>
      <c r="AH122" s="10">
        <v>39</v>
      </c>
      <c r="AI122" s="10">
        <v>351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  <c r="AT122" s="10">
        <v>46.3</v>
      </c>
      <c r="AU122" s="10">
        <v>10.9</v>
      </c>
      <c r="AV122" s="10">
        <v>0</v>
      </c>
      <c r="AW122" s="10">
        <v>0</v>
      </c>
      <c r="AX122" s="10">
        <v>0</v>
      </c>
      <c r="AY122" s="10">
        <v>0</v>
      </c>
      <c r="AZ122" s="10">
        <v>0</v>
      </c>
      <c r="BA122" s="10">
        <v>0</v>
      </c>
      <c r="BB122" t="s">
        <v>1467</v>
      </c>
      <c r="BC122" t="s">
        <v>1468</v>
      </c>
      <c r="BD122" t="s">
        <v>1469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0.5</v>
      </c>
      <c r="BK122">
        <v>0</v>
      </c>
      <c r="BL122">
        <v>0</v>
      </c>
      <c r="BM122">
        <v>0</v>
      </c>
      <c r="BN122">
        <v>0.4</v>
      </c>
      <c r="BO122">
        <v>0</v>
      </c>
      <c r="BP122">
        <v>0</v>
      </c>
      <c r="BQ122">
        <v>-0.89999999999997726</v>
      </c>
      <c r="BR122">
        <v>0</v>
      </c>
      <c r="BS122">
        <v>0</v>
      </c>
      <c r="BT122">
        <v>0</v>
      </c>
      <c r="BU122">
        <v>0</v>
      </c>
      <c r="BV122">
        <v>-0.7</v>
      </c>
      <c r="BW122">
        <v>0.5</v>
      </c>
      <c r="BX122">
        <v>0</v>
      </c>
      <c r="BY122">
        <v>0</v>
      </c>
      <c r="BZ122">
        <v>0</v>
      </c>
      <c r="CA122">
        <v>0.4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3.8</v>
      </c>
      <c r="CI122">
        <v>4.4000000000000004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 t="s">
        <v>155</v>
      </c>
      <c r="CQ122" t="s">
        <v>155</v>
      </c>
      <c r="CR122" s="30">
        <v>6.0000000000000001E-3</v>
      </c>
      <c r="CS122">
        <v>3.05</v>
      </c>
      <c r="CU122" t="s">
        <v>131</v>
      </c>
      <c r="CV122" t="s">
        <v>1471</v>
      </c>
    </row>
    <row r="123" spans="1:100">
      <c r="A123">
        <v>121</v>
      </c>
      <c r="B123" s="12">
        <v>0.10526315789473684</v>
      </c>
      <c r="C123" s="12">
        <v>0</v>
      </c>
      <c r="D123">
        <v>0</v>
      </c>
      <c r="E123" s="10">
        <v>68</v>
      </c>
      <c r="F123" s="10">
        <v>22</v>
      </c>
      <c r="G123" s="10">
        <v>29.5</v>
      </c>
      <c r="H123" s="10">
        <v>79.2</v>
      </c>
      <c r="I123">
        <v>5</v>
      </c>
      <c r="J123" t="s">
        <v>55</v>
      </c>
      <c r="K123" s="10">
        <v>23</v>
      </c>
      <c r="L123" t="s">
        <v>357</v>
      </c>
      <c r="M123" t="s">
        <v>1472</v>
      </c>
      <c r="N123" t="s">
        <v>1473</v>
      </c>
      <c r="O123">
        <v>43.958300000000001</v>
      </c>
      <c r="P123" t="s">
        <v>1477</v>
      </c>
      <c r="Q123" s="10">
        <v>0</v>
      </c>
      <c r="R123" s="10">
        <v>0</v>
      </c>
      <c r="S123" s="10">
        <v>0</v>
      </c>
      <c r="T123" s="10">
        <v>0</v>
      </c>
      <c r="U123" s="10">
        <v>250</v>
      </c>
      <c r="V123" s="10">
        <v>0</v>
      </c>
      <c r="W123" s="10">
        <v>0</v>
      </c>
      <c r="X123" s="10">
        <v>135</v>
      </c>
      <c r="Y123" s="10">
        <v>0</v>
      </c>
      <c r="Z123" s="10">
        <v>0</v>
      </c>
      <c r="AA123" s="10">
        <v>0</v>
      </c>
      <c r="AB123" s="10">
        <v>0</v>
      </c>
      <c r="AC123" s="10">
        <v>15</v>
      </c>
      <c r="AD123" s="10">
        <v>0</v>
      </c>
      <c r="AE123" s="10">
        <v>0</v>
      </c>
      <c r="AF123" s="10">
        <v>0</v>
      </c>
      <c r="AG123" s="10">
        <v>0</v>
      </c>
      <c r="AH123" s="10">
        <v>250</v>
      </c>
      <c r="AI123" s="10">
        <v>0</v>
      </c>
      <c r="AJ123" s="10">
        <v>0</v>
      </c>
      <c r="AK123" s="10">
        <v>135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94</v>
      </c>
      <c r="AU123" s="10">
        <v>0</v>
      </c>
      <c r="AV123" s="10">
        <v>0</v>
      </c>
      <c r="AW123" s="10">
        <v>0.5</v>
      </c>
      <c r="AX123" s="10">
        <v>0</v>
      </c>
      <c r="AY123" s="10">
        <v>0</v>
      </c>
      <c r="AZ123" s="10">
        <v>0</v>
      </c>
      <c r="BA123" s="10">
        <v>0</v>
      </c>
      <c r="BB123" t="s">
        <v>1474</v>
      </c>
      <c r="BC123" t="s">
        <v>1475</v>
      </c>
      <c r="BD123" t="s">
        <v>1476</v>
      </c>
      <c r="BE123">
        <v>0</v>
      </c>
      <c r="BF123">
        <v>0</v>
      </c>
      <c r="BG123">
        <v>0</v>
      </c>
      <c r="BH123">
        <v>0</v>
      </c>
      <c r="BI123">
        <v>0.3</v>
      </c>
      <c r="BJ123">
        <v>0</v>
      </c>
      <c r="BK123">
        <v>0</v>
      </c>
      <c r="BL123">
        <v>0.7</v>
      </c>
      <c r="BM123">
        <v>0</v>
      </c>
      <c r="BN123">
        <v>0</v>
      </c>
      <c r="BO123">
        <v>0</v>
      </c>
      <c r="BP123">
        <v>0.4</v>
      </c>
      <c r="BQ123">
        <v>-1.3999999999999773</v>
      </c>
      <c r="BR123">
        <v>0</v>
      </c>
      <c r="BS123">
        <v>0</v>
      </c>
      <c r="BT123">
        <v>0</v>
      </c>
      <c r="BU123">
        <v>0</v>
      </c>
      <c r="BV123">
        <v>0.3</v>
      </c>
      <c r="BW123">
        <v>0</v>
      </c>
      <c r="BX123">
        <v>0</v>
      </c>
      <c r="BY123">
        <v>0.7</v>
      </c>
      <c r="BZ123">
        <v>0</v>
      </c>
      <c r="CA123">
        <v>0</v>
      </c>
      <c r="CB123">
        <v>0</v>
      </c>
      <c r="CC123">
        <v>0.4</v>
      </c>
      <c r="CD123">
        <v>0</v>
      </c>
      <c r="CE123">
        <v>0</v>
      </c>
      <c r="CF123">
        <v>0</v>
      </c>
      <c r="CG123">
        <v>0</v>
      </c>
      <c r="CH123">
        <v>3.4</v>
      </c>
      <c r="CI123">
        <v>0</v>
      </c>
      <c r="CJ123">
        <v>0</v>
      </c>
      <c r="CK123">
        <v>3.7</v>
      </c>
      <c r="CL123">
        <v>0</v>
      </c>
      <c r="CM123">
        <v>0</v>
      </c>
      <c r="CN123">
        <v>0</v>
      </c>
      <c r="CO123">
        <v>0</v>
      </c>
      <c r="CP123" t="s">
        <v>155</v>
      </c>
      <c r="CQ123" t="s">
        <v>155</v>
      </c>
      <c r="CR123" s="30">
        <v>6.6E-3</v>
      </c>
      <c r="CS123">
        <v>12.27</v>
      </c>
      <c r="CU123" t="s">
        <v>131</v>
      </c>
      <c r="CV123" t="s">
        <v>1478</v>
      </c>
    </row>
    <row r="124" spans="1:100">
      <c r="A124">
        <v>122</v>
      </c>
      <c r="B124" s="12">
        <v>0.21052631578947367</v>
      </c>
      <c r="C124" s="12">
        <v>0</v>
      </c>
      <c r="D124">
        <v>0</v>
      </c>
      <c r="E124" s="10">
        <v>66</v>
      </c>
      <c r="F124" s="10">
        <v>25</v>
      </c>
      <c r="G124" s="10">
        <v>28.5</v>
      </c>
      <c r="H124" s="10">
        <v>82.9</v>
      </c>
      <c r="I124">
        <v>6</v>
      </c>
      <c r="J124" t="s">
        <v>55</v>
      </c>
      <c r="K124" s="10">
        <v>25</v>
      </c>
      <c r="L124" t="s">
        <v>358</v>
      </c>
      <c r="M124" t="s">
        <v>1479</v>
      </c>
      <c r="N124" t="s">
        <v>1480</v>
      </c>
      <c r="O124">
        <v>120.2856</v>
      </c>
      <c r="P124" t="s">
        <v>1484</v>
      </c>
      <c r="Q124" s="10">
        <v>0</v>
      </c>
      <c r="R124" s="10">
        <v>0</v>
      </c>
      <c r="S124" s="10">
        <v>0</v>
      </c>
      <c r="T124" s="10">
        <v>0</v>
      </c>
      <c r="U124" s="10">
        <v>278</v>
      </c>
      <c r="V124" s="10">
        <v>0</v>
      </c>
      <c r="W124" s="10">
        <v>0</v>
      </c>
      <c r="X124" s="10">
        <v>93</v>
      </c>
      <c r="Y124" s="10">
        <v>0</v>
      </c>
      <c r="Z124" s="10">
        <v>0</v>
      </c>
      <c r="AA124" s="10">
        <v>0</v>
      </c>
      <c r="AB124" s="10">
        <v>0</v>
      </c>
      <c r="AC124" s="10">
        <v>29</v>
      </c>
      <c r="AD124" s="10">
        <v>0</v>
      </c>
      <c r="AE124" s="10">
        <v>0</v>
      </c>
      <c r="AF124" s="10">
        <v>0</v>
      </c>
      <c r="AG124" s="10">
        <v>0</v>
      </c>
      <c r="AH124" s="10">
        <v>278</v>
      </c>
      <c r="AI124" s="10">
        <v>0</v>
      </c>
      <c r="AJ124" s="10">
        <v>0</v>
      </c>
      <c r="AK124" s="10">
        <v>93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37</v>
      </c>
      <c r="AU124" s="10">
        <v>0</v>
      </c>
      <c r="AV124" s="10">
        <v>0</v>
      </c>
      <c r="AW124" s="10">
        <v>24.9</v>
      </c>
      <c r="AX124" s="10">
        <v>0</v>
      </c>
      <c r="AY124" s="10">
        <v>0</v>
      </c>
      <c r="AZ124" s="10">
        <v>0</v>
      </c>
      <c r="BA124" s="10">
        <v>0</v>
      </c>
      <c r="BB124" t="s">
        <v>1481</v>
      </c>
      <c r="BC124" t="s">
        <v>1482</v>
      </c>
      <c r="BD124" t="s">
        <v>1483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-2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4.2</v>
      </c>
      <c r="CI124">
        <v>0</v>
      </c>
      <c r="CJ124">
        <v>0</v>
      </c>
      <c r="CK124">
        <v>4.2</v>
      </c>
      <c r="CL124">
        <v>0</v>
      </c>
      <c r="CM124">
        <v>0</v>
      </c>
      <c r="CN124">
        <v>0</v>
      </c>
      <c r="CO124">
        <v>0</v>
      </c>
      <c r="CP124" t="s">
        <v>155</v>
      </c>
      <c r="CQ124" t="s">
        <v>155</v>
      </c>
      <c r="CR124" s="30">
        <v>8.3000000000000001E-3</v>
      </c>
      <c r="CS124">
        <v>3.98</v>
      </c>
      <c r="CU124" t="s">
        <v>131</v>
      </c>
      <c r="CV124" t="s">
        <v>1485</v>
      </c>
    </row>
    <row r="125" spans="1:100">
      <c r="A125">
        <v>123</v>
      </c>
      <c r="B125" s="12">
        <v>0.52631578947368418</v>
      </c>
      <c r="C125" s="12">
        <v>0</v>
      </c>
      <c r="D125">
        <v>1</v>
      </c>
      <c r="E125" s="10">
        <v>68</v>
      </c>
      <c r="F125" s="10">
        <v>16</v>
      </c>
      <c r="G125" s="10">
        <v>31.5</v>
      </c>
      <c r="H125" s="10">
        <v>79.400000000000006</v>
      </c>
      <c r="I125">
        <v>6</v>
      </c>
      <c r="J125" t="s">
        <v>55</v>
      </c>
      <c r="K125" s="10">
        <v>24</v>
      </c>
      <c r="L125" t="s">
        <v>359</v>
      </c>
      <c r="M125" t="s">
        <v>1486</v>
      </c>
      <c r="N125" t="s">
        <v>1487</v>
      </c>
      <c r="O125">
        <v>113.2985</v>
      </c>
      <c r="P125" t="s">
        <v>1491</v>
      </c>
      <c r="Q125" s="10">
        <v>0</v>
      </c>
      <c r="R125" s="10">
        <v>0</v>
      </c>
      <c r="S125" s="10">
        <v>0</v>
      </c>
      <c r="T125" s="10">
        <v>0</v>
      </c>
      <c r="U125" s="10">
        <v>273</v>
      </c>
      <c r="V125" s="10">
        <v>0</v>
      </c>
      <c r="W125" s="10">
        <v>0</v>
      </c>
      <c r="X125" s="10">
        <v>117</v>
      </c>
      <c r="Y125" s="10">
        <v>0</v>
      </c>
      <c r="Z125" s="10">
        <v>0</v>
      </c>
      <c r="AA125" s="10">
        <v>0</v>
      </c>
      <c r="AB125" s="10">
        <v>0</v>
      </c>
      <c r="AC125" s="10">
        <v>10</v>
      </c>
      <c r="AD125" s="10">
        <v>0</v>
      </c>
      <c r="AE125" s="10">
        <v>0</v>
      </c>
      <c r="AF125" s="10">
        <v>0</v>
      </c>
      <c r="AG125" s="10">
        <v>0</v>
      </c>
      <c r="AH125" s="10">
        <v>273</v>
      </c>
      <c r="AI125" s="10">
        <v>0</v>
      </c>
      <c r="AJ125" s="10">
        <v>0</v>
      </c>
      <c r="AK125" s="10">
        <v>117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78.900000000000006</v>
      </c>
      <c r="AU125" s="10">
        <v>0</v>
      </c>
      <c r="AV125" s="10">
        <v>0</v>
      </c>
      <c r="AW125" s="10">
        <v>70.599999999999994</v>
      </c>
      <c r="AX125" s="10">
        <v>0</v>
      </c>
      <c r="AY125" s="10">
        <v>0</v>
      </c>
      <c r="AZ125" s="10">
        <v>0</v>
      </c>
      <c r="BA125" s="10">
        <v>0</v>
      </c>
      <c r="BB125" t="s">
        <v>1488</v>
      </c>
      <c r="BC125" t="s">
        <v>1489</v>
      </c>
      <c r="BD125" t="s">
        <v>1490</v>
      </c>
      <c r="BE125">
        <v>0</v>
      </c>
      <c r="BF125">
        <v>0</v>
      </c>
      <c r="BG125">
        <v>0</v>
      </c>
      <c r="BH125">
        <v>0</v>
      </c>
      <c r="BI125">
        <v>0.4</v>
      </c>
      <c r="BJ125">
        <v>0</v>
      </c>
      <c r="BK125">
        <v>0</v>
      </c>
      <c r="BL125">
        <v>0.1</v>
      </c>
      <c r="BM125">
        <v>0.4</v>
      </c>
      <c r="BN125">
        <v>0</v>
      </c>
      <c r="BO125">
        <v>0</v>
      </c>
      <c r="BP125">
        <v>0.2</v>
      </c>
      <c r="BQ125">
        <v>-1.1000000000000227</v>
      </c>
      <c r="BR125">
        <v>0</v>
      </c>
      <c r="BS125">
        <v>0</v>
      </c>
      <c r="BT125">
        <v>0</v>
      </c>
      <c r="BU125">
        <v>0</v>
      </c>
      <c r="BV125">
        <v>0.4</v>
      </c>
      <c r="BW125">
        <v>0</v>
      </c>
      <c r="BX125">
        <v>0</v>
      </c>
      <c r="BY125">
        <v>0.1</v>
      </c>
      <c r="BZ125">
        <v>0.4</v>
      </c>
      <c r="CA125">
        <v>0</v>
      </c>
      <c r="CB125">
        <v>0</v>
      </c>
      <c r="CC125">
        <v>0.2</v>
      </c>
      <c r="CD125">
        <v>0</v>
      </c>
      <c r="CE125">
        <v>0</v>
      </c>
      <c r="CF125">
        <v>0</v>
      </c>
      <c r="CG125">
        <v>0</v>
      </c>
      <c r="CH125">
        <v>3</v>
      </c>
      <c r="CI125">
        <v>0</v>
      </c>
      <c r="CJ125">
        <v>0</v>
      </c>
      <c r="CK125">
        <v>2.7</v>
      </c>
      <c r="CL125">
        <v>0</v>
      </c>
      <c r="CM125">
        <v>0</v>
      </c>
      <c r="CN125">
        <v>0</v>
      </c>
      <c r="CO125">
        <v>0</v>
      </c>
      <c r="CP125" t="s">
        <v>155</v>
      </c>
      <c r="CQ125" t="s">
        <v>155</v>
      </c>
      <c r="CR125" s="30">
        <v>3.3E-3</v>
      </c>
      <c r="CS125">
        <v>2.62</v>
      </c>
      <c r="CU125" t="s">
        <v>131</v>
      </c>
      <c r="CV125" t="s">
        <v>1492</v>
      </c>
    </row>
    <row r="126" spans="1:100">
      <c r="A126">
        <v>124</v>
      </c>
      <c r="B126" s="12">
        <v>0.26315789473684209</v>
      </c>
      <c r="C126" s="12">
        <v>0</v>
      </c>
      <c r="D126">
        <v>0</v>
      </c>
      <c r="E126" s="10">
        <v>73</v>
      </c>
      <c r="F126" s="10">
        <v>15</v>
      </c>
      <c r="G126" s="10">
        <v>31</v>
      </c>
      <c r="H126" s="10">
        <v>79.3</v>
      </c>
      <c r="I126">
        <v>6</v>
      </c>
      <c r="J126" t="s">
        <v>55</v>
      </c>
      <c r="K126" s="10">
        <v>30</v>
      </c>
      <c r="L126" t="s">
        <v>360</v>
      </c>
      <c r="M126" t="s">
        <v>1493</v>
      </c>
      <c r="N126" t="s">
        <v>1494</v>
      </c>
      <c r="O126">
        <v>36.427399999999999</v>
      </c>
      <c r="P126" t="s">
        <v>1498</v>
      </c>
      <c r="Q126" s="10">
        <v>0</v>
      </c>
      <c r="R126" s="10">
        <v>0</v>
      </c>
      <c r="S126" s="10">
        <v>0</v>
      </c>
      <c r="T126" s="10">
        <v>0</v>
      </c>
      <c r="U126" s="10">
        <v>198</v>
      </c>
      <c r="V126" s="10">
        <v>198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4</v>
      </c>
      <c r="AD126" s="10">
        <v>0</v>
      </c>
      <c r="AE126" s="10">
        <v>0</v>
      </c>
      <c r="AF126" s="10">
        <v>0</v>
      </c>
      <c r="AG126" s="10">
        <v>0</v>
      </c>
      <c r="AH126" s="10">
        <v>198</v>
      </c>
      <c r="AI126" s="10">
        <v>198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100</v>
      </c>
      <c r="AU126" s="10">
        <v>57.2</v>
      </c>
      <c r="AV126" s="10">
        <v>0</v>
      </c>
      <c r="AW126" s="10">
        <v>0</v>
      </c>
      <c r="AX126" s="10">
        <v>0</v>
      </c>
      <c r="AY126" s="10">
        <v>0</v>
      </c>
      <c r="AZ126" s="10">
        <v>0</v>
      </c>
      <c r="BA126" s="10">
        <v>0</v>
      </c>
      <c r="BB126" t="s">
        <v>1495</v>
      </c>
      <c r="BC126" t="s">
        <v>1496</v>
      </c>
      <c r="BD126" t="s">
        <v>1497</v>
      </c>
      <c r="BE126">
        <v>0</v>
      </c>
      <c r="BF126">
        <v>0</v>
      </c>
      <c r="BG126">
        <v>0</v>
      </c>
      <c r="BH126">
        <v>0</v>
      </c>
      <c r="BI126">
        <v>0.1</v>
      </c>
      <c r="BJ126">
        <v>0</v>
      </c>
      <c r="BK126">
        <v>0</v>
      </c>
      <c r="BL126">
        <v>0.1</v>
      </c>
      <c r="BM126">
        <v>0.1</v>
      </c>
      <c r="BN126">
        <v>0</v>
      </c>
      <c r="BO126">
        <v>0</v>
      </c>
      <c r="BP126">
        <v>0.1</v>
      </c>
      <c r="BQ126">
        <v>-0.39999999999997726</v>
      </c>
      <c r="BR126">
        <v>0</v>
      </c>
      <c r="BS126">
        <v>0</v>
      </c>
      <c r="BT126">
        <v>0</v>
      </c>
      <c r="BU126">
        <v>0</v>
      </c>
      <c r="BV126">
        <v>0.1</v>
      </c>
      <c r="BW126">
        <v>-8.1999999999999993</v>
      </c>
      <c r="BX126">
        <v>0</v>
      </c>
      <c r="BY126">
        <v>0.1</v>
      </c>
      <c r="BZ126">
        <v>0.1</v>
      </c>
      <c r="CA126">
        <v>0</v>
      </c>
      <c r="CB126">
        <v>0</v>
      </c>
      <c r="CC126">
        <v>0.1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2.7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 t="s">
        <v>155</v>
      </c>
      <c r="CQ126" t="s">
        <v>155</v>
      </c>
      <c r="CR126" s="30">
        <v>6.8999999999999999E-3</v>
      </c>
      <c r="CS126">
        <v>12.31</v>
      </c>
      <c r="CU126" t="s">
        <v>131</v>
      </c>
      <c r="CV126" t="s">
        <v>1499</v>
      </c>
    </row>
    <row r="127" spans="1:100">
      <c r="A127">
        <v>125</v>
      </c>
      <c r="B127" s="12">
        <v>0.36842105263157893</v>
      </c>
      <c r="C127" s="12">
        <v>0</v>
      </c>
      <c r="D127">
        <v>1</v>
      </c>
      <c r="E127" s="10">
        <v>70</v>
      </c>
      <c r="F127" s="10">
        <v>16</v>
      </c>
      <c r="G127" s="10">
        <v>31</v>
      </c>
      <c r="H127" s="10">
        <v>86.9</v>
      </c>
      <c r="I127">
        <v>5</v>
      </c>
      <c r="J127" t="s">
        <v>74</v>
      </c>
      <c r="K127" s="10">
        <v>32</v>
      </c>
      <c r="L127" t="s">
        <v>361</v>
      </c>
      <c r="M127" t="s">
        <v>1500</v>
      </c>
      <c r="N127" t="s">
        <v>1501</v>
      </c>
      <c r="O127">
        <v>42.567500000000003</v>
      </c>
      <c r="P127" t="s">
        <v>1505</v>
      </c>
      <c r="Q127" s="10">
        <v>0</v>
      </c>
      <c r="R127" s="10">
        <v>0</v>
      </c>
      <c r="S127" s="10">
        <v>0</v>
      </c>
      <c r="T127" s="10">
        <v>0</v>
      </c>
      <c r="U127" s="10">
        <v>167</v>
      </c>
      <c r="V127" s="10">
        <v>204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29</v>
      </c>
      <c r="AD127" s="10">
        <v>0</v>
      </c>
      <c r="AE127" s="10">
        <v>0</v>
      </c>
      <c r="AF127" s="10">
        <v>0</v>
      </c>
      <c r="AG127" s="10">
        <v>0</v>
      </c>
      <c r="AH127" s="10">
        <v>167</v>
      </c>
      <c r="AI127" s="10">
        <v>204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55.4</v>
      </c>
      <c r="AU127" s="10">
        <v>51.9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t="s">
        <v>1502</v>
      </c>
      <c r="BC127" t="s">
        <v>1503</v>
      </c>
      <c r="BD127" t="s">
        <v>1504</v>
      </c>
      <c r="BE127">
        <v>0</v>
      </c>
      <c r="BF127">
        <v>0</v>
      </c>
      <c r="BG127">
        <v>0</v>
      </c>
      <c r="BH127">
        <v>0</v>
      </c>
      <c r="BI127">
        <v>0.8</v>
      </c>
      <c r="BJ127">
        <v>0.4</v>
      </c>
      <c r="BK127">
        <v>0</v>
      </c>
      <c r="BL127">
        <v>0</v>
      </c>
      <c r="BM127">
        <v>0.2</v>
      </c>
      <c r="BN127">
        <v>0.8</v>
      </c>
      <c r="BO127">
        <v>0</v>
      </c>
      <c r="BP127">
        <v>0</v>
      </c>
      <c r="BQ127">
        <v>-2.1999999999999886</v>
      </c>
      <c r="BR127">
        <v>0</v>
      </c>
      <c r="BS127">
        <v>0</v>
      </c>
      <c r="BT127">
        <v>0</v>
      </c>
      <c r="BU127">
        <v>0</v>
      </c>
      <c r="BV127">
        <v>0.8</v>
      </c>
      <c r="BW127">
        <v>0.4</v>
      </c>
      <c r="BX127">
        <v>0</v>
      </c>
      <c r="BY127">
        <v>0</v>
      </c>
      <c r="BZ127">
        <v>0.2</v>
      </c>
      <c r="CA127">
        <v>0.8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3.7</v>
      </c>
      <c r="CI127">
        <v>3.5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 t="s">
        <v>155</v>
      </c>
      <c r="CQ127" t="s">
        <v>155</v>
      </c>
      <c r="CR127" s="30">
        <v>8.3999999999999995E-3</v>
      </c>
      <c r="CS127">
        <v>9.11</v>
      </c>
      <c r="CU127" t="s">
        <v>131</v>
      </c>
      <c r="CV127" t="s">
        <v>1506</v>
      </c>
    </row>
    <row r="128" spans="1:100">
      <c r="A128">
        <v>126</v>
      </c>
      <c r="B128" s="12">
        <v>0.31578947368421051</v>
      </c>
      <c r="C128" s="12">
        <v>0</v>
      </c>
      <c r="D128">
        <v>0</v>
      </c>
      <c r="E128" s="10">
        <v>68</v>
      </c>
      <c r="F128" s="10">
        <v>13</v>
      </c>
      <c r="G128" s="10">
        <v>28.4</v>
      </c>
      <c r="H128" s="10">
        <v>88.5</v>
      </c>
      <c r="I128">
        <v>5</v>
      </c>
      <c r="J128" t="s">
        <v>55</v>
      </c>
      <c r="K128" s="10">
        <v>29</v>
      </c>
      <c r="L128" t="s">
        <v>362</v>
      </c>
      <c r="M128" t="s">
        <v>1507</v>
      </c>
      <c r="N128" t="s">
        <v>1508</v>
      </c>
      <c r="O128">
        <v>68.880600000000001</v>
      </c>
      <c r="P128" t="s">
        <v>1512</v>
      </c>
      <c r="Q128" s="10">
        <v>0</v>
      </c>
      <c r="R128" s="10">
        <v>0</v>
      </c>
      <c r="S128" s="10">
        <v>0</v>
      </c>
      <c r="T128" s="10">
        <v>0</v>
      </c>
      <c r="U128" s="10">
        <v>347</v>
      </c>
      <c r="V128" s="10">
        <v>0</v>
      </c>
      <c r="W128" s="10">
        <v>0</v>
      </c>
      <c r="X128" s="10">
        <v>18</v>
      </c>
      <c r="Y128" s="10">
        <v>0</v>
      </c>
      <c r="Z128" s="10">
        <v>0</v>
      </c>
      <c r="AA128" s="10">
        <v>0</v>
      </c>
      <c r="AB128" s="10">
        <v>0</v>
      </c>
      <c r="AC128" s="10">
        <v>35</v>
      </c>
      <c r="AD128" s="10">
        <v>0</v>
      </c>
      <c r="AE128" s="10">
        <v>0</v>
      </c>
      <c r="AF128" s="10">
        <v>0</v>
      </c>
      <c r="AG128" s="10">
        <v>0</v>
      </c>
      <c r="AH128" s="10">
        <v>347</v>
      </c>
      <c r="AI128" s="10">
        <v>0</v>
      </c>
      <c r="AJ128" s="10">
        <v>0</v>
      </c>
      <c r="AK128" s="10">
        <v>18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18.7</v>
      </c>
      <c r="AU128" s="10">
        <v>0</v>
      </c>
      <c r="AV128" s="10">
        <v>0</v>
      </c>
      <c r="AW128" s="10">
        <v>62.4</v>
      </c>
      <c r="AX128" s="10">
        <v>0</v>
      </c>
      <c r="AY128" s="10">
        <v>0</v>
      </c>
      <c r="AZ128" s="10">
        <v>0</v>
      </c>
      <c r="BA128" s="10">
        <v>0</v>
      </c>
      <c r="BB128" t="s">
        <v>1509</v>
      </c>
      <c r="BC128" t="s">
        <v>1510</v>
      </c>
      <c r="BD128" t="s">
        <v>1511</v>
      </c>
      <c r="BE128">
        <v>0</v>
      </c>
      <c r="BF128">
        <v>0</v>
      </c>
      <c r="BG128">
        <v>0</v>
      </c>
      <c r="BH128">
        <v>0</v>
      </c>
      <c r="BI128">
        <v>1.6</v>
      </c>
      <c r="BJ128">
        <v>0</v>
      </c>
      <c r="BK128">
        <v>0</v>
      </c>
      <c r="BL128">
        <v>0.3</v>
      </c>
      <c r="BM128">
        <v>1.4</v>
      </c>
      <c r="BN128">
        <v>0</v>
      </c>
      <c r="BO128">
        <v>0</v>
      </c>
      <c r="BP128">
        <v>0</v>
      </c>
      <c r="BQ128">
        <v>-3.3000000000000114</v>
      </c>
      <c r="BR128">
        <v>0</v>
      </c>
      <c r="BS128">
        <v>0</v>
      </c>
      <c r="BT128">
        <v>0</v>
      </c>
      <c r="BU128">
        <v>0</v>
      </c>
      <c r="BV128">
        <v>1.6</v>
      </c>
      <c r="BW128">
        <v>0</v>
      </c>
      <c r="BX128">
        <v>0</v>
      </c>
      <c r="BY128">
        <v>0.3</v>
      </c>
      <c r="BZ128">
        <v>1.4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3.6</v>
      </c>
      <c r="CI128">
        <v>0</v>
      </c>
      <c r="CJ128">
        <v>0</v>
      </c>
      <c r="CK128">
        <v>3.2</v>
      </c>
      <c r="CL128">
        <v>0</v>
      </c>
      <c r="CM128">
        <v>0</v>
      </c>
      <c r="CN128">
        <v>0</v>
      </c>
      <c r="CO128">
        <v>0</v>
      </c>
      <c r="CP128" t="s">
        <v>155</v>
      </c>
      <c r="CQ128" t="s">
        <v>155</v>
      </c>
      <c r="CR128" s="30">
        <v>7.1999999999999998E-3</v>
      </c>
      <c r="CS128">
        <v>6.07</v>
      </c>
      <c r="CU128" t="s">
        <v>131</v>
      </c>
      <c r="CV128" t="s">
        <v>1513</v>
      </c>
    </row>
    <row r="129" spans="1:100">
      <c r="A129">
        <v>127</v>
      </c>
      <c r="B129" s="12">
        <v>0.47368421052631576</v>
      </c>
      <c r="C129" s="12">
        <v>0</v>
      </c>
      <c r="D129">
        <v>1</v>
      </c>
      <c r="E129" s="10">
        <v>70</v>
      </c>
      <c r="F129" s="10">
        <v>11</v>
      </c>
      <c r="G129" s="10">
        <v>27</v>
      </c>
      <c r="H129" s="10">
        <v>81.5</v>
      </c>
      <c r="I129">
        <v>2</v>
      </c>
      <c r="J129" t="s">
        <v>74</v>
      </c>
      <c r="K129" s="10">
        <v>31</v>
      </c>
      <c r="L129" t="s">
        <v>363</v>
      </c>
      <c r="M129" t="s">
        <v>1514</v>
      </c>
      <c r="N129" t="s">
        <v>1515</v>
      </c>
      <c r="O129">
        <v>108.69029999999999</v>
      </c>
      <c r="P129" t="s">
        <v>1519</v>
      </c>
      <c r="Q129" s="10">
        <v>0</v>
      </c>
      <c r="R129" s="10">
        <v>0</v>
      </c>
      <c r="S129" s="10">
        <v>0</v>
      </c>
      <c r="T129" s="10">
        <v>0</v>
      </c>
      <c r="U129" s="10">
        <v>175</v>
      </c>
      <c r="V129" s="10">
        <v>193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32</v>
      </c>
      <c r="AD129" s="10">
        <v>0</v>
      </c>
      <c r="AE129" s="10">
        <v>0</v>
      </c>
      <c r="AF129" s="10">
        <v>0</v>
      </c>
      <c r="AG129" s="10">
        <v>0</v>
      </c>
      <c r="AH129" s="10">
        <v>175</v>
      </c>
      <c r="AI129" s="10">
        <v>193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40.700000000000003</v>
      </c>
      <c r="AU129" s="10">
        <v>80.8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t="s">
        <v>1516</v>
      </c>
      <c r="BC129" t="s">
        <v>1517</v>
      </c>
      <c r="BD129" t="s">
        <v>1518</v>
      </c>
      <c r="BE129">
        <v>0</v>
      </c>
      <c r="BF129">
        <v>0</v>
      </c>
      <c r="BG129">
        <v>0</v>
      </c>
      <c r="BH129">
        <v>0</v>
      </c>
      <c r="BI129">
        <v>1.3</v>
      </c>
      <c r="BJ129">
        <v>0</v>
      </c>
      <c r="BK129">
        <v>0</v>
      </c>
      <c r="BL129">
        <v>0</v>
      </c>
      <c r="BM129">
        <v>1.4</v>
      </c>
      <c r="BN129">
        <v>0.4</v>
      </c>
      <c r="BO129">
        <v>0</v>
      </c>
      <c r="BP129">
        <v>0</v>
      </c>
      <c r="BQ129">
        <v>-3.1000000000000227</v>
      </c>
      <c r="BR129">
        <v>0</v>
      </c>
      <c r="BS129">
        <v>0</v>
      </c>
      <c r="BT129">
        <v>0</v>
      </c>
      <c r="BU129">
        <v>0</v>
      </c>
      <c r="BV129">
        <v>1.3</v>
      </c>
      <c r="BW129">
        <v>-0.5</v>
      </c>
      <c r="BX129">
        <v>0</v>
      </c>
      <c r="BY129">
        <v>0</v>
      </c>
      <c r="BZ129">
        <v>1.4</v>
      </c>
      <c r="CA129">
        <v>0.4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3.1</v>
      </c>
      <c r="CI129">
        <v>2.6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 t="s">
        <v>155</v>
      </c>
      <c r="CQ129" t="s">
        <v>155</v>
      </c>
      <c r="CR129" s="30">
        <v>7.1999999999999998E-3</v>
      </c>
      <c r="CS129">
        <v>3.01</v>
      </c>
      <c r="CU129" t="s">
        <v>131</v>
      </c>
      <c r="CV129" t="s">
        <v>1520</v>
      </c>
    </row>
    <row r="130" spans="1:100">
      <c r="A130">
        <v>128</v>
      </c>
      <c r="B130" s="12">
        <v>0.47368421052631576</v>
      </c>
      <c r="C130" s="12">
        <v>0</v>
      </c>
      <c r="D130">
        <v>2</v>
      </c>
      <c r="E130" s="10">
        <v>66</v>
      </c>
      <c r="F130" s="10">
        <v>9</v>
      </c>
      <c r="G130" s="10">
        <v>25.4</v>
      </c>
      <c r="H130" s="10">
        <v>79.2</v>
      </c>
      <c r="I130">
        <v>4</v>
      </c>
      <c r="J130" t="s">
        <v>55</v>
      </c>
      <c r="K130" s="10">
        <v>29</v>
      </c>
      <c r="L130" t="s">
        <v>364</v>
      </c>
      <c r="M130" t="s">
        <v>1521</v>
      </c>
      <c r="N130" t="s">
        <v>1522</v>
      </c>
      <c r="O130">
        <v>65.562700000000007</v>
      </c>
      <c r="P130" t="s">
        <v>1526</v>
      </c>
      <c r="Q130" s="10">
        <v>0</v>
      </c>
      <c r="R130" s="10">
        <v>0</v>
      </c>
      <c r="S130" s="10">
        <v>0</v>
      </c>
      <c r="T130" s="10">
        <v>0</v>
      </c>
      <c r="U130" s="10">
        <v>369</v>
      </c>
      <c r="V130" s="10">
        <v>0</v>
      </c>
      <c r="W130" s="10">
        <v>0</v>
      </c>
      <c r="X130" s="10">
        <v>19</v>
      </c>
      <c r="Y130" s="10">
        <v>0</v>
      </c>
      <c r="Z130" s="10">
        <v>0</v>
      </c>
      <c r="AA130" s="10">
        <v>0</v>
      </c>
      <c r="AB130" s="10">
        <v>0</v>
      </c>
      <c r="AC130" s="10">
        <v>12</v>
      </c>
      <c r="AD130" s="10">
        <v>0</v>
      </c>
      <c r="AE130" s="10">
        <v>0</v>
      </c>
      <c r="AF130" s="10">
        <v>0</v>
      </c>
      <c r="AG130" s="10">
        <v>0</v>
      </c>
      <c r="AH130" s="10">
        <v>369</v>
      </c>
      <c r="AI130" s="10">
        <v>0</v>
      </c>
      <c r="AJ130" s="10">
        <v>0</v>
      </c>
      <c r="AK130" s="10">
        <v>19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62.8</v>
      </c>
      <c r="AU130" s="10">
        <v>0</v>
      </c>
      <c r="AV130" s="10">
        <v>0</v>
      </c>
      <c r="AW130" s="10">
        <v>60.5</v>
      </c>
      <c r="AX130" s="10">
        <v>0</v>
      </c>
      <c r="AY130" s="10">
        <v>0</v>
      </c>
      <c r="AZ130" s="10">
        <v>0</v>
      </c>
      <c r="BA130" s="10">
        <v>0</v>
      </c>
      <c r="BB130" t="s">
        <v>1523</v>
      </c>
      <c r="BC130" t="s">
        <v>1524</v>
      </c>
      <c r="BD130" t="s">
        <v>1525</v>
      </c>
      <c r="BE130">
        <v>0</v>
      </c>
      <c r="BF130">
        <v>0</v>
      </c>
      <c r="BG130">
        <v>0</v>
      </c>
      <c r="BH130">
        <v>0</v>
      </c>
      <c r="BI130">
        <v>0.4</v>
      </c>
      <c r="BJ130">
        <v>0.1</v>
      </c>
      <c r="BK130">
        <v>0</v>
      </c>
      <c r="BL130">
        <v>0</v>
      </c>
      <c r="BM130">
        <v>0.4</v>
      </c>
      <c r="BN130">
        <v>0.3</v>
      </c>
      <c r="BO130">
        <v>0</v>
      </c>
      <c r="BP130">
        <v>0</v>
      </c>
      <c r="BQ130">
        <v>-1.1999999999999886</v>
      </c>
      <c r="BR130">
        <v>0</v>
      </c>
      <c r="BS130">
        <v>0</v>
      </c>
      <c r="BT130">
        <v>0</v>
      </c>
      <c r="BU130">
        <v>0</v>
      </c>
      <c r="BV130">
        <v>0.4</v>
      </c>
      <c r="BW130">
        <v>0.1</v>
      </c>
      <c r="BX130">
        <v>0</v>
      </c>
      <c r="BY130">
        <v>-0.4</v>
      </c>
      <c r="BZ130">
        <v>0.4</v>
      </c>
      <c r="CA130">
        <v>0.3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0.4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 t="s">
        <v>195</v>
      </c>
      <c r="CQ130" t="s">
        <v>155</v>
      </c>
      <c r="CR130" s="30">
        <v>4.7000000000000002E-3</v>
      </c>
      <c r="CS130">
        <v>4.99</v>
      </c>
      <c r="CU130" t="s">
        <v>1528</v>
      </c>
      <c r="CV130" t="s">
        <v>1527</v>
      </c>
    </row>
    <row r="131" spans="1:100">
      <c r="A131">
        <v>129</v>
      </c>
      <c r="B131" s="12">
        <v>0.31578947368421051</v>
      </c>
      <c r="C131" s="12">
        <v>0</v>
      </c>
      <c r="D131">
        <v>2</v>
      </c>
      <c r="E131" s="10">
        <v>70</v>
      </c>
      <c r="F131" s="10">
        <v>14</v>
      </c>
      <c r="G131" s="10">
        <v>24.3</v>
      </c>
      <c r="H131" s="10">
        <v>79.2</v>
      </c>
      <c r="I131">
        <v>2</v>
      </c>
      <c r="J131" t="s">
        <v>55</v>
      </c>
      <c r="K131" s="10">
        <v>29</v>
      </c>
      <c r="L131" t="s">
        <v>365</v>
      </c>
      <c r="M131" t="s">
        <v>1529</v>
      </c>
      <c r="N131" t="s">
        <v>1530</v>
      </c>
      <c r="O131">
        <v>109.4516</v>
      </c>
      <c r="P131" t="s">
        <v>1534</v>
      </c>
      <c r="Q131" s="10">
        <v>0</v>
      </c>
      <c r="R131" s="10">
        <v>0</v>
      </c>
      <c r="S131" s="10">
        <v>0</v>
      </c>
      <c r="T131" s="10">
        <v>0</v>
      </c>
      <c r="U131" s="10">
        <v>363</v>
      </c>
      <c r="V131" s="10">
        <v>0</v>
      </c>
      <c r="W131" s="10">
        <v>0</v>
      </c>
      <c r="X131" s="10">
        <v>19</v>
      </c>
      <c r="Y131" s="10">
        <v>0</v>
      </c>
      <c r="Z131" s="10">
        <v>0</v>
      </c>
      <c r="AA131" s="10">
        <v>0</v>
      </c>
      <c r="AB131" s="10">
        <v>0</v>
      </c>
      <c r="AC131" s="10">
        <v>18</v>
      </c>
      <c r="AD131" s="10">
        <v>0</v>
      </c>
      <c r="AE131" s="10">
        <v>0</v>
      </c>
      <c r="AF131" s="10">
        <v>0</v>
      </c>
      <c r="AG131" s="10">
        <v>0</v>
      </c>
      <c r="AH131" s="10">
        <v>363</v>
      </c>
      <c r="AI131" s="10">
        <v>0</v>
      </c>
      <c r="AJ131" s="10">
        <v>0</v>
      </c>
      <c r="AK131" s="10">
        <v>19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37.200000000000003</v>
      </c>
      <c r="AU131" s="10">
        <v>0</v>
      </c>
      <c r="AV131" s="10">
        <v>0</v>
      </c>
      <c r="AW131" s="10">
        <v>8.4</v>
      </c>
      <c r="AX131" s="10">
        <v>0</v>
      </c>
      <c r="AY131" s="10">
        <v>0</v>
      </c>
      <c r="AZ131" s="10">
        <v>0</v>
      </c>
      <c r="BA131" s="10">
        <v>0</v>
      </c>
      <c r="BB131" t="s">
        <v>1531</v>
      </c>
      <c r="BC131" t="s">
        <v>1532</v>
      </c>
      <c r="BD131" t="s">
        <v>1533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1.1000000000000001</v>
      </c>
      <c r="BN131">
        <v>0</v>
      </c>
      <c r="BO131">
        <v>0</v>
      </c>
      <c r="BP131">
        <v>0</v>
      </c>
      <c r="BQ131">
        <v>-2.1000000000000227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-0.1</v>
      </c>
      <c r="BZ131">
        <v>1.1000000000000001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3.5</v>
      </c>
      <c r="CI131">
        <v>0</v>
      </c>
      <c r="CJ131">
        <v>0</v>
      </c>
      <c r="CK131">
        <v>2.8</v>
      </c>
      <c r="CL131">
        <v>0</v>
      </c>
      <c r="CM131">
        <v>0</v>
      </c>
      <c r="CN131">
        <v>0</v>
      </c>
      <c r="CO131">
        <v>0</v>
      </c>
      <c r="CP131" t="s">
        <v>195</v>
      </c>
      <c r="CQ131" t="s">
        <v>155</v>
      </c>
      <c r="CR131" s="30">
        <v>9.1000000000000004E-3</v>
      </c>
      <c r="CS131">
        <v>3.82</v>
      </c>
      <c r="CU131" t="s">
        <v>1536</v>
      </c>
      <c r="CV131" t="s">
        <v>1535</v>
      </c>
    </row>
    <row r="132" spans="1:100">
      <c r="A132">
        <v>130</v>
      </c>
      <c r="B132" s="12">
        <v>0.36842105263157893</v>
      </c>
      <c r="C132" s="12">
        <v>0</v>
      </c>
      <c r="D132">
        <v>2</v>
      </c>
      <c r="E132" s="10">
        <v>74</v>
      </c>
      <c r="F132" s="10">
        <v>16</v>
      </c>
      <c r="G132" s="10">
        <v>23.7</v>
      </c>
      <c r="H132" s="10">
        <v>87.4</v>
      </c>
      <c r="I132">
        <v>3</v>
      </c>
      <c r="J132" t="s">
        <v>55</v>
      </c>
      <c r="K132" s="10">
        <v>28</v>
      </c>
      <c r="L132" t="s">
        <v>366</v>
      </c>
      <c r="M132" t="s">
        <v>1537</v>
      </c>
      <c r="N132" t="s">
        <v>1538</v>
      </c>
      <c r="O132">
        <v>117.15689999999999</v>
      </c>
      <c r="P132" t="s">
        <v>1542</v>
      </c>
      <c r="Q132" s="10">
        <v>0</v>
      </c>
      <c r="R132" s="10">
        <v>0</v>
      </c>
      <c r="S132" s="10">
        <v>0</v>
      </c>
      <c r="T132" s="10">
        <v>0</v>
      </c>
      <c r="U132" s="10">
        <v>348</v>
      </c>
      <c r="V132" s="10">
        <v>0</v>
      </c>
      <c r="W132" s="10">
        <v>0</v>
      </c>
      <c r="X132" s="10">
        <v>39</v>
      </c>
      <c r="Y132" s="10">
        <v>0</v>
      </c>
      <c r="Z132" s="10">
        <v>0</v>
      </c>
      <c r="AA132" s="10">
        <v>0</v>
      </c>
      <c r="AB132" s="10">
        <v>0</v>
      </c>
      <c r="AC132" s="10">
        <v>13</v>
      </c>
      <c r="AD132" s="10">
        <v>0</v>
      </c>
      <c r="AE132" s="10">
        <v>0</v>
      </c>
      <c r="AF132" s="10">
        <v>0</v>
      </c>
      <c r="AG132" s="10">
        <v>0</v>
      </c>
      <c r="AH132" s="10">
        <v>348</v>
      </c>
      <c r="AI132" s="10">
        <v>0</v>
      </c>
      <c r="AJ132" s="10">
        <v>0</v>
      </c>
      <c r="AK132" s="10">
        <v>39</v>
      </c>
      <c r="AL132" s="10">
        <v>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39.700000000000003</v>
      </c>
      <c r="AU132" s="10">
        <v>0</v>
      </c>
      <c r="AV132" s="10">
        <v>0</v>
      </c>
      <c r="AW132" s="10">
        <v>31</v>
      </c>
      <c r="AX132" s="10">
        <v>0</v>
      </c>
      <c r="AY132" s="10">
        <v>0</v>
      </c>
      <c r="AZ132" s="10">
        <v>0</v>
      </c>
      <c r="BA132" s="10">
        <v>0</v>
      </c>
      <c r="BB132" t="s">
        <v>1539</v>
      </c>
      <c r="BC132" t="s">
        <v>1540</v>
      </c>
      <c r="BD132" t="s">
        <v>1541</v>
      </c>
      <c r="BE132">
        <v>0</v>
      </c>
      <c r="BF132">
        <v>0</v>
      </c>
      <c r="BG132">
        <v>0</v>
      </c>
      <c r="BH132">
        <v>0</v>
      </c>
      <c r="BI132">
        <v>0.6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-0.60000000000002274</v>
      </c>
      <c r="BR132">
        <v>0</v>
      </c>
      <c r="BS132">
        <v>0</v>
      </c>
      <c r="BT132">
        <v>0</v>
      </c>
      <c r="BU132">
        <v>0</v>
      </c>
      <c r="BV132">
        <v>0.6</v>
      </c>
      <c r="BW132">
        <v>0</v>
      </c>
      <c r="BX132">
        <v>0</v>
      </c>
      <c r="BY132">
        <v>-0.1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4.4000000000000004</v>
      </c>
      <c r="CI132">
        <v>0</v>
      </c>
      <c r="CJ132">
        <v>0</v>
      </c>
      <c r="CK132">
        <v>3.8</v>
      </c>
      <c r="CL132">
        <v>0</v>
      </c>
      <c r="CM132">
        <v>0</v>
      </c>
      <c r="CN132">
        <v>0</v>
      </c>
      <c r="CO132">
        <v>0</v>
      </c>
      <c r="CP132" t="s">
        <v>195</v>
      </c>
      <c r="CQ132" t="s">
        <v>155</v>
      </c>
      <c r="CR132" s="30">
        <v>6.6E-3</v>
      </c>
      <c r="CS132">
        <v>3.31</v>
      </c>
      <c r="CU132" t="s">
        <v>131</v>
      </c>
      <c r="CV132" t="s">
        <v>1543</v>
      </c>
    </row>
    <row r="133" spans="1:100">
      <c r="A133">
        <v>131</v>
      </c>
      <c r="B133" s="12">
        <v>0.57894736842105265</v>
      </c>
      <c r="C133" s="12">
        <v>0</v>
      </c>
      <c r="D133">
        <v>3</v>
      </c>
      <c r="E133" s="10">
        <v>70</v>
      </c>
      <c r="F133" s="10">
        <v>14</v>
      </c>
      <c r="G133" s="10">
        <v>26.6</v>
      </c>
      <c r="H133" s="10">
        <v>86.9</v>
      </c>
      <c r="I133">
        <v>2</v>
      </c>
      <c r="J133" t="s">
        <v>55</v>
      </c>
      <c r="K133" s="10">
        <v>30</v>
      </c>
      <c r="L133" t="s">
        <v>367</v>
      </c>
      <c r="M133" t="s">
        <v>1544</v>
      </c>
      <c r="N133" t="s">
        <v>1545</v>
      </c>
      <c r="O133">
        <v>49.725099999999998</v>
      </c>
      <c r="P133" t="s">
        <v>1549</v>
      </c>
      <c r="Q133" s="10">
        <v>0</v>
      </c>
      <c r="R133" s="10">
        <v>0</v>
      </c>
      <c r="S133" s="10">
        <v>0</v>
      </c>
      <c r="T133" s="10">
        <v>0</v>
      </c>
      <c r="U133" s="10">
        <v>194</v>
      </c>
      <c r="V133" s="10">
        <v>194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12</v>
      </c>
      <c r="AD133" s="10">
        <v>0</v>
      </c>
      <c r="AE133" s="10">
        <v>0</v>
      </c>
      <c r="AF133" s="10">
        <v>0</v>
      </c>
      <c r="AG133" s="10">
        <v>0</v>
      </c>
      <c r="AH133" s="10">
        <v>194</v>
      </c>
      <c r="AI133" s="10">
        <v>194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47.4</v>
      </c>
      <c r="AU133" s="10">
        <v>81.599999999999994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t="s">
        <v>1546</v>
      </c>
      <c r="BC133" t="s">
        <v>1547</v>
      </c>
      <c r="BD133" t="s">
        <v>1548</v>
      </c>
      <c r="BE133">
        <v>0</v>
      </c>
      <c r="BF133">
        <v>0</v>
      </c>
      <c r="BG133">
        <v>0</v>
      </c>
      <c r="BH133">
        <v>0</v>
      </c>
      <c r="BI133">
        <v>0.6</v>
      </c>
      <c r="BJ133">
        <v>0</v>
      </c>
      <c r="BK133">
        <v>0</v>
      </c>
      <c r="BL133">
        <v>0</v>
      </c>
      <c r="BM133">
        <v>0.4</v>
      </c>
      <c r="BN133">
        <v>0</v>
      </c>
      <c r="BO133">
        <v>0</v>
      </c>
      <c r="BP133">
        <v>0</v>
      </c>
      <c r="BQ133">
        <v>-1</v>
      </c>
      <c r="BR133">
        <v>0</v>
      </c>
      <c r="BS133">
        <v>0</v>
      </c>
      <c r="BT133">
        <v>0</v>
      </c>
      <c r="BU133">
        <v>0</v>
      </c>
      <c r="BV133">
        <v>0.6</v>
      </c>
      <c r="BW133">
        <v>-1.2</v>
      </c>
      <c r="BX133">
        <v>0</v>
      </c>
      <c r="BY133">
        <v>0</v>
      </c>
      <c r="BZ133">
        <v>0.4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4</v>
      </c>
      <c r="CI133">
        <v>3.4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 t="s">
        <v>195</v>
      </c>
      <c r="CQ133" t="s">
        <v>155</v>
      </c>
      <c r="CR133" s="30">
        <v>5.5999999999999999E-3</v>
      </c>
      <c r="CS133">
        <v>5.36</v>
      </c>
      <c r="CU133" t="s">
        <v>131</v>
      </c>
      <c r="CV133" t="s">
        <v>1550</v>
      </c>
    </row>
    <row r="134" spans="1:100">
      <c r="A134">
        <v>132</v>
      </c>
      <c r="B134" s="12">
        <v>0.89473684210526316</v>
      </c>
      <c r="C134" s="12">
        <v>0</v>
      </c>
      <c r="D134">
        <v>6</v>
      </c>
      <c r="E134" s="10">
        <v>76</v>
      </c>
      <c r="F134" s="10">
        <v>15</v>
      </c>
      <c r="G134" s="10">
        <v>27.7</v>
      </c>
      <c r="H134" s="10">
        <v>94.2</v>
      </c>
      <c r="I134">
        <v>6</v>
      </c>
      <c r="J134" t="s">
        <v>74</v>
      </c>
      <c r="K134" s="10">
        <v>32</v>
      </c>
      <c r="L134" t="s">
        <v>368</v>
      </c>
      <c r="M134" t="s">
        <v>1551</v>
      </c>
      <c r="N134" t="s">
        <v>1552</v>
      </c>
      <c r="O134">
        <v>39.000700000000002</v>
      </c>
      <c r="P134" t="s">
        <v>1556</v>
      </c>
      <c r="Q134" s="10">
        <v>0</v>
      </c>
      <c r="R134" s="10">
        <v>0</v>
      </c>
      <c r="S134" s="10">
        <v>0</v>
      </c>
      <c r="T134" s="10">
        <v>0</v>
      </c>
      <c r="U134" s="10">
        <v>172</v>
      </c>
      <c r="V134" s="10">
        <v>210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18</v>
      </c>
      <c r="AD134" s="10">
        <v>0</v>
      </c>
      <c r="AE134" s="10">
        <v>0</v>
      </c>
      <c r="AF134" s="10">
        <v>0</v>
      </c>
      <c r="AG134" s="10">
        <v>0</v>
      </c>
      <c r="AH134" s="10">
        <v>172</v>
      </c>
      <c r="AI134" s="10">
        <v>210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54.3</v>
      </c>
      <c r="AU134" s="10">
        <v>6.9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t="s">
        <v>1553</v>
      </c>
      <c r="BC134" t="s">
        <v>1554</v>
      </c>
      <c r="BD134" t="s">
        <v>1555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-1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-2.2000000000000002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4</v>
      </c>
      <c r="CI134">
        <v>3.3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 t="s">
        <v>195</v>
      </c>
      <c r="CQ134" t="s">
        <v>155</v>
      </c>
      <c r="CR134" s="30">
        <v>8.3000000000000001E-3</v>
      </c>
      <c r="CS134">
        <v>2.17</v>
      </c>
      <c r="CU134" t="s">
        <v>131</v>
      </c>
      <c r="CV134" t="s">
        <v>1557</v>
      </c>
    </row>
    <row r="135" spans="1:100">
      <c r="A135">
        <v>133</v>
      </c>
      <c r="B135" s="12">
        <v>0.63157894736842102</v>
      </c>
      <c r="C135" s="12">
        <v>0</v>
      </c>
      <c r="D135">
        <v>4</v>
      </c>
      <c r="E135" s="10">
        <v>70</v>
      </c>
      <c r="F135" s="10">
        <v>19</v>
      </c>
      <c r="G135" s="10">
        <v>27.4</v>
      </c>
      <c r="H135" s="10">
        <v>93.7</v>
      </c>
      <c r="I135">
        <v>6</v>
      </c>
      <c r="J135" t="s">
        <v>74</v>
      </c>
      <c r="K135" s="10">
        <v>35</v>
      </c>
      <c r="L135" t="s">
        <v>369</v>
      </c>
      <c r="M135" t="s">
        <v>1558</v>
      </c>
      <c r="N135" t="s">
        <v>1559</v>
      </c>
      <c r="O135">
        <v>19.602499999999999</v>
      </c>
      <c r="P135" t="s">
        <v>1563</v>
      </c>
      <c r="Q135" s="10">
        <v>0</v>
      </c>
      <c r="R135" s="10">
        <v>0</v>
      </c>
      <c r="S135" s="10">
        <v>0</v>
      </c>
      <c r="T135" s="10">
        <v>0</v>
      </c>
      <c r="U135" s="10">
        <v>146</v>
      </c>
      <c r="V135" s="10">
        <v>243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11</v>
      </c>
      <c r="AD135" s="10">
        <v>0</v>
      </c>
      <c r="AE135" s="10">
        <v>0</v>
      </c>
      <c r="AF135" s="10">
        <v>0</v>
      </c>
      <c r="AG135" s="10">
        <v>0</v>
      </c>
      <c r="AH135" s="10">
        <v>146</v>
      </c>
      <c r="AI135" s="10">
        <v>243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1.2</v>
      </c>
      <c r="AU135" s="10">
        <v>29.8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t="s">
        <v>1560</v>
      </c>
      <c r="BC135" t="s">
        <v>1561</v>
      </c>
      <c r="BD135" t="s">
        <v>1562</v>
      </c>
      <c r="BE135">
        <v>0</v>
      </c>
      <c r="BF135">
        <v>0</v>
      </c>
      <c r="BG135">
        <v>0</v>
      </c>
      <c r="BH135">
        <v>0</v>
      </c>
      <c r="BI135">
        <v>0.6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-0.60000000000002274</v>
      </c>
      <c r="BR135">
        <v>0</v>
      </c>
      <c r="BS135">
        <v>0</v>
      </c>
      <c r="BT135">
        <v>0</v>
      </c>
      <c r="BU135">
        <v>0</v>
      </c>
      <c r="BV135">
        <v>0.6</v>
      </c>
      <c r="BW135">
        <v>-1.6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4.4000000000000004</v>
      </c>
      <c r="CI135">
        <v>3.7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 t="s">
        <v>195</v>
      </c>
      <c r="CQ135" t="s">
        <v>155</v>
      </c>
      <c r="CR135" s="30">
        <v>8.6999999999999994E-3</v>
      </c>
      <c r="CS135">
        <v>12.05</v>
      </c>
      <c r="CU135" t="s">
        <v>131</v>
      </c>
      <c r="CV135" t="s">
        <v>1564</v>
      </c>
    </row>
    <row r="136" spans="1:100">
      <c r="A136">
        <v>134</v>
      </c>
      <c r="B136" s="12">
        <v>0.36842105263157893</v>
      </c>
      <c r="C136" s="12">
        <v>0</v>
      </c>
      <c r="D136">
        <v>5</v>
      </c>
      <c r="E136" s="10">
        <v>75</v>
      </c>
      <c r="F136" s="10">
        <v>24</v>
      </c>
      <c r="G136" s="10">
        <v>25.7</v>
      </c>
      <c r="H136" s="10">
        <v>90.7</v>
      </c>
      <c r="I136">
        <v>7</v>
      </c>
      <c r="J136" t="s">
        <v>74</v>
      </c>
      <c r="K136" s="10">
        <v>36</v>
      </c>
      <c r="L136" t="s">
        <v>370</v>
      </c>
      <c r="M136" t="s">
        <v>1565</v>
      </c>
      <c r="N136" t="s">
        <v>1566</v>
      </c>
      <c r="O136">
        <v>158.93010000000001</v>
      </c>
      <c r="P136" t="s">
        <v>1570</v>
      </c>
      <c r="Q136" s="10">
        <v>0</v>
      </c>
      <c r="R136" s="10">
        <v>0</v>
      </c>
      <c r="S136" s="10">
        <v>0</v>
      </c>
      <c r="T136" s="10">
        <v>0</v>
      </c>
      <c r="U136" s="10">
        <v>137</v>
      </c>
      <c r="V136" s="10">
        <v>254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9</v>
      </c>
      <c r="AD136" s="10">
        <v>0</v>
      </c>
      <c r="AE136" s="10">
        <v>0</v>
      </c>
      <c r="AF136" s="10">
        <v>0</v>
      </c>
      <c r="AG136" s="10">
        <v>0</v>
      </c>
      <c r="AH136" s="10">
        <v>137</v>
      </c>
      <c r="AI136" s="10">
        <v>254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99.7</v>
      </c>
      <c r="AU136" s="10">
        <v>46.2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t="s">
        <v>1567</v>
      </c>
      <c r="BC136" t="s">
        <v>1568</v>
      </c>
      <c r="BD136" t="s">
        <v>1569</v>
      </c>
      <c r="BE136">
        <v>0</v>
      </c>
      <c r="BF136">
        <v>0</v>
      </c>
      <c r="BG136">
        <v>0</v>
      </c>
      <c r="BH136">
        <v>0</v>
      </c>
      <c r="BI136">
        <v>0.3</v>
      </c>
      <c r="BJ136">
        <v>0.1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-0.39999999999997726</v>
      </c>
      <c r="BR136">
        <v>0</v>
      </c>
      <c r="BS136">
        <v>0</v>
      </c>
      <c r="BT136">
        <v>0</v>
      </c>
      <c r="BU136">
        <v>0</v>
      </c>
      <c r="BV136">
        <v>0.3</v>
      </c>
      <c r="BW136">
        <v>0.1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0.29999999999999716</v>
      </c>
      <c r="CI136">
        <v>2.8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 t="s">
        <v>195</v>
      </c>
      <c r="CQ136" t="s">
        <v>155</v>
      </c>
      <c r="CR136" s="30">
        <v>7.4000000000000003E-3</v>
      </c>
      <c r="CS136">
        <v>2.44</v>
      </c>
      <c r="CU136" t="s">
        <v>131</v>
      </c>
      <c r="CV136" t="s">
        <v>1571</v>
      </c>
    </row>
    <row r="137" spans="1:100">
      <c r="A137">
        <v>135</v>
      </c>
      <c r="B137" s="12">
        <v>0.57894736842105265</v>
      </c>
      <c r="C137" s="12">
        <v>0</v>
      </c>
      <c r="D137">
        <v>7</v>
      </c>
      <c r="E137" s="10">
        <v>75</v>
      </c>
      <c r="F137" s="10">
        <v>24</v>
      </c>
      <c r="G137" s="10">
        <v>25.1</v>
      </c>
      <c r="H137" s="10">
        <v>90.4</v>
      </c>
      <c r="I137">
        <v>4</v>
      </c>
      <c r="J137" t="s">
        <v>74</v>
      </c>
      <c r="K137" s="10">
        <v>36</v>
      </c>
      <c r="L137" t="s">
        <v>371</v>
      </c>
      <c r="M137" t="s">
        <v>1572</v>
      </c>
      <c r="N137" t="s">
        <v>1573</v>
      </c>
      <c r="O137">
        <v>121.14830000000001</v>
      </c>
      <c r="P137" t="s">
        <v>1577</v>
      </c>
      <c r="Q137" s="10">
        <v>0</v>
      </c>
      <c r="R137" s="10">
        <v>0</v>
      </c>
      <c r="S137" s="10">
        <v>0</v>
      </c>
      <c r="T137" s="10">
        <v>0</v>
      </c>
      <c r="U137" s="10">
        <v>129</v>
      </c>
      <c r="V137" s="10">
        <v>240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31</v>
      </c>
      <c r="AD137" s="10">
        <v>0</v>
      </c>
      <c r="AE137" s="10">
        <v>0</v>
      </c>
      <c r="AF137" s="10">
        <v>0</v>
      </c>
      <c r="AG137" s="10">
        <v>0</v>
      </c>
      <c r="AH137" s="10">
        <v>129</v>
      </c>
      <c r="AI137" s="10">
        <v>240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35.6</v>
      </c>
      <c r="AU137" s="10">
        <v>67.5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t="s">
        <v>1574</v>
      </c>
      <c r="BC137" t="s">
        <v>1575</v>
      </c>
      <c r="BD137" t="s">
        <v>1576</v>
      </c>
      <c r="BE137">
        <v>0</v>
      </c>
      <c r="BF137">
        <v>0</v>
      </c>
      <c r="BG137">
        <v>0</v>
      </c>
      <c r="BH137">
        <v>0</v>
      </c>
      <c r="BI137">
        <v>0.6</v>
      </c>
      <c r="BJ137">
        <v>0.7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-1.3000000000000114</v>
      </c>
      <c r="BR137">
        <v>0</v>
      </c>
      <c r="BS137">
        <v>0</v>
      </c>
      <c r="BT137">
        <v>0</v>
      </c>
      <c r="BU137">
        <v>0</v>
      </c>
      <c r="BV137">
        <v>0.6</v>
      </c>
      <c r="BW137">
        <v>0.7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3</v>
      </c>
      <c r="CI137">
        <v>3.1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 t="s">
        <v>195</v>
      </c>
      <c r="CQ137" t="s">
        <v>155</v>
      </c>
      <c r="CR137" s="30">
        <v>0.01</v>
      </c>
      <c r="CS137">
        <v>2.2000000000000002</v>
      </c>
      <c r="CU137" t="s">
        <v>131</v>
      </c>
      <c r="CV137" t="s">
        <v>1578</v>
      </c>
    </row>
    <row r="138" spans="1:100">
      <c r="A138">
        <v>136</v>
      </c>
      <c r="B138" s="12">
        <v>0.68421052631578949</v>
      </c>
      <c r="C138" s="12">
        <v>0</v>
      </c>
      <c r="D138">
        <v>7</v>
      </c>
      <c r="E138" s="10">
        <v>77</v>
      </c>
      <c r="F138" s="10">
        <v>17</v>
      </c>
      <c r="G138" s="10">
        <v>30.9</v>
      </c>
      <c r="H138" s="10">
        <v>86</v>
      </c>
      <c r="I138">
        <v>6</v>
      </c>
      <c r="J138" t="s">
        <v>74</v>
      </c>
      <c r="K138" s="10">
        <v>42</v>
      </c>
      <c r="L138" t="s">
        <v>372</v>
      </c>
      <c r="M138" t="s">
        <v>1579</v>
      </c>
      <c r="N138" t="s">
        <v>1580</v>
      </c>
      <c r="O138">
        <v>25.545300000000001</v>
      </c>
      <c r="P138" t="s">
        <v>1584</v>
      </c>
      <c r="Q138" s="10">
        <v>0</v>
      </c>
      <c r="R138" s="10">
        <v>0</v>
      </c>
      <c r="S138" s="10">
        <v>0</v>
      </c>
      <c r="T138" s="10">
        <v>0</v>
      </c>
      <c r="U138" s="10">
        <v>74</v>
      </c>
      <c r="V138" s="10">
        <v>297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29</v>
      </c>
      <c r="AD138" s="10">
        <v>0</v>
      </c>
      <c r="AE138" s="10">
        <v>0</v>
      </c>
      <c r="AF138" s="10">
        <v>0</v>
      </c>
      <c r="AG138" s="10">
        <v>0</v>
      </c>
      <c r="AH138" s="10">
        <v>74</v>
      </c>
      <c r="AI138" s="10">
        <v>297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62.3</v>
      </c>
      <c r="AU138" s="10">
        <v>0.8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t="s">
        <v>1581</v>
      </c>
      <c r="BC138" t="s">
        <v>1582</v>
      </c>
      <c r="BD138" t="s">
        <v>1583</v>
      </c>
      <c r="BE138">
        <v>0</v>
      </c>
      <c r="BF138">
        <v>0</v>
      </c>
      <c r="BG138">
        <v>0</v>
      </c>
      <c r="BH138">
        <v>0</v>
      </c>
      <c r="BI138">
        <v>1.1000000000000001</v>
      </c>
      <c r="BJ138">
        <v>0</v>
      </c>
      <c r="BK138">
        <v>0</v>
      </c>
      <c r="BL138">
        <v>0</v>
      </c>
      <c r="BM138">
        <v>0</v>
      </c>
      <c r="BN138">
        <v>0.3</v>
      </c>
      <c r="BO138">
        <v>0</v>
      </c>
      <c r="BP138">
        <v>0</v>
      </c>
      <c r="BQ138">
        <v>-1.3999999999999773</v>
      </c>
      <c r="BR138">
        <v>0</v>
      </c>
      <c r="BS138">
        <v>0</v>
      </c>
      <c r="BT138">
        <v>0</v>
      </c>
      <c r="BU138">
        <v>0</v>
      </c>
      <c r="BV138">
        <v>1.1000000000000001</v>
      </c>
      <c r="BW138">
        <v>-0.4</v>
      </c>
      <c r="BX138">
        <v>0</v>
      </c>
      <c r="BY138">
        <v>0</v>
      </c>
      <c r="BZ138">
        <v>0</v>
      </c>
      <c r="CA138">
        <v>0.3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4.4000000000000004</v>
      </c>
      <c r="CI138">
        <v>3.9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 t="s">
        <v>195</v>
      </c>
      <c r="CQ138" t="s">
        <v>155</v>
      </c>
      <c r="CR138" s="30">
        <v>4.4999999999999997E-3</v>
      </c>
      <c r="CS138">
        <v>8.06</v>
      </c>
      <c r="CU138" t="s">
        <v>131</v>
      </c>
      <c r="CV138" t="s">
        <v>1585</v>
      </c>
    </row>
    <row r="139" spans="1:100">
      <c r="A139">
        <v>137</v>
      </c>
      <c r="B139" s="12">
        <v>0.31578947368421051</v>
      </c>
      <c r="C139" s="12">
        <v>0</v>
      </c>
      <c r="D139">
        <v>5</v>
      </c>
      <c r="E139" s="10">
        <v>75</v>
      </c>
      <c r="F139" s="10">
        <v>21</v>
      </c>
      <c r="G139" s="10">
        <v>35.1</v>
      </c>
      <c r="H139" s="10">
        <v>88.6</v>
      </c>
      <c r="I139">
        <v>6</v>
      </c>
      <c r="J139" t="s">
        <v>74</v>
      </c>
      <c r="K139" s="10">
        <v>40</v>
      </c>
      <c r="L139" t="s">
        <v>373</v>
      </c>
      <c r="M139" t="s">
        <v>1586</v>
      </c>
      <c r="N139" t="s">
        <v>1587</v>
      </c>
      <c r="O139">
        <v>88.7697</v>
      </c>
      <c r="P139" t="s">
        <v>1591</v>
      </c>
      <c r="Q139" s="10">
        <v>0</v>
      </c>
      <c r="R139" s="10">
        <v>0</v>
      </c>
      <c r="S139" s="10">
        <v>0</v>
      </c>
      <c r="T139" s="10">
        <v>0</v>
      </c>
      <c r="U139" s="10">
        <v>99</v>
      </c>
      <c r="V139" s="10">
        <v>296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5</v>
      </c>
      <c r="AD139" s="10">
        <v>0</v>
      </c>
      <c r="AE139" s="10">
        <v>0</v>
      </c>
      <c r="AF139" s="10">
        <v>0</v>
      </c>
      <c r="AG139" s="10">
        <v>0</v>
      </c>
      <c r="AH139" s="10">
        <v>99</v>
      </c>
      <c r="AI139" s="10">
        <v>296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62.6</v>
      </c>
      <c r="AU139" s="10">
        <v>27.5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t="s">
        <v>1588</v>
      </c>
      <c r="BC139" t="s">
        <v>1589</v>
      </c>
      <c r="BD139" t="s">
        <v>1590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0.2</v>
      </c>
      <c r="BK139">
        <v>0</v>
      </c>
      <c r="BL139">
        <v>0</v>
      </c>
      <c r="BM139">
        <v>0</v>
      </c>
      <c r="BN139">
        <v>0.2</v>
      </c>
      <c r="BO139">
        <v>0</v>
      </c>
      <c r="BP139">
        <v>0</v>
      </c>
      <c r="BQ139">
        <v>-0.39999999999997726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0.2</v>
      </c>
      <c r="BX139">
        <v>0</v>
      </c>
      <c r="BY139">
        <v>0</v>
      </c>
      <c r="BZ139">
        <v>0</v>
      </c>
      <c r="CA139">
        <v>0.2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3.8</v>
      </c>
      <c r="CI139">
        <v>4.3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 t="s">
        <v>195</v>
      </c>
      <c r="CQ139" t="s">
        <v>155</v>
      </c>
      <c r="CR139" s="30">
        <v>9.2999999999999992E-3</v>
      </c>
      <c r="CS139">
        <v>4.71</v>
      </c>
      <c r="CU139" t="s">
        <v>131</v>
      </c>
      <c r="CV139" t="s">
        <v>1592</v>
      </c>
    </row>
    <row r="140" spans="1:100">
      <c r="A140">
        <v>138</v>
      </c>
      <c r="B140" s="12">
        <v>0.26315789473684209</v>
      </c>
      <c r="C140" s="12">
        <v>0</v>
      </c>
      <c r="D140">
        <v>5</v>
      </c>
      <c r="E140" s="10">
        <v>69</v>
      </c>
      <c r="F140" s="10">
        <v>17</v>
      </c>
      <c r="G140" s="10">
        <v>31.5</v>
      </c>
      <c r="H140" s="10">
        <v>85.9</v>
      </c>
      <c r="I140">
        <v>6</v>
      </c>
      <c r="J140" t="s">
        <v>74</v>
      </c>
      <c r="K140" s="10">
        <v>41</v>
      </c>
      <c r="L140" t="s">
        <v>374</v>
      </c>
      <c r="M140" t="s">
        <v>1593</v>
      </c>
      <c r="N140" t="s">
        <v>1594</v>
      </c>
      <c r="O140">
        <v>72.209500000000006</v>
      </c>
      <c r="P140" t="s">
        <v>1598</v>
      </c>
      <c r="Q140" s="10">
        <v>0</v>
      </c>
      <c r="R140" s="10">
        <v>0</v>
      </c>
      <c r="S140" s="10">
        <v>0</v>
      </c>
      <c r="T140" s="10">
        <v>0</v>
      </c>
      <c r="U140" s="10">
        <v>85</v>
      </c>
      <c r="V140" s="10">
        <v>291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24</v>
      </c>
      <c r="AD140" s="10">
        <v>0</v>
      </c>
      <c r="AE140" s="10">
        <v>0</v>
      </c>
      <c r="AF140" s="10">
        <v>0</v>
      </c>
      <c r="AG140" s="10">
        <v>0</v>
      </c>
      <c r="AH140" s="10">
        <v>85</v>
      </c>
      <c r="AI140" s="10">
        <v>291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23.7</v>
      </c>
      <c r="AU140" s="10">
        <v>36.6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t="s">
        <v>1595</v>
      </c>
      <c r="BC140" t="s">
        <v>1596</v>
      </c>
      <c r="BD140" t="s">
        <v>1597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1.2</v>
      </c>
      <c r="BK140">
        <v>0</v>
      </c>
      <c r="BL140">
        <v>0</v>
      </c>
      <c r="BM140">
        <v>0</v>
      </c>
      <c r="BN140">
        <v>1.4</v>
      </c>
      <c r="BO140">
        <v>0</v>
      </c>
      <c r="BP140">
        <v>0</v>
      </c>
      <c r="BQ140">
        <v>-2.6000000000000227</v>
      </c>
      <c r="BR140">
        <v>0</v>
      </c>
      <c r="BS140">
        <v>0</v>
      </c>
      <c r="BT140">
        <v>0</v>
      </c>
      <c r="BU140">
        <v>0</v>
      </c>
      <c r="BV140">
        <v>-0.3</v>
      </c>
      <c r="BW140">
        <v>1.2</v>
      </c>
      <c r="BX140">
        <v>0</v>
      </c>
      <c r="BY140">
        <v>0</v>
      </c>
      <c r="BZ140">
        <v>0</v>
      </c>
      <c r="CA140">
        <v>1.4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3.2</v>
      </c>
      <c r="CI140">
        <v>3.8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 t="s">
        <v>195</v>
      </c>
      <c r="CQ140" t="s">
        <v>155</v>
      </c>
      <c r="CR140" s="30">
        <v>5.7000000000000002E-3</v>
      </c>
      <c r="CS140">
        <v>6.21</v>
      </c>
      <c r="CU140" t="s">
        <v>131</v>
      </c>
      <c r="CV140" t="s">
        <v>1599</v>
      </c>
    </row>
    <row r="141" spans="1:100">
      <c r="A141">
        <v>139</v>
      </c>
      <c r="B141" s="12">
        <v>0.52631578947368418</v>
      </c>
      <c r="C141" s="12">
        <v>0</v>
      </c>
      <c r="D141">
        <v>6</v>
      </c>
      <c r="E141" s="10">
        <v>65</v>
      </c>
      <c r="F141" s="10">
        <v>17</v>
      </c>
      <c r="G141" s="10">
        <v>27.7</v>
      </c>
      <c r="H141" s="10">
        <v>84.5</v>
      </c>
      <c r="I141">
        <v>7</v>
      </c>
      <c r="J141" t="s">
        <v>74</v>
      </c>
      <c r="K141" s="10">
        <v>46</v>
      </c>
      <c r="L141" t="s">
        <v>375</v>
      </c>
      <c r="M141" t="s">
        <v>1600</v>
      </c>
      <c r="N141" t="s">
        <v>1601</v>
      </c>
      <c r="O141">
        <v>111.59480000000001</v>
      </c>
      <c r="P141" t="s">
        <v>1605</v>
      </c>
      <c r="Q141" s="10">
        <v>0</v>
      </c>
      <c r="R141" s="10">
        <v>0</v>
      </c>
      <c r="S141" s="10">
        <v>0</v>
      </c>
      <c r="T141" s="10">
        <v>0</v>
      </c>
      <c r="U141" s="10">
        <v>37</v>
      </c>
      <c r="V141" s="10">
        <v>332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31</v>
      </c>
      <c r="AD141" s="10">
        <v>0</v>
      </c>
      <c r="AE141" s="10">
        <v>0</v>
      </c>
      <c r="AF141" s="10">
        <v>0</v>
      </c>
      <c r="AG141" s="10">
        <v>0</v>
      </c>
      <c r="AH141" s="10">
        <v>37</v>
      </c>
      <c r="AI141" s="10">
        <v>332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8.3000000000000007</v>
      </c>
      <c r="AU141" s="10">
        <v>78.099999999999994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t="s">
        <v>1602</v>
      </c>
      <c r="BC141" t="s">
        <v>1603</v>
      </c>
      <c r="BD141" t="s">
        <v>1604</v>
      </c>
      <c r="BE141">
        <v>0</v>
      </c>
      <c r="BF141">
        <v>0</v>
      </c>
      <c r="BG141">
        <v>0</v>
      </c>
      <c r="BH141">
        <v>0</v>
      </c>
      <c r="BI141">
        <v>0.1</v>
      </c>
      <c r="BJ141">
        <v>1.5</v>
      </c>
      <c r="BK141">
        <v>0</v>
      </c>
      <c r="BL141">
        <v>0</v>
      </c>
      <c r="BM141">
        <v>0</v>
      </c>
      <c r="BN141">
        <v>1.7</v>
      </c>
      <c r="BO141">
        <v>0</v>
      </c>
      <c r="BP141">
        <v>0</v>
      </c>
      <c r="BQ141">
        <v>-3.3000000000000114</v>
      </c>
      <c r="BR141">
        <v>0</v>
      </c>
      <c r="BS141">
        <v>0</v>
      </c>
      <c r="BT141">
        <v>0</v>
      </c>
      <c r="BU141">
        <v>0</v>
      </c>
      <c r="BV141">
        <v>0.1</v>
      </c>
      <c r="BW141">
        <v>1.5</v>
      </c>
      <c r="BX141">
        <v>0</v>
      </c>
      <c r="BY141">
        <v>0</v>
      </c>
      <c r="BZ141">
        <v>0</v>
      </c>
      <c r="CA141">
        <v>1.7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3.1</v>
      </c>
      <c r="CI141">
        <v>3.6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 t="s">
        <v>195</v>
      </c>
      <c r="CQ141" t="s">
        <v>155</v>
      </c>
      <c r="CR141" s="30">
        <v>4.1999999999999997E-3</v>
      </c>
      <c r="CS141">
        <v>2.66</v>
      </c>
      <c r="CU141" t="s">
        <v>131</v>
      </c>
      <c r="CV141" t="s">
        <v>1606</v>
      </c>
    </row>
    <row r="142" spans="1:100">
      <c r="A142">
        <v>140</v>
      </c>
      <c r="B142" s="12">
        <v>0.31578947368421051</v>
      </c>
      <c r="C142" s="12">
        <v>0</v>
      </c>
      <c r="D142">
        <v>6</v>
      </c>
      <c r="E142" s="10">
        <v>68</v>
      </c>
      <c r="F142" s="10">
        <v>15</v>
      </c>
      <c r="G142" s="10">
        <v>28.1</v>
      </c>
      <c r="H142" s="10">
        <v>90.2</v>
      </c>
      <c r="I142">
        <v>2</v>
      </c>
      <c r="J142" t="s">
        <v>74</v>
      </c>
      <c r="K142" s="10">
        <v>48</v>
      </c>
      <c r="L142" t="s">
        <v>376</v>
      </c>
      <c r="M142" t="s">
        <v>1607</v>
      </c>
      <c r="N142" t="s">
        <v>1608</v>
      </c>
      <c r="O142">
        <v>162.05629999999999</v>
      </c>
      <c r="P142" t="s">
        <v>1612</v>
      </c>
      <c r="Q142" s="10">
        <v>0</v>
      </c>
      <c r="R142" s="10">
        <v>0</v>
      </c>
      <c r="S142" s="10">
        <v>0</v>
      </c>
      <c r="T142" s="10">
        <v>0</v>
      </c>
      <c r="U142" s="10">
        <v>20</v>
      </c>
      <c r="V142" s="10">
        <v>373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7</v>
      </c>
      <c r="AD142" s="10">
        <v>0</v>
      </c>
      <c r="AE142" s="10">
        <v>0</v>
      </c>
      <c r="AF142" s="10">
        <v>0</v>
      </c>
      <c r="AG142" s="10">
        <v>0</v>
      </c>
      <c r="AH142" s="10">
        <v>20</v>
      </c>
      <c r="AI142" s="10">
        <v>373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13.2</v>
      </c>
      <c r="AU142" s="10">
        <v>68.8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t="s">
        <v>1609</v>
      </c>
      <c r="BC142" t="s">
        <v>1610</v>
      </c>
      <c r="BD142" t="s">
        <v>1611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0.4</v>
      </c>
      <c r="BK142">
        <v>0</v>
      </c>
      <c r="BL142">
        <v>0</v>
      </c>
      <c r="BM142">
        <v>0</v>
      </c>
      <c r="BN142">
        <v>0.4</v>
      </c>
      <c r="BO142">
        <v>0</v>
      </c>
      <c r="BP142">
        <v>0</v>
      </c>
      <c r="BQ142">
        <v>-0.80000000000001137</v>
      </c>
      <c r="BR142">
        <v>0</v>
      </c>
      <c r="BS142">
        <v>0</v>
      </c>
      <c r="BT142">
        <v>0</v>
      </c>
      <c r="BU142">
        <v>0</v>
      </c>
      <c r="BV142">
        <v>-0.2</v>
      </c>
      <c r="BW142">
        <v>0.4</v>
      </c>
      <c r="BX142">
        <v>0</v>
      </c>
      <c r="BY142">
        <v>0</v>
      </c>
      <c r="BZ142">
        <v>0</v>
      </c>
      <c r="CA142">
        <v>0.4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3.4</v>
      </c>
      <c r="CI142">
        <v>4.2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 t="s">
        <v>155</v>
      </c>
      <c r="CQ142" t="s">
        <v>155</v>
      </c>
      <c r="CR142" s="30">
        <v>1.2999999999999999E-3</v>
      </c>
      <c r="CS142">
        <v>2.58</v>
      </c>
      <c r="CU142" t="s">
        <v>131</v>
      </c>
      <c r="CV142" t="s">
        <v>1613</v>
      </c>
    </row>
    <row r="143" spans="1:100">
      <c r="A143">
        <v>141</v>
      </c>
      <c r="B143" s="12">
        <v>0.21052631578947367</v>
      </c>
      <c r="C143" s="12">
        <v>0</v>
      </c>
      <c r="D143">
        <v>1</v>
      </c>
      <c r="E143" s="10">
        <v>68</v>
      </c>
      <c r="F143" s="10">
        <v>19</v>
      </c>
      <c r="G143" s="10">
        <v>31.5</v>
      </c>
      <c r="H143" s="10">
        <v>79.2</v>
      </c>
      <c r="I143">
        <v>5</v>
      </c>
      <c r="J143" t="s">
        <v>55</v>
      </c>
      <c r="K143" s="10">
        <v>20</v>
      </c>
      <c r="L143" t="s">
        <v>377</v>
      </c>
      <c r="M143" t="s">
        <v>1614</v>
      </c>
      <c r="N143" t="s">
        <v>1615</v>
      </c>
      <c r="O143">
        <v>70.819100000000006</v>
      </c>
      <c r="P143" t="s">
        <v>1619</v>
      </c>
      <c r="Q143" s="10">
        <v>0</v>
      </c>
      <c r="R143" s="10">
        <v>0</v>
      </c>
      <c r="S143" s="10">
        <v>0</v>
      </c>
      <c r="T143" s="10">
        <v>0</v>
      </c>
      <c r="U143" s="10">
        <v>181</v>
      </c>
      <c r="V143" s="10">
        <v>0</v>
      </c>
      <c r="W143" s="10">
        <v>0</v>
      </c>
      <c r="X143" s="10">
        <v>181</v>
      </c>
      <c r="Y143" s="10">
        <v>0</v>
      </c>
      <c r="Z143" s="10">
        <v>0</v>
      </c>
      <c r="AA143" s="10">
        <v>0</v>
      </c>
      <c r="AB143" s="10">
        <v>0</v>
      </c>
      <c r="AC143" s="10">
        <v>38</v>
      </c>
      <c r="AD143" s="10">
        <v>0</v>
      </c>
      <c r="AE143" s="10">
        <v>0</v>
      </c>
      <c r="AF143" s="10">
        <v>0</v>
      </c>
      <c r="AG143" s="10">
        <v>0</v>
      </c>
      <c r="AH143" s="10">
        <v>181</v>
      </c>
      <c r="AI143" s="10">
        <v>0</v>
      </c>
      <c r="AJ143" s="10">
        <v>0</v>
      </c>
      <c r="AK143" s="10">
        <v>181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92.7</v>
      </c>
      <c r="AU143" s="10">
        <v>0</v>
      </c>
      <c r="AV143" s="10">
        <v>0</v>
      </c>
      <c r="AW143" s="10">
        <v>29.3</v>
      </c>
      <c r="AX143" s="10">
        <v>0</v>
      </c>
      <c r="AY143" s="10">
        <v>0</v>
      </c>
      <c r="AZ143" s="10">
        <v>0</v>
      </c>
      <c r="BA143" s="10">
        <v>0</v>
      </c>
      <c r="BB143" t="s">
        <v>1616</v>
      </c>
      <c r="BC143" t="s">
        <v>1617</v>
      </c>
      <c r="BD143" t="s">
        <v>1618</v>
      </c>
      <c r="BE143">
        <v>0</v>
      </c>
      <c r="BF143">
        <v>0</v>
      </c>
      <c r="BG143">
        <v>0</v>
      </c>
      <c r="BH143">
        <v>0</v>
      </c>
      <c r="BI143">
        <v>0.9</v>
      </c>
      <c r="BJ143">
        <v>0</v>
      </c>
      <c r="BK143">
        <v>0</v>
      </c>
      <c r="BL143">
        <v>1.2</v>
      </c>
      <c r="BM143">
        <v>0.9</v>
      </c>
      <c r="BN143">
        <v>0</v>
      </c>
      <c r="BO143">
        <v>0</v>
      </c>
      <c r="BP143">
        <v>1.2</v>
      </c>
      <c r="BQ143">
        <v>-4.1999999999999886</v>
      </c>
      <c r="BR143">
        <v>0</v>
      </c>
      <c r="BS143">
        <v>0</v>
      </c>
      <c r="BT143">
        <v>0</v>
      </c>
      <c r="BU143">
        <v>0</v>
      </c>
      <c r="BV143">
        <v>0.9</v>
      </c>
      <c r="BW143">
        <v>0</v>
      </c>
      <c r="BX143">
        <v>0</v>
      </c>
      <c r="BY143">
        <v>1.2</v>
      </c>
      <c r="BZ143">
        <v>0.9</v>
      </c>
      <c r="CA143">
        <v>0</v>
      </c>
      <c r="CB143">
        <v>0</v>
      </c>
      <c r="CC143">
        <v>1.2</v>
      </c>
      <c r="CD143">
        <v>0</v>
      </c>
      <c r="CE143">
        <v>0</v>
      </c>
      <c r="CF143">
        <v>0</v>
      </c>
      <c r="CG143">
        <v>0</v>
      </c>
      <c r="CH143">
        <v>3.2</v>
      </c>
      <c r="CI143">
        <v>0</v>
      </c>
      <c r="CJ143">
        <v>0</v>
      </c>
      <c r="CK143">
        <v>3.3</v>
      </c>
      <c r="CL143">
        <v>0</v>
      </c>
      <c r="CM143">
        <v>0</v>
      </c>
      <c r="CN143">
        <v>0</v>
      </c>
      <c r="CO143">
        <v>0</v>
      </c>
      <c r="CP143" t="s">
        <v>155</v>
      </c>
      <c r="CQ143" t="s">
        <v>155</v>
      </c>
      <c r="CR143" s="30">
        <v>9.7999999999999997E-3</v>
      </c>
      <c r="CS143">
        <v>6.76</v>
      </c>
      <c r="CU143" t="s">
        <v>131</v>
      </c>
      <c r="CV143" t="s">
        <v>1620</v>
      </c>
    </row>
    <row r="144" spans="1:100">
      <c r="A144">
        <v>142</v>
      </c>
      <c r="B144" s="12">
        <v>0.21052631578947367</v>
      </c>
      <c r="C144" s="12">
        <v>0</v>
      </c>
      <c r="D144">
        <v>0</v>
      </c>
      <c r="E144" s="10">
        <v>70</v>
      </c>
      <c r="F144" s="10">
        <v>26</v>
      </c>
      <c r="G144" s="10">
        <v>32.799999999999997</v>
      </c>
      <c r="H144" s="10">
        <v>79.400000000000006</v>
      </c>
      <c r="I144">
        <v>6</v>
      </c>
      <c r="J144" t="s">
        <v>55</v>
      </c>
      <c r="K144" s="10">
        <v>27</v>
      </c>
      <c r="L144" t="s">
        <v>378</v>
      </c>
      <c r="M144" t="s">
        <v>1621</v>
      </c>
      <c r="N144" t="s">
        <v>1622</v>
      </c>
      <c r="O144">
        <v>73.201400000000007</v>
      </c>
      <c r="P144" t="s">
        <v>1626</v>
      </c>
      <c r="Q144" s="10">
        <v>0</v>
      </c>
      <c r="R144" s="10">
        <v>0</v>
      </c>
      <c r="S144" s="10">
        <v>0</v>
      </c>
      <c r="T144" s="10">
        <v>0</v>
      </c>
      <c r="U144" s="10">
        <v>321</v>
      </c>
      <c r="V144" s="10">
        <v>0</v>
      </c>
      <c r="W144" s="10">
        <v>0</v>
      </c>
      <c r="X144" s="10">
        <v>57</v>
      </c>
      <c r="Y144" s="10">
        <v>0</v>
      </c>
      <c r="Z144" s="10">
        <v>0</v>
      </c>
      <c r="AA144" s="10">
        <v>0</v>
      </c>
      <c r="AB144" s="10">
        <v>0</v>
      </c>
      <c r="AC144" s="10">
        <v>22</v>
      </c>
      <c r="AD144" s="10">
        <v>0</v>
      </c>
      <c r="AE144" s="10">
        <v>0</v>
      </c>
      <c r="AF144" s="10">
        <v>0</v>
      </c>
      <c r="AG144" s="10">
        <v>0</v>
      </c>
      <c r="AH144" s="10">
        <v>321</v>
      </c>
      <c r="AI144" s="10">
        <v>0</v>
      </c>
      <c r="AJ144" s="10">
        <v>0</v>
      </c>
      <c r="AK144" s="10">
        <v>57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40</v>
      </c>
      <c r="AU144" s="10">
        <v>0</v>
      </c>
      <c r="AV144" s="10">
        <v>0</v>
      </c>
      <c r="AW144" s="10">
        <v>59.9</v>
      </c>
      <c r="AX144" s="10">
        <v>0</v>
      </c>
      <c r="AY144" s="10">
        <v>0</v>
      </c>
      <c r="AZ144" s="10">
        <v>0</v>
      </c>
      <c r="BA144" s="10">
        <v>0</v>
      </c>
      <c r="BB144" t="s">
        <v>1623</v>
      </c>
      <c r="BC144" t="s">
        <v>1624</v>
      </c>
      <c r="BD144" t="s">
        <v>1625</v>
      </c>
      <c r="BE144">
        <v>0</v>
      </c>
      <c r="BF144">
        <v>0</v>
      </c>
      <c r="BG144">
        <v>0</v>
      </c>
      <c r="BH144">
        <v>0</v>
      </c>
      <c r="BI144">
        <v>1.1000000000000001</v>
      </c>
      <c r="BJ144">
        <v>0</v>
      </c>
      <c r="BK144">
        <v>0</v>
      </c>
      <c r="BL144">
        <v>0.5</v>
      </c>
      <c r="BM144">
        <v>0</v>
      </c>
      <c r="BN144">
        <v>0</v>
      </c>
      <c r="BO144">
        <v>0</v>
      </c>
      <c r="BP144">
        <v>0</v>
      </c>
      <c r="BQ144">
        <v>-1.6000000000000227</v>
      </c>
      <c r="BR144">
        <v>0</v>
      </c>
      <c r="BS144">
        <v>0</v>
      </c>
      <c r="BT144">
        <v>0</v>
      </c>
      <c r="BU144">
        <v>0</v>
      </c>
      <c r="BV144">
        <v>1.1000000000000001</v>
      </c>
      <c r="BW144">
        <v>0</v>
      </c>
      <c r="BX144">
        <v>0</v>
      </c>
      <c r="BY144">
        <v>0.5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4.4000000000000004</v>
      </c>
      <c r="CI144">
        <v>0</v>
      </c>
      <c r="CJ144">
        <v>0</v>
      </c>
      <c r="CK144">
        <v>4.0999999999999996</v>
      </c>
      <c r="CL144">
        <v>0</v>
      </c>
      <c r="CM144">
        <v>0</v>
      </c>
      <c r="CN144">
        <v>0</v>
      </c>
      <c r="CO144">
        <v>0</v>
      </c>
      <c r="CP144" t="s">
        <v>155</v>
      </c>
      <c r="CQ144" t="s">
        <v>155</v>
      </c>
      <c r="CR144" s="30">
        <v>9.9000000000000008E-3</v>
      </c>
      <c r="CS144">
        <v>6.54</v>
      </c>
      <c r="CU144" t="s">
        <v>131</v>
      </c>
      <c r="CV144" t="s">
        <v>1627</v>
      </c>
    </row>
    <row r="145" spans="1:100">
      <c r="A145">
        <v>143</v>
      </c>
      <c r="B145" s="12">
        <v>0.15789473684210525</v>
      </c>
      <c r="C145" s="12">
        <v>0</v>
      </c>
      <c r="D145">
        <v>0</v>
      </c>
      <c r="E145" s="10">
        <v>69</v>
      </c>
      <c r="F145" s="10">
        <v>25</v>
      </c>
      <c r="G145" s="10">
        <v>34.9</v>
      </c>
      <c r="H145" s="10">
        <v>80.599999999999994</v>
      </c>
      <c r="I145">
        <v>5</v>
      </c>
      <c r="J145" t="s">
        <v>55</v>
      </c>
      <c r="K145" s="10">
        <v>23</v>
      </c>
      <c r="L145" t="s">
        <v>379</v>
      </c>
      <c r="M145" t="s">
        <v>1628</v>
      </c>
      <c r="N145" t="s">
        <v>1629</v>
      </c>
      <c r="O145">
        <v>30.0503</v>
      </c>
      <c r="P145" t="s">
        <v>1633</v>
      </c>
      <c r="Q145" s="10">
        <v>0</v>
      </c>
      <c r="R145" s="10">
        <v>0</v>
      </c>
      <c r="S145" s="10">
        <v>0</v>
      </c>
      <c r="T145" s="10">
        <v>0</v>
      </c>
      <c r="U145" s="10">
        <v>256</v>
      </c>
      <c r="V145" s="10">
        <v>0</v>
      </c>
      <c r="W145" s="10">
        <v>0</v>
      </c>
      <c r="X145" s="10">
        <v>138</v>
      </c>
      <c r="Y145" s="10">
        <v>0</v>
      </c>
      <c r="Z145" s="10">
        <v>0</v>
      </c>
      <c r="AA145" s="10">
        <v>0</v>
      </c>
      <c r="AB145" s="10">
        <v>0</v>
      </c>
      <c r="AC145" s="10">
        <v>6</v>
      </c>
      <c r="AD145" s="10">
        <v>0</v>
      </c>
      <c r="AE145" s="10">
        <v>0</v>
      </c>
      <c r="AF145" s="10">
        <v>0</v>
      </c>
      <c r="AG145" s="10">
        <v>0</v>
      </c>
      <c r="AH145" s="10">
        <v>256</v>
      </c>
      <c r="AI145" s="10">
        <v>0</v>
      </c>
      <c r="AJ145" s="10">
        <v>0</v>
      </c>
      <c r="AK145" s="10">
        <v>138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90.6</v>
      </c>
      <c r="AU145" s="10">
        <v>0</v>
      </c>
      <c r="AV145" s="10">
        <v>0</v>
      </c>
      <c r="AW145" s="10">
        <v>36.4</v>
      </c>
      <c r="AX145" s="10">
        <v>0</v>
      </c>
      <c r="AY145" s="10">
        <v>0</v>
      </c>
      <c r="AZ145" s="10">
        <v>0</v>
      </c>
      <c r="BA145" s="10">
        <v>0</v>
      </c>
      <c r="BB145" t="s">
        <v>1630</v>
      </c>
      <c r="BC145" t="s">
        <v>1631</v>
      </c>
      <c r="BD145" t="s">
        <v>1632</v>
      </c>
      <c r="BE145">
        <v>0</v>
      </c>
      <c r="BF145">
        <v>0</v>
      </c>
      <c r="BG145">
        <v>0</v>
      </c>
      <c r="BH145">
        <v>0</v>
      </c>
      <c r="BI145">
        <v>0.1</v>
      </c>
      <c r="BJ145">
        <v>0</v>
      </c>
      <c r="BK145">
        <v>0</v>
      </c>
      <c r="BL145">
        <v>0.3</v>
      </c>
      <c r="BM145">
        <v>0</v>
      </c>
      <c r="BN145">
        <v>0</v>
      </c>
      <c r="BO145">
        <v>0</v>
      </c>
      <c r="BP145">
        <v>0.1</v>
      </c>
      <c r="BQ145">
        <v>-0.5</v>
      </c>
      <c r="BR145">
        <v>0</v>
      </c>
      <c r="BS145">
        <v>0</v>
      </c>
      <c r="BT145">
        <v>0</v>
      </c>
      <c r="BU145">
        <v>0</v>
      </c>
      <c r="BV145">
        <v>0.1</v>
      </c>
      <c r="BW145">
        <v>0</v>
      </c>
      <c r="BX145">
        <v>0</v>
      </c>
      <c r="BY145">
        <v>0.3</v>
      </c>
      <c r="BZ145">
        <v>0</v>
      </c>
      <c r="CA145">
        <v>0</v>
      </c>
      <c r="CB145">
        <v>0</v>
      </c>
      <c r="CC145">
        <v>0.1</v>
      </c>
      <c r="CD145">
        <v>0</v>
      </c>
      <c r="CE145">
        <v>0</v>
      </c>
      <c r="CF145">
        <v>0</v>
      </c>
      <c r="CG145">
        <v>0</v>
      </c>
      <c r="CH145">
        <v>3.8</v>
      </c>
      <c r="CI145">
        <v>0</v>
      </c>
      <c r="CJ145">
        <v>0</v>
      </c>
      <c r="CK145">
        <v>4.3</v>
      </c>
      <c r="CL145">
        <v>0</v>
      </c>
      <c r="CM145">
        <v>0</v>
      </c>
      <c r="CN145">
        <v>0</v>
      </c>
      <c r="CO145">
        <v>0</v>
      </c>
      <c r="CP145" t="s">
        <v>155</v>
      </c>
      <c r="CQ145" t="s">
        <v>155</v>
      </c>
      <c r="CR145" s="30">
        <v>8.8999999999999999E-3</v>
      </c>
      <c r="CS145">
        <v>16.940000000000001</v>
      </c>
      <c r="CU145" t="s">
        <v>131</v>
      </c>
      <c r="CV145" t="s">
        <v>1634</v>
      </c>
    </row>
    <row r="146" spans="1:100">
      <c r="A146">
        <v>144</v>
      </c>
      <c r="B146" s="12">
        <v>0.42105263157894735</v>
      </c>
      <c r="C146" s="12">
        <v>1</v>
      </c>
      <c r="D146">
        <v>-1</v>
      </c>
      <c r="E146" s="10">
        <v>69</v>
      </c>
      <c r="F146" s="10">
        <v>19</v>
      </c>
      <c r="G146" s="10">
        <v>36.5</v>
      </c>
      <c r="H146" s="10">
        <v>79.2</v>
      </c>
      <c r="I146">
        <v>6</v>
      </c>
      <c r="J146" t="s">
        <v>148</v>
      </c>
      <c r="K146" s="10">
        <v>23</v>
      </c>
      <c r="L146" t="s">
        <v>380</v>
      </c>
      <c r="M146" t="s">
        <v>1635</v>
      </c>
      <c r="N146" t="s">
        <v>1636</v>
      </c>
      <c r="O146">
        <v>0</v>
      </c>
      <c r="P146" t="s">
        <v>131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t="s">
        <v>1637</v>
      </c>
      <c r="BC146" t="s">
        <v>1638</v>
      </c>
      <c r="BD146" t="s">
        <v>1639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 t="s">
        <v>155</v>
      </c>
      <c r="CQ146" t="s">
        <v>155</v>
      </c>
      <c r="CR146" s="30">
        <v>3.0000000000000001E-3</v>
      </c>
      <c r="CS146">
        <v>2.21</v>
      </c>
      <c r="CU146" t="s">
        <v>131</v>
      </c>
      <c r="CV146" t="s">
        <v>1640</v>
      </c>
    </row>
    <row r="147" spans="1:100">
      <c r="A147">
        <v>145</v>
      </c>
      <c r="B147" s="12">
        <v>0.21052631578947367</v>
      </c>
      <c r="C147" s="12">
        <v>0</v>
      </c>
      <c r="D147">
        <v>0</v>
      </c>
      <c r="E147" s="10">
        <v>68</v>
      </c>
      <c r="F147" s="10">
        <v>17</v>
      </c>
      <c r="G147" s="10">
        <v>36.799999999999997</v>
      </c>
      <c r="H147" s="10">
        <v>83.8</v>
      </c>
      <c r="I147">
        <v>8</v>
      </c>
      <c r="J147" t="s">
        <v>74</v>
      </c>
      <c r="K147" s="10">
        <v>31</v>
      </c>
      <c r="L147" t="s">
        <v>381</v>
      </c>
      <c r="M147" t="s">
        <v>1641</v>
      </c>
      <c r="N147" t="s">
        <v>1642</v>
      </c>
      <c r="O147">
        <v>129.739</v>
      </c>
      <c r="P147" t="s">
        <v>1646</v>
      </c>
      <c r="Q147" s="10">
        <v>0</v>
      </c>
      <c r="R147" s="10">
        <v>0</v>
      </c>
      <c r="S147" s="10">
        <v>0</v>
      </c>
      <c r="T147" s="10">
        <v>0</v>
      </c>
      <c r="U147" s="10">
        <v>176</v>
      </c>
      <c r="V147" s="10">
        <v>194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30</v>
      </c>
      <c r="AD147" s="10">
        <v>0</v>
      </c>
      <c r="AE147" s="10">
        <v>0</v>
      </c>
      <c r="AF147" s="10">
        <v>0</v>
      </c>
      <c r="AG147" s="10">
        <v>0</v>
      </c>
      <c r="AH147" s="10">
        <v>176</v>
      </c>
      <c r="AI147" s="10">
        <v>194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60.1</v>
      </c>
      <c r="AU147" s="10">
        <v>75.5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t="s">
        <v>1643</v>
      </c>
      <c r="BC147" t="s">
        <v>1644</v>
      </c>
      <c r="BD147" t="s">
        <v>1645</v>
      </c>
      <c r="BE147">
        <v>0</v>
      </c>
      <c r="BF147">
        <v>0</v>
      </c>
      <c r="BG147">
        <v>0</v>
      </c>
      <c r="BH147">
        <v>0</v>
      </c>
      <c r="BI147">
        <v>0.6</v>
      </c>
      <c r="BJ147">
        <v>0.8</v>
      </c>
      <c r="BK147">
        <v>0</v>
      </c>
      <c r="BL147">
        <v>0</v>
      </c>
      <c r="BM147">
        <v>0.6</v>
      </c>
      <c r="BN147">
        <v>1.1000000000000001</v>
      </c>
      <c r="BO147">
        <v>0</v>
      </c>
      <c r="BP147">
        <v>0</v>
      </c>
      <c r="BQ147">
        <v>-3.1000000000000227</v>
      </c>
      <c r="BR147">
        <v>0</v>
      </c>
      <c r="BS147">
        <v>0</v>
      </c>
      <c r="BT147">
        <v>0</v>
      </c>
      <c r="BU147">
        <v>0</v>
      </c>
      <c r="BV147">
        <v>0.6</v>
      </c>
      <c r="BW147">
        <v>0.8</v>
      </c>
      <c r="BX147">
        <v>0</v>
      </c>
      <c r="BY147">
        <v>0</v>
      </c>
      <c r="BZ147">
        <v>0.6</v>
      </c>
      <c r="CA147">
        <v>1.1000000000000001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2.9</v>
      </c>
      <c r="CI147">
        <v>2.9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 t="s">
        <v>155</v>
      </c>
      <c r="CQ147" t="s">
        <v>155</v>
      </c>
      <c r="CR147" s="30">
        <v>1.9E-3</v>
      </c>
      <c r="CS147">
        <v>3.69</v>
      </c>
      <c r="CU147" t="s">
        <v>131</v>
      </c>
      <c r="CV147" t="s">
        <v>1647</v>
      </c>
    </row>
    <row r="148" spans="1:100">
      <c r="A148">
        <v>146</v>
      </c>
      <c r="B148" s="12">
        <v>0.31578947368421051</v>
      </c>
      <c r="C148" s="12">
        <v>0</v>
      </c>
      <c r="D148">
        <v>0</v>
      </c>
      <c r="E148" s="10">
        <v>66</v>
      </c>
      <c r="F148" s="10">
        <v>11</v>
      </c>
      <c r="G148" s="10">
        <v>29.1</v>
      </c>
      <c r="H148" s="10">
        <v>88.4</v>
      </c>
      <c r="I148">
        <v>4</v>
      </c>
      <c r="J148" t="s">
        <v>74</v>
      </c>
      <c r="K148" s="10">
        <v>34</v>
      </c>
      <c r="L148" t="s">
        <v>382</v>
      </c>
      <c r="M148" t="s">
        <v>1648</v>
      </c>
      <c r="N148" t="s">
        <v>1649</v>
      </c>
      <c r="O148">
        <v>87.837199999999996</v>
      </c>
      <c r="P148" t="s">
        <v>1653</v>
      </c>
      <c r="Q148" s="10">
        <v>0</v>
      </c>
      <c r="R148" s="10">
        <v>0</v>
      </c>
      <c r="S148" s="10">
        <v>0</v>
      </c>
      <c r="T148" s="10">
        <v>0</v>
      </c>
      <c r="U148" s="10">
        <v>149</v>
      </c>
      <c r="V148" s="10">
        <v>224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27</v>
      </c>
      <c r="AD148" s="10">
        <v>0</v>
      </c>
      <c r="AE148" s="10">
        <v>0</v>
      </c>
      <c r="AF148" s="10">
        <v>0</v>
      </c>
      <c r="AG148" s="10">
        <v>0</v>
      </c>
      <c r="AH148" s="10">
        <v>149</v>
      </c>
      <c r="AI148" s="10">
        <v>224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53.1</v>
      </c>
      <c r="AU148" s="10">
        <v>48.9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t="s">
        <v>1650</v>
      </c>
      <c r="BC148" t="s">
        <v>1651</v>
      </c>
      <c r="BD148" t="s">
        <v>1652</v>
      </c>
      <c r="BE148">
        <v>0</v>
      </c>
      <c r="BF148">
        <v>0</v>
      </c>
      <c r="BG148">
        <v>0</v>
      </c>
      <c r="BH148">
        <v>0</v>
      </c>
      <c r="BI148">
        <v>1.6</v>
      </c>
      <c r="BJ148">
        <v>0</v>
      </c>
      <c r="BK148">
        <v>0</v>
      </c>
      <c r="BL148">
        <v>0</v>
      </c>
      <c r="BM148">
        <v>1.5</v>
      </c>
      <c r="BN148">
        <v>0</v>
      </c>
      <c r="BO148">
        <v>0</v>
      </c>
      <c r="BP148">
        <v>0</v>
      </c>
      <c r="BQ148">
        <v>-3.1000000000000227</v>
      </c>
      <c r="BR148">
        <v>0</v>
      </c>
      <c r="BS148">
        <v>0</v>
      </c>
      <c r="BT148">
        <v>0</v>
      </c>
      <c r="BU148">
        <v>0</v>
      </c>
      <c r="BV148">
        <v>1.6</v>
      </c>
      <c r="BW148">
        <v>-2.7</v>
      </c>
      <c r="BX148">
        <v>0</v>
      </c>
      <c r="BY148">
        <v>0</v>
      </c>
      <c r="BZ148">
        <v>1.5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3.4</v>
      </c>
      <c r="CI148">
        <v>2.7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 t="s">
        <v>155</v>
      </c>
      <c r="CQ148" t="s">
        <v>155</v>
      </c>
      <c r="CR148" s="30">
        <v>8.0999999999999996E-3</v>
      </c>
      <c r="CS148">
        <v>4.76</v>
      </c>
      <c r="CU148" t="s">
        <v>131</v>
      </c>
      <c r="CV148" t="s">
        <v>1654</v>
      </c>
    </row>
    <row r="149" spans="1:100">
      <c r="A149">
        <v>147</v>
      </c>
      <c r="B149" s="12">
        <v>0.36842105263157893</v>
      </c>
      <c r="C149" s="12">
        <v>1</v>
      </c>
      <c r="D149">
        <v>-1</v>
      </c>
      <c r="E149" s="10">
        <v>69</v>
      </c>
      <c r="F149" s="10">
        <v>15</v>
      </c>
      <c r="G149" s="10">
        <v>26.2</v>
      </c>
      <c r="H149" s="10">
        <v>82.1</v>
      </c>
      <c r="I149">
        <v>2</v>
      </c>
      <c r="J149" t="s">
        <v>148</v>
      </c>
      <c r="K149" s="10">
        <v>30</v>
      </c>
      <c r="L149" t="s">
        <v>383</v>
      </c>
      <c r="M149" t="s">
        <v>1655</v>
      </c>
      <c r="N149" t="s">
        <v>1656</v>
      </c>
      <c r="O149">
        <v>0</v>
      </c>
      <c r="P149" t="s">
        <v>131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t="s">
        <v>1657</v>
      </c>
      <c r="BC149" t="s">
        <v>1658</v>
      </c>
      <c r="BD149" t="s">
        <v>1659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 t="s">
        <v>155</v>
      </c>
      <c r="CQ149" t="s">
        <v>155</v>
      </c>
      <c r="CR149" s="30">
        <v>7.4000000000000003E-3</v>
      </c>
      <c r="CS149">
        <v>3.11</v>
      </c>
      <c r="CU149" t="s">
        <v>131</v>
      </c>
      <c r="CV149" t="s">
        <v>1660</v>
      </c>
    </row>
    <row r="150" spans="1:100">
      <c r="A150">
        <v>148</v>
      </c>
      <c r="B150" s="12">
        <v>0.52631578947368418</v>
      </c>
      <c r="C150" s="12">
        <v>1</v>
      </c>
      <c r="D150">
        <v>-1</v>
      </c>
      <c r="E150" s="10">
        <v>68</v>
      </c>
      <c r="F150" s="10">
        <v>12</v>
      </c>
      <c r="G150" s="10">
        <v>25.2</v>
      </c>
      <c r="H150" s="10">
        <v>80.900000000000006</v>
      </c>
      <c r="I150">
        <v>1</v>
      </c>
      <c r="J150" t="s">
        <v>148</v>
      </c>
      <c r="K150" s="10">
        <v>30</v>
      </c>
      <c r="L150" t="s">
        <v>384</v>
      </c>
      <c r="M150" t="s">
        <v>1661</v>
      </c>
      <c r="N150" t="s">
        <v>1662</v>
      </c>
      <c r="O150">
        <v>0</v>
      </c>
      <c r="P150" t="s">
        <v>131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t="s">
        <v>1663</v>
      </c>
      <c r="BC150" t="s">
        <v>1664</v>
      </c>
      <c r="BD150" t="s">
        <v>1665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 t="s">
        <v>155</v>
      </c>
      <c r="CQ150" t="s">
        <v>155</v>
      </c>
      <c r="CR150" s="30">
        <v>9.4999999999999998E-3</v>
      </c>
      <c r="CS150">
        <v>2.82</v>
      </c>
      <c r="CU150" t="s">
        <v>131</v>
      </c>
      <c r="CV150" t="s">
        <v>1666</v>
      </c>
    </row>
    <row r="151" spans="1:100">
      <c r="A151">
        <v>149</v>
      </c>
      <c r="B151" s="12">
        <v>0.57894736842105265</v>
      </c>
      <c r="C151" s="12">
        <v>0</v>
      </c>
      <c r="D151">
        <v>1</v>
      </c>
      <c r="E151" s="10">
        <v>66</v>
      </c>
      <c r="F151" s="10">
        <v>12</v>
      </c>
      <c r="G151" s="10">
        <v>25</v>
      </c>
      <c r="H151" s="10">
        <v>79.2</v>
      </c>
      <c r="I151">
        <v>1</v>
      </c>
      <c r="J151" t="s">
        <v>55</v>
      </c>
      <c r="K151" s="10">
        <v>29</v>
      </c>
      <c r="L151" t="s">
        <v>385</v>
      </c>
      <c r="M151" t="s">
        <v>1667</v>
      </c>
      <c r="N151" t="s">
        <v>1668</v>
      </c>
      <c r="O151">
        <v>22.976400000000002</v>
      </c>
      <c r="P151" t="s">
        <v>1672</v>
      </c>
      <c r="Q151" s="10">
        <v>0</v>
      </c>
      <c r="R151" s="10">
        <v>0</v>
      </c>
      <c r="S151" s="10">
        <v>0</v>
      </c>
      <c r="T151" s="10">
        <v>0</v>
      </c>
      <c r="U151" s="10">
        <v>377</v>
      </c>
      <c r="V151" s="10">
        <v>0</v>
      </c>
      <c r="W151" s="10">
        <v>0</v>
      </c>
      <c r="X151" s="10">
        <v>20</v>
      </c>
      <c r="Y151" s="10">
        <v>0</v>
      </c>
      <c r="Z151" s="10">
        <v>0</v>
      </c>
      <c r="AA151" s="10">
        <v>0</v>
      </c>
      <c r="AB151" s="10">
        <v>0</v>
      </c>
      <c r="AC151" s="10">
        <v>3</v>
      </c>
      <c r="AD151" s="10">
        <v>0</v>
      </c>
      <c r="AE151" s="10">
        <v>0</v>
      </c>
      <c r="AF151" s="10">
        <v>0</v>
      </c>
      <c r="AG151" s="10">
        <v>0</v>
      </c>
      <c r="AH151" s="10">
        <v>377</v>
      </c>
      <c r="AI151" s="10">
        <v>0</v>
      </c>
      <c r="AJ151" s="10">
        <v>0</v>
      </c>
      <c r="AK151" s="10">
        <v>20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33.700000000000003</v>
      </c>
      <c r="AU151" s="10">
        <v>0</v>
      </c>
      <c r="AV151" s="10">
        <v>0</v>
      </c>
      <c r="AW151" s="10">
        <v>98.5</v>
      </c>
      <c r="AX151" s="10">
        <v>0</v>
      </c>
      <c r="AY151" s="10">
        <v>0</v>
      </c>
      <c r="AZ151" s="10">
        <v>0</v>
      </c>
      <c r="BA151" s="10">
        <v>0</v>
      </c>
      <c r="BB151" t="s">
        <v>1669</v>
      </c>
      <c r="BC151" t="s">
        <v>1670</v>
      </c>
      <c r="BD151" t="s">
        <v>1671</v>
      </c>
      <c r="BE151">
        <v>0</v>
      </c>
      <c r="BF151">
        <v>0</v>
      </c>
      <c r="BG151">
        <v>0</v>
      </c>
      <c r="BH151">
        <v>0</v>
      </c>
      <c r="BI151">
        <v>0.2</v>
      </c>
      <c r="BJ151">
        <v>0</v>
      </c>
      <c r="BK151">
        <v>0</v>
      </c>
      <c r="BL151">
        <v>0</v>
      </c>
      <c r="BM151">
        <v>0.2</v>
      </c>
      <c r="BN151">
        <v>0</v>
      </c>
      <c r="BO151">
        <v>0</v>
      </c>
      <c r="BP151">
        <v>0</v>
      </c>
      <c r="BQ151">
        <v>-0.39999999999997726</v>
      </c>
      <c r="BR151">
        <v>0</v>
      </c>
      <c r="BS151">
        <v>0</v>
      </c>
      <c r="BT151">
        <v>0</v>
      </c>
      <c r="BU151">
        <v>0</v>
      </c>
      <c r="BV151">
        <v>0.2</v>
      </c>
      <c r="BW151">
        <v>0</v>
      </c>
      <c r="BX151">
        <v>0</v>
      </c>
      <c r="BY151">
        <v>-0.1</v>
      </c>
      <c r="BZ151">
        <v>0.2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2.8</v>
      </c>
      <c r="CI151">
        <v>0</v>
      </c>
      <c r="CJ151">
        <v>0</v>
      </c>
      <c r="CK151">
        <v>1.5</v>
      </c>
      <c r="CL151">
        <v>0</v>
      </c>
      <c r="CM151">
        <v>0</v>
      </c>
      <c r="CN151">
        <v>0</v>
      </c>
      <c r="CO151">
        <v>0</v>
      </c>
      <c r="CP151" t="s">
        <v>155</v>
      </c>
      <c r="CQ151" t="s">
        <v>155</v>
      </c>
      <c r="CR151" s="30">
        <v>4.8999999999999998E-3</v>
      </c>
      <c r="CS151">
        <v>11.6</v>
      </c>
      <c r="CU151" t="s">
        <v>131</v>
      </c>
      <c r="CV151" t="s">
        <v>1673</v>
      </c>
    </row>
    <row r="152" spans="1:100">
      <c r="A152">
        <v>150</v>
      </c>
      <c r="B152" s="12">
        <v>0.31578947368421051</v>
      </c>
      <c r="C152" s="12">
        <v>0</v>
      </c>
      <c r="D152">
        <v>2</v>
      </c>
      <c r="E152" s="10">
        <v>72</v>
      </c>
      <c r="F152" s="10">
        <v>14</v>
      </c>
      <c r="G152" s="10">
        <v>28.3</v>
      </c>
      <c r="H152" s="10">
        <v>80.900000000000006</v>
      </c>
      <c r="I152">
        <v>1</v>
      </c>
      <c r="J152" t="s">
        <v>55</v>
      </c>
      <c r="K152" s="10">
        <v>29</v>
      </c>
      <c r="L152" t="s">
        <v>386</v>
      </c>
      <c r="M152" t="s">
        <v>1674</v>
      </c>
      <c r="N152" t="s">
        <v>1675</v>
      </c>
      <c r="O152">
        <v>105.8494</v>
      </c>
      <c r="P152" t="s">
        <v>1679</v>
      </c>
      <c r="Q152" s="10">
        <v>0</v>
      </c>
      <c r="R152" s="10">
        <v>0</v>
      </c>
      <c r="S152" s="10">
        <v>0</v>
      </c>
      <c r="T152" s="10">
        <v>0</v>
      </c>
      <c r="U152" s="10">
        <v>357</v>
      </c>
      <c r="V152" s="10">
        <v>0</v>
      </c>
      <c r="W152" s="10">
        <v>0</v>
      </c>
      <c r="X152" s="10">
        <v>19</v>
      </c>
      <c r="Y152" s="10">
        <v>0</v>
      </c>
      <c r="Z152" s="10">
        <v>0</v>
      </c>
      <c r="AA152" s="10">
        <v>0</v>
      </c>
      <c r="AB152" s="10">
        <v>0</v>
      </c>
      <c r="AC152" s="10">
        <v>24</v>
      </c>
      <c r="AD152" s="10">
        <v>0</v>
      </c>
      <c r="AE152" s="10">
        <v>0</v>
      </c>
      <c r="AF152" s="10">
        <v>0</v>
      </c>
      <c r="AG152" s="10">
        <v>0</v>
      </c>
      <c r="AH152" s="10">
        <v>357</v>
      </c>
      <c r="AI152" s="10">
        <v>0</v>
      </c>
      <c r="AJ152" s="10">
        <v>0</v>
      </c>
      <c r="AK152" s="10">
        <v>19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90</v>
      </c>
      <c r="AU152" s="10">
        <v>0</v>
      </c>
      <c r="AV152" s="10">
        <v>0</v>
      </c>
      <c r="AW152" s="10">
        <v>84.7</v>
      </c>
      <c r="AX152" s="10">
        <v>0</v>
      </c>
      <c r="AY152" s="10">
        <v>0</v>
      </c>
      <c r="AZ152" s="10">
        <v>0</v>
      </c>
      <c r="BA152" s="10">
        <v>0</v>
      </c>
      <c r="BB152" t="s">
        <v>1676</v>
      </c>
      <c r="BC152" t="s">
        <v>1677</v>
      </c>
      <c r="BD152" t="s">
        <v>1678</v>
      </c>
      <c r="BE152">
        <v>0</v>
      </c>
      <c r="BF152">
        <v>0</v>
      </c>
      <c r="BG152">
        <v>0</v>
      </c>
      <c r="BH152">
        <v>0</v>
      </c>
      <c r="BI152">
        <v>1.2</v>
      </c>
      <c r="BJ152">
        <v>0</v>
      </c>
      <c r="BK152">
        <v>0</v>
      </c>
      <c r="BL152">
        <v>0</v>
      </c>
      <c r="BM152">
        <v>1.3</v>
      </c>
      <c r="BN152">
        <v>0</v>
      </c>
      <c r="BO152">
        <v>0</v>
      </c>
      <c r="BP152">
        <v>0</v>
      </c>
      <c r="BQ152">
        <v>-2.5</v>
      </c>
      <c r="BR152">
        <v>0</v>
      </c>
      <c r="BS152">
        <v>0</v>
      </c>
      <c r="BT152">
        <v>0</v>
      </c>
      <c r="BU152">
        <v>0</v>
      </c>
      <c r="BV152">
        <v>1.2</v>
      </c>
      <c r="BW152">
        <v>0</v>
      </c>
      <c r="BX152">
        <v>0</v>
      </c>
      <c r="BY152">
        <v>-0.2</v>
      </c>
      <c r="BZ152">
        <v>1.3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3.6</v>
      </c>
      <c r="CI152">
        <v>0</v>
      </c>
      <c r="CJ152">
        <v>0</v>
      </c>
      <c r="CK152">
        <v>2.9</v>
      </c>
      <c r="CL152">
        <v>0</v>
      </c>
      <c r="CM152">
        <v>0</v>
      </c>
      <c r="CN152">
        <v>0</v>
      </c>
      <c r="CO152">
        <v>0</v>
      </c>
      <c r="CP152" t="s">
        <v>195</v>
      </c>
      <c r="CQ152" t="s">
        <v>155</v>
      </c>
      <c r="CR152" s="30">
        <v>5.7000000000000002E-3</v>
      </c>
      <c r="CS152">
        <v>3.95</v>
      </c>
      <c r="CU152" t="s">
        <v>131</v>
      </c>
      <c r="CV152" t="s">
        <v>1680</v>
      </c>
    </row>
    <row r="153" spans="1:100">
      <c r="A153">
        <v>151</v>
      </c>
      <c r="B153" s="12">
        <v>0.36842105263157893</v>
      </c>
      <c r="C153" s="12">
        <v>0</v>
      </c>
      <c r="D153">
        <v>2</v>
      </c>
      <c r="E153" s="10">
        <v>71</v>
      </c>
      <c r="F153" s="10">
        <v>19</v>
      </c>
      <c r="G153" s="10">
        <v>26.2</v>
      </c>
      <c r="H153" s="10">
        <v>84.1</v>
      </c>
      <c r="I153">
        <v>2</v>
      </c>
      <c r="J153" t="s">
        <v>74</v>
      </c>
      <c r="K153" s="10">
        <v>33</v>
      </c>
      <c r="L153" t="s">
        <v>387</v>
      </c>
      <c r="M153" t="s">
        <v>1681</v>
      </c>
      <c r="N153" t="s">
        <v>1682</v>
      </c>
      <c r="O153">
        <v>167.8742</v>
      </c>
      <c r="P153" t="s">
        <v>1686</v>
      </c>
      <c r="Q153" s="10">
        <v>0</v>
      </c>
      <c r="R153" s="10">
        <v>0</v>
      </c>
      <c r="S153" s="10">
        <v>0</v>
      </c>
      <c r="T153" s="10">
        <v>0</v>
      </c>
      <c r="U153" s="10">
        <v>165</v>
      </c>
      <c r="V153" s="10">
        <v>224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11</v>
      </c>
      <c r="AD153" s="10">
        <v>0</v>
      </c>
      <c r="AE153" s="10">
        <v>0</v>
      </c>
      <c r="AF153" s="10">
        <v>0</v>
      </c>
      <c r="AG153" s="10">
        <v>0</v>
      </c>
      <c r="AH153" s="10">
        <v>165</v>
      </c>
      <c r="AI153" s="10">
        <v>224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91.6</v>
      </c>
      <c r="AU153" s="10">
        <v>99.8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t="s">
        <v>1683</v>
      </c>
      <c r="BC153" t="s">
        <v>1684</v>
      </c>
      <c r="BD153" t="s">
        <v>1685</v>
      </c>
      <c r="BE153">
        <v>0</v>
      </c>
      <c r="BF153">
        <v>0</v>
      </c>
      <c r="BG153">
        <v>0</v>
      </c>
      <c r="BH153">
        <v>0</v>
      </c>
      <c r="BI153">
        <v>0.6</v>
      </c>
      <c r="BJ153">
        <v>0</v>
      </c>
      <c r="BK153">
        <v>0</v>
      </c>
      <c r="BL153">
        <v>0</v>
      </c>
      <c r="BM153">
        <v>0.1</v>
      </c>
      <c r="BN153">
        <v>0</v>
      </c>
      <c r="BO153">
        <v>0</v>
      </c>
      <c r="BP153">
        <v>0</v>
      </c>
      <c r="BQ153">
        <v>-0.69999999999998863</v>
      </c>
      <c r="BR153">
        <v>0</v>
      </c>
      <c r="BS153">
        <v>0</v>
      </c>
      <c r="BT153">
        <v>0</v>
      </c>
      <c r="BU153">
        <v>0</v>
      </c>
      <c r="BV153">
        <v>0.6</v>
      </c>
      <c r="BW153">
        <v>-1.5</v>
      </c>
      <c r="BX153">
        <v>0</v>
      </c>
      <c r="BY153">
        <v>0</v>
      </c>
      <c r="BZ153">
        <v>0.1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4.5</v>
      </c>
      <c r="CI153">
        <v>0.20000000000000284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 t="s">
        <v>195</v>
      </c>
      <c r="CQ153" t="s">
        <v>155</v>
      </c>
      <c r="CR153" s="30">
        <v>1.6000000000000001E-3</v>
      </c>
      <c r="CS153">
        <v>2.31</v>
      </c>
      <c r="CU153" t="s">
        <v>131</v>
      </c>
      <c r="CV153" t="s">
        <v>1687</v>
      </c>
    </row>
    <row r="154" spans="1:100">
      <c r="A154">
        <v>152</v>
      </c>
      <c r="B154" s="12">
        <v>0.68421052631578949</v>
      </c>
      <c r="C154" s="12">
        <v>0</v>
      </c>
      <c r="D154">
        <v>2</v>
      </c>
      <c r="E154" s="10">
        <v>71</v>
      </c>
      <c r="F154" s="10">
        <v>19</v>
      </c>
      <c r="G154" s="10">
        <v>29.8</v>
      </c>
      <c r="H154" s="10">
        <v>90.4</v>
      </c>
      <c r="I154">
        <v>3</v>
      </c>
      <c r="J154" t="s">
        <v>74</v>
      </c>
      <c r="K154" s="10">
        <v>32</v>
      </c>
      <c r="L154" t="s">
        <v>388</v>
      </c>
      <c r="M154" t="s">
        <v>1688</v>
      </c>
      <c r="N154" t="s">
        <v>1689</v>
      </c>
      <c r="O154">
        <v>14.4184</v>
      </c>
      <c r="P154" t="s">
        <v>1693</v>
      </c>
      <c r="Q154" s="10">
        <v>0</v>
      </c>
      <c r="R154" s="10">
        <v>0</v>
      </c>
      <c r="S154" s="10">
        <v>0</v>
      </c>
      <c r="T154" s="10">
        <v>0</v>
      </c>
      <c r="U154" s="10">
        <v>172</v>
      </c>
      <c r="V154" s="10">
        <v>210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18</v>
      </c>
      <c r="AD154" s="10">
        <v>0</v>
      </c>
      <c r="AE154" s="10">
        <v>0</v>
      </c>
      <c r="AF154" s="10">
        <v>0</v>
      </c>
      <c r="AG154" s="10">
        <v>0</v>
      </c>
      <c r="AH154" s="10">
        <v>172</v>
      </c>
      <c r="AI154" s="10">
        <v>210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7</v>
      </c>
      <c r="AU154" s="10">
        <v>18.600000000000001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t="s">
        <v>1690</v>
      </c>
      <c r="BC154" t="s">
        <v>1691</v>
      </c>
      <c r="BD154" t="s">
        <v>1692</v>
      </c>
      <c r="BE154">
        <v>0</v>
      </c>
      <c r="BF154">
        <v>0</v>
      </c>
      <c r="BG154">
        <v>0</v>
      </c>
      <c r="BH154">
        <v>0</v>
      </c>
      <c r="BI154">
        <v>1.1000000000000001</v>
      </c>
      <c r="BJ154">
        <v>0</v>
      </c>
      <c r="BK154">
        <v>0</v>
      </c>
      <c r="BL154">
        <v>0</v>
      </c>
      <c r="BM154">
        <v>0.1</v>
      </c>
      <c r="BN154">
        <v>0</v>
      </c>
      <c r="BO154">
        <v>0</v>
      </c>
      <c r="BP154">
        <v>0</v>
      </c>
      <c r="BQ154">
        <v>-1.1999999999999886</v>
      </c>
      <c r="BR154">
        <v>0</v>
      </c>
      <c r="BS154">
        <v>0</v>
      </c>
      <c r="BT154">
        <v>0</v>
      </c>
      <c r="BU154">
        <v>0</v>
      </c>
      <c r="BV154">
        <v>1.1000000000000001</v>
      </c>
      <c r="BW154">
        <v>-2</v>
      </c>
      <c r="BX154">
        <v>0</v>
      </c>
      <c r="BY154">
        <v>0</v>
      </c>
      <c r="BZ154">
        <v>0.1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4.7</v>
      </c>
      <c r="CI154">
        <v>3.9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 t="s">
        <v>195</v>
      </c>
      <c r="CQ154" t="s">
        <v>155</v>
      </c>
      <c r="CR154" s="30">
        <v>2.2000000000000001E-3</v>
      </c>
      <c r="CS154">
        <v>14.28</v>
      </c>
      <c r="CU154" t="s">
        <v>131</v>
      </c>
      <c r="CV154" t="s">
        <v>1694</v>
      </c>
    </row>
    <row r="155" spans="1:100">
      <c r="A155">
        <v>153</v>
      </c>
      <c r="B155" s="12">
        <v>0.68421052631578949</v>
      </c>
      <c r="C155" s="12">
        <v>0</v>
      </c>
      <c r="D155">
        <v>5</v>
      </c>
      <c r="E155" s="10">
        <v>70</v>
      </c>
      <c r="F155" s="10">
        <v>17</v>
      </c>
      <c r="G155" s="10">
        <v>29.3</v>
      </c>
      <c r="H155" s="10">
        <v>88.8</v>
      </c>
      <c r="I155">
        <v>3</v>
      </c>
      <c r="J155" t="s">
        <v>74</v>
      </c>
      <c r="K155" s="10">
        <v>33</v>
      </c>
      <c r="L155" t="s">
        <v>389</v>
      </c>
      <c r="M155" t="s">
        <v>1695</v>
      </c>
      <c r="N155" t="s">
        <v>1696</v>
      </c>
      <c r="O155">
        <v>38.199399999999997</v>
      </c>
      <c r="P155" t="s">
        <v>1700</v>
      </c>
      <c r="Q155" s="10">
        <v>0</v>
      </c>
      <c r="R155" s="10">
        <v>0</v>
      </c>
      <c r="S155" s="10">
        <v>0</v>
      </c>
      <c r="T155" s="10">
        <v>0</v>
      </c>
      <c r="U155" s="10">
        <v>154</v>
      </c>
      <c r="V155" s="10">
        <v>208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38</v>
      </c>
      <c r="AD155" s="10">
        <v>0</v>
      </c>
      <c r="AE155" s="10">
        <v>0</v>
      </c>
      <c r="AF155" s="10">
        <v>0</v>
      </c>
      <c r="AG155" s="10">
        <v>0</v>
      </c>
      <c r="AH155" s="10">
        <v>154</v>
      </c>
      <c r="AI155" s="10">
        <v>208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44.5</v>
      </c>
      <c r="AU155" s="10">
        <v>3.4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t="s">
        <v>1697</v>
      </c>
      <c r="BC155" t="s">
        <v>1698</v>
      </c>
      <c r="BD155" t="s">
        <v>1699</v>
      </c>
      <c r="BE155">
        <v>0</v>
      </c>
      <c r="BF155">
        <v>0</v>
      </c>
      <c r="BG155">
        <v>0</v>
      </c>
      <c r="BH155">
        <v>0</v>
      </c>
      <c r="BI155">
        <v>2.2999999999999998</v>
      </c>
      <c r="BJ155">
        <v>0</v>
      </c>
      <c r="BK155">
        <v>0</v>
      </c>
      <c r="BL155">
        <v>0</v>
      </c>
      <c r="BM155">
        <v>0.8</v>
      </c>
      <c r="BN155">
        <v>0</v>
      </c>
      <c r="BO155">
        <v>0</v>
      </c>
      <c r="BP155">
        <v>0</v>
      </c>
      <c r="BQ155">
        <v>-3.1000000000000227</v>
      </c>
      <c r="BR155">
        <v>0</v>
      </c>
      <c r="BS155">
        <v>0</v>
      </c>
      <c r="BT155">
        <v>0</v>
      </c>
      <c r="BU155">
        <v>0</v>
      </c>
      <c r="BV155">
        <v>2.2999999999999998</v>
      </c>
      <c r="BW155">
        <v>-2</v>
      </c>
      <c r="BX155">
        <v>0</v>
      </c>
      <c r="BY155">
        <v>0</v>
      </c>
      <c r="BZ155">
        <v>0.8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4.5</v>
      </c>
      <c r="CI155">
        <v>3.7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 t="s">
        <v>195</v>
      </c>
      <c r="CQ155" t="s">
        <v>155</v>
      </c>
      <c r="CR155" s="30">
        <v>5.7999999999999996E-3</v>
      </c>
      <c r="CS155">
        <v>5.39</v>
      </c>
      <c r="CU155" t="s">
        <v>131</v>
      </c>
      <c r="CV155" t="s">
        <v>1701</v>
      </c>
    </row>
    <row r="156" spans="1:100">
      <c r="A156">
        <v>154</v>
      </c>
      <c r="B156" s="12">
        <v>0.57894736842105265</v>
      </c>
      <c r="C156" s="12">
        <v>0</v>
      </c>
      <c r="D156">
        <v>6</v>
      </c>
      <c r="E156" s="10">
        <v>69</v>
      </c>
      <c r="F156" s="10">
        <v>23</v>
      </c>
      <c r="G156" s="10">
        <v>30.5</v>
      </c>
      <c r="H156" s="10">
        <v>95.1</v>
      </c>
      <c r="I156">
        <v>5</v>
      </c>
      <c r="J156" t="s">
        <v>74</v>
      </c>
      <c r="K156" s="10">
        <v>31</v>
      </c>
      <c r="L156" t="s">
        <v>390</v>
      </c>
      <c r="M156" t="s">
        <v>1702</v>
      </c>
      <c r="N156" t="s">
        <v>1703</v>
      </c>
      <c r="O156">
        <v>80.521500000000003</v>
      </c>
      <c r="P156" t="s">
        <v>1707</v>
      </c>
      <c r="Q156" s="10">
        <v>0</v>
      </c>
      <c r="R156" s="10">
        <v>0</v>
      </c>
      <c r="S156" s="10">
        <v>0</v>
      </c>
      <c r="T156" s="10">
        <v>0</v>
      </c>
      <c r="U156" s="10">
        <v>184</v>
      </c>
      <c r="V156" s="10">
        <v>204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12</v>
      </c>
      <c r="AD156" s="10">
        <v>0</v>
      </c>
      <c r="AE156" s="10">
        <v>0</v>
      </c>
      <c r="AF156" s="10">
        <v>0</v>
      </c>
      <c r="AG156" s="10">
        <v>0</v>
      </c>
      <c r="AH156" s="10">
        <v>184</v>
      </c>
      <c r="AI156" s="10">
        <v>204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0.5</v>
      </c>
      <c r="AU156" s="10">
        <v>47.6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t="s">
        <v>1704</v>
      </c>
      <c r="BC156" t="s">
        <v>1705</v>
      </c>
      <c r="BD156" t="s">
        <v>1706</v>
      </c>
      <c r="BE156">
        <v>0</v>
      </c>
      <c r="BF156">
        <v>0</v>
      </c>
      <c r="BG156">
        <v>0</v>
      </c>
      <c r="BH156">
        <v>0</v>
      </c>
      <c r="BI156">
        <v>0.5</v>
      </c>
      <c r="BJ156">
        <v>0.1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-0.60000000000002274</v>
      </c>
      <c r="BR156">
        <v>0</v>
      </c>
      <c r="BS156">
        <v>0</v>
      </c>
      <c r="BT156">
        <v>0</v>
      </c>
      <c r="BU156">
        <v>0</v>
      </c>
      <c r="BV156">
        <v>0.5</v>
      </c>
      <c r="BW156">
        <v>0.1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4.0999999999999996</v>
      </c>
      <c r="CI156">
        <v>3.8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 t="s">
        <v>195</v>
      </c>
      <c r="CQ156" t="s">
        <v>155</v>
      </c>
      <c r="CR156" s="30">
        <v>1.1000000000000001E-3</v>
      </c>
      <c r="CS156">
        <v>3.31</v>
      </c>
      <c r="CU156" t="s">
        <v>131</v>
      </c>
      <c r="CV156" t="s">
        <v>1708</v>
      </c>
    </row>
    <row r="157" spans="1:100">
      <c r="A157">
        <v>155</v>
      </c>
      <c r="B157" s="12">
        <v>0.78947368421052633</v>
      </c>
      <c r="C157" s="12">
        <v>0</v>
      </c>
      <c r="D157">
        <v>4</v>
      </c>
      <c r="E157" s="10">
        <v>75</v>
      </c>
      <c r="F157" s="10">
        <v>28</v>
      </c>
      <c r="G157" s="10">
        <v>24.1</v>
      </c>
      <c r="H157" s="10">
        <v>93.1</v>
      </c>
      <c r="I157">
        <v>6</v>
      </c>
      <c r="J157" t="s">
        <v>74</v>
      </c>
      <c r="K157" s="10">
        <v>35</v>
      </c>
      <c r="L157" t="s">
        <v>391</v>
      </c>
      <c r="M157" t="s">
        <v>1709</v>
      </c>
      <c r="N157" t="s">
        <v>1710</v>
      </c>
      <c r="O157">
        <v>21.681100000000001</v>
      </c>
      <c r="P157" t="s">
        <v>1714</v>
      </c>
      <c r="Q157" s="10">
        <v>0</v>
      </c>
      <c r="R157" s="10">
        <v>0</v>
      </c>
      <c r="S157" s="10">
        <v>0</v>
      </c>
      <c r="T157" s="10">
        <v>0</v>
      </c>
      <c r="U157" s="10">
        <v>144</v>
      </c>
      <c r="V157" s="10">
        <v>240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16</v>
      </c>
      <c r="AD157" s="10">
        <v>0</v>
      </c>
      <c r="AE157" s="10">
        <v>0</v>
      </c>
      <c r="AF157" s="10">
        <v>0</v>
      </c>
      <c r="AG157" s="10">
        <v>0</v>
      </c>
      <c r="AH157" s="10">
        <v>144</v>
      </c>
      <c r="AI157" s="10">
        <v>240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1.8</v>
      </c>
      <c r="AU157" s="10">
        <v>19.899999999999999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t="s">
        <v>1711</v>
      </c>
      <c r="BC157" t="s">
        <v>1712</v>
      </c>
      <c r="BD157" t="s">
        <v>1713</v>
      </c>
      <c r="BE157">
        <v>0</v>
      </c>
      <c r="BF157">
        <v>0</v>
      </c>
      <c r="BG157">
        <v>0</v>
      </c>
      <c r="BH157">
        <v>0</v>
      </c>
      <c r="BI157">
        <v>0.5</v>
      </c>
      <c r="BJ157">
        <v>0.3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-0.80000000000001137</v>
      </c>
      <c r="BR157">
        <v>0</v>
      </c>
      <c r="BS157">
        <v>0</v>
      </c>
      <c r="BT157">
        <v>0</v>
      </c>
      <c r="BU157">
        <v>0</v>
      </c>
      <c r="BV157">
        <v>0.5</v>
      </c>
      <c r="BW157">
        <v>0.3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2.5</v>
      </c>
      <c r="CI157">
        <v>2.2999999999999998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 t="s">
        <v>195</v>
      </c>
      <c r="CQ157" t="s">
        <v>155</v>
      </c>
      <c r="CR157" s="30">
        <v>1.6000000000000001E-3</v>
      </c>
      <c r="CS157">
        <v>6.7</v>
      </c>
      <c r="CU157" t="s">
        <v>131</v>
      </c>
      <c r="CV157" t="s">
        <v>1715</v>
      </c>
    </row>
    <row r="158" spans="1:100">
      <c r="A158">
        <v>156</v>
      </c>
      <c r="B158" s="12">
        <v>0.47368421052631576</v>
      </c>
      <c r="C158" s="12">
        <v>0</v>
      </c>
      <c r="D158">
        <v>6</v>
      </c>
      <c r="E158" s="10">
        <v>78</v>
      </c>
      <c r="F158" s="10">
        <v>22</v>
      </c>
      <c r="G158" s="10">
        <v>22.7</v>
      </c>
      <c r="H158" s="10">
        <v>90.8</v>
      </c>
      <c r="I158">
        <v>7</v>
      </c>
      <c r="J158" t="s">
        <v>74</v>
      </c>
      <c r="K158" s="10">
        <v>37</v>
      </c>
      <c r="L158" t="s">
        <v>392</v>
      </c>
      <c r="M158" t="s">
        <v>1716</v>
      </c>
      <c r="N158" t="s">
        <v>1717</v>
      </c>
      <c r="O158">
        <v>94.828400000000002</v>
      </c>
      <c r="P158" t="s">
        <v>1721</v>
      </c>
      <c r="Q158" s="10">
        <v>0</v>
      </c>
      <c r="R158" s="10">
        <v>0</v>
      </c>
      <c r="S158" s="10">
        <v>0</v>
      </c>
      <c r="T158" s="10">
        <v>0</v>
      </c>
      <c r="U158" s="10">
        <v>121</v>
      </c>
      <c r="V158" s="10">
        <v>252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27</v>
      </c>
      <c r="AD158" s="10">
        <v>0</v>
      </c>
      <c r="AE158" s="10">
        <v>0</v>
      </c>
      <c r="AF158" s="10">
        <v>0</v>
      </c>
      <c r="AG158" s="10">
        <v>0</v>
      </c>
      <c r="AH158" s="10">
        <v>121</v>
      </c>
      <c r="AI158" s="10">
        <v>252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42.1</v>
      </c>
      <c r="AU158" s="10">
        <v>55.2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t="s">
        <v>1718</v>
      </c>
      <c r="BC158" t="s">
        <v>1719</v>
      </c>
      <c r="BD158" t="s">
        <v>1720</v>
      </c>
      <c r="BE158">
        <v>0</v>
      </c>
      <c r="BF158">
        <v>0</v>
      </c>
      <c r="BG158">
        <v>0</v>
      </c>
      <c r="BH158">
        <v>0</v>
      </c>
      <c r="BI158">
        <v>1.3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-1.3000000000000114</v>
      </c>
      <c r="BR158">
        <v>0</v>
      </c>
      <c r="BS158">
        <v>0</v>
      </c>
      <c r="BT158">
        <v>0</v>
      </c>
      <c r="BU158">
        <v>0</v>
      </c>
      <c r="BV158">
        <v>1.3</v>
      </c>
      <c r="BW158">
        <v>-1.4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3.1</v>
      </c>
      <c r="CI158">
        <v>2.5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 t="s">
        <v>195</v>
      </c>
      <c r="CQ158" t="s">
        <v>155</v>
      </c>
      <c r="CR158" s="30">
        <v>2.5000000000000001E-3</v>
      </c>
      <c r="CS158">
        <v>3.45</v>
      </c>
      <c r="CU158" t="s">
        <v>131</v>
      </c>
      <c r="CV158" t="s">
        <v>1722</v>
      </c>
    </row>
    <row r="159" spans="1:100">
      <c r="A159">
        <v>157</v>
      </c>
      <c r="B159" s="12">
        <v>0.42105263157894735</v>
      </c>
      <c r="C159" s="12">
        <v>0</v>
      </c>
      <c r="D159">
        <v>6</v>
      </c>
      <c r="E159" s="10">
        <v>74</v>
      </c>
      <c r="F159" s="10">
        <v>20</v>
      </c>
      <c r="G159" s="10">
        <v>33.6</v>
      </c>
      <c r="H159" s="10">
        <v>86.5</v>
      </c>
      <c r="I159">
        <v>8</v>
      </c>
      <c r="J159" t="s">
        <v>74</v>
      </c>
      <c r="K159" s="10">
        <v>38</v>
      </c>
      <c r="L159" t="s">
        <v>393</v>
      </c>
      <c r="M159" t="s">
        <v>1723</v>
      </c>
      <c r="N159" t="s">
        <v>1724</v>
      </c>
      <c r="O159">
        <v>19.491499999999998</v>
      </c>
      <c r="P159" t="s">
        <v>1728</v>
      </c>
      <c r="Q159" s="10">
        <v>0</v>
      </c>
      <c r="R159" s="10">
        <v>0</v>
      </c>
      <c r="S159" s="10">
        <v>0</v>
      </c>
      <c r="T159" s="10">
        <v>0</v>
      </c>
      <c r="U159" s="10">
        <v>118</v>
      </c>
      <c r="V159" s="10">
        <v>276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6</v>
      </c>
      <c r="AD159" s="10">
        <v>0</v>
      </c>
      <c r="AE159" s="10">
        <v>0</v>
      </c>
      <c r="AF159" s="10">
        <v>0</v>
      </c>
      <c r="AG159" s="10">
        <v>0</v>
      </c>
      <c r="AH159" s="10">
        <v>118</v>
      </c>
      <c r="AI159" s="10">
        <v>276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22.7</v>
      </c>
      <c r="AU159" s="10">
        <v>28.6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t="s">
        <v>1725</v>
      </c>
      <c r="BC159" t="s">
        <v>1726</v>
      </c>
      <c r="BD159" t="s">
        <v>1727</v>
      </c>
      <c r="BE159">
        <v>0</v>
      </c>
      <c r="BF159">
        <v>0</v>
      </c>
      <c r="BG159">
        <v>0</v>
      </c>
      <c r="BH159">
        <v>0</v>
      </c>
      <c r="BI159">
        <v>0.3</v>
      </c>
      <c r="BJ159">
        <v>0</v>
      </c>
      <c r="BK159">
        <v>0</v>
      </c>
      <c r="BL159">
        <v>0.1</v>
      </c>
      <c r="BM159">
        <v>0</v>
      </c>
      <c r="BN159">
        <v>0</v>
      </c>
      <c r="BO159">
        <v>0</v>
      </c>
      <c r="BP159">
        <v>0</v>
      </c>
      <c r="BQ159">
        <v>-0.39999999999997726</v>
      </c>
      <c r="BR159">
        <v>0</v>
      </c>
      <c r="BS159">
        <v>0</v>
      </c>
      <c r="BT159">
        <v>0</v>
      </c>
      <c r="BU159">
        <v>0</v>
      </c>
      <c r="BV159">
        <v>0.3</v>
      </c>
      <c r="BW159">
        <v>-5.6</v>
      </c>
      <c r="BX159">
        <v>0</v>
      </c>
      <c r="BY159">
        <v>0.1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4.5</v>
      </c>
      <c r="CI159">
        <v>4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 t="s">
        <v>195</v>
      </c>
      <c r="CQ159" t="s">
        <v>155</v>
      </c>
      <c r="CR159" s="30">
        <v>8.3000000000000001E-3</v>
      </c>
      <c r="CS159">
        <v>18.34</v>
      </c>
      <c r="CU159" t="s">
        <v>131</v>
      </c>
      <c r="CV159" t="s">
        <v>1729</v>
      </c>
    </row>
    <row r="160" spans="1:100">
      <c r="A160">
        <v>158</v>
      </c>
      <c r="B160" s="12">
        <v>0.15789473684210525</v>
      </c>
      <c r="C160" s="12">
        <v>0</v>
      </c>
      <c r="D160">
        <v>5</v>
      </c>
      <c r="E160" s="10">
        <v>77</v>
      </c>
      <c r="F160" s="10">
        <v>19</v>
      </c>
      <c r="G160" s="10">
        <v>29.4</v>
      </c>
      <c r="H160" s="10">
        <v>84</v>
      </c>
      <c r="I160">
        <v>7</v>
      </c>
      <c r="J160" t="s">
        <v>74</v>
      </c>
      <c r="K160" s="10">
        <v>36</v>
      </c>
      <c r="L160" t="s">
        <v>394</v>
      </c>
      <c r="M160" t="s">
        <v>1730</v>
      </c>
      <c r="N160" t="s">
        <v>1731</v>
      </c>
      <c r="O160">
        <v>38.918399999999998</v>
      </c>
      <c r="P160" t="s">
        <v>1735</v>
      </c>
      <c r="Q160" s="10">
        <v>0</v>
      </c>
      <c r="R160" s="10">
        <v>0</v>
      </c>
      <c r="S160" s="10">
        <v>0</v>
      </c>
      <c r="T160" s="10">
        <v>0</v>
      </c>
      <c r="U160" s="10">
        <v>139</v>
      </c>
      <c r="V160" s="10">
        <v>257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4</v>
      </c>
      <c r="AD160" s="10">
        <v>0</v>
      </c>
      <c r="AE160" s="10">
        <v>0</v>
      </c>
      <c r="AF160" s="10">
        <v>0</v>
      </c>
      <c r="AG160" s="10">
        <v>0</v>
      </c>
      <c r="AH160" s="10">
        <v>139</v>
      </c>
      <c r="AI160" s="10">
        <v>257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61.5</v>
      </c>
      <c r="AU160" s="10">
        <v>50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t="s">
        <v>1732</v>
      </c>
      <c r="BC160" t="s">
        <v>1733</v>
      </c>
      <c r="BD160" t="s">
        <v>1734</v>
      </c>
      <c r="BE160">
        <v>0</v>
      </c>
      <c r="BF160">
        <v>0</v>
      </c>
      <c r="BG160">
        <v>0</v>
      </c>
      <c r="BH160">
        <v>0</v>
      </c>
      <c r="BI160">
        <v>0.2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-0.19999999999998863</v>
      </c>
      <c r="BR160">
        <v>0</v>
      </c>
      <c r="BS160">
        <v>0</v>
      </c>
      <c r="BT160">
        <v>0</v>
      </c>
      <c r="BU160">
        <v>0</v>
      </c>
      <c r="BV160">
        <v>0.2</v>
      </c>
      <c r="BW160">
        <v>-3.8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4.5</v>
      </c>
      <c r="CI160">
        <v>3.9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 t="s">
        <v>195</v>
      </c>
      <c r="CQ160" t="s">
        <v>155</v>
      </c>
      <c r="CR160" s="30">
        <v>4.3E-3</v>
      </c>
      <c r="CS160">
        <v>13.08</v>
      </c>
      <c r="CU160" t="s">
        <v>131</v>
      </c>
      <c r="CV160" t="s">
        <v>1736</v>
      </c>
    </row>
    <row r="161" spans="1:100">
      <c r="A161">
        <v>159</v>
      </c>
      <c r="B161" s="12">
        <v>0.15789473684210525</v>
      </c>
      <c r="C161" s="12">
        <v>0</v>
      </c>
      <c r="D161">
        <v>5</v>
      </c>
      <c r="E161" s="10">
        <v>68</v>
      </c>
      <c r="F161" s="10">
        <v>18</v>
      </c>
      <c r="G161" s="10">
        <v>31.5</v>
      </c>
      <c r="H161" s="10">
        <v>85.8</v>
      </c>
      <c r="I161">
        <v>5</v>
      </c>
      <c r="J161" t="s">
        <v>74</v>
      </c>
      <c r="K161" s="10">
        <v>40</v>
      </c>
      <c r="L161" t="s">
        <v>395</v>
      </c>
      <c r="M161" t="s">
        <v>1737</v>
      </c>
      <c r="N161" t="s">
        <v>1738</v>
      </c>
      <c r="O161">
        <v>53.137</v>
      </c>
      <c r="P161" t="s">
        <v>1742</v>
      </c>
      <c r="Q161" s="10">
        <v>0</v>
      </c>
      <c r="R161" s="10">
        <v>0</v>
      </c>
      <c r="S161" s="10">
        <v>0</v>
      </c>
      <c r="T161" s="10">
        <v>0</v>
      </c>
      <c r="U161" s="10">
        <v>97</v>
      </c>
      <c r="V161" s="10">
        <v>292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11</v>
      </c>
      <c r="AD161" s="10">
        <v>0</v>
      </c>
      <c r="AE161" s="10">
        <v>0</v>
      </c>
      <c r="AF161" s="10">
        <v>0</v>
      </c>
      <c r="AG161" s="10">
        <v>0</v>
      </c>
      <c r="AH161" s="10">
        <v>97</v>
      </c>
      <c r="AI161" s="10">
        <v>292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77.400000000000006</v>
      </c>
      <c r="AU161" s="10">
        <v>26.6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t="s">
        <v>1739</v>
      </c>
      <c r="BC161" t="s">
        <v>1740</v>
      </c>
      <c r="BD161" t="s">
        <v>1741</v>
      </c>
      <c r="BE161">
        <v>0</v>
      </c>
      <c r="BF161">
        <v>0</v>
      </c>
      <c r="BG161">
        <v>0</v>
      </c>
      <c r="BH161">
        <v>0</v>
      </c>
      <c r="BI161">
        <v>0.6</v>
      </c>
      <c r="BJ161">
        <v>0</v>
      </c>
      <c r="BK161">
        <v>0</v>
      </c>
      <c r="BL161">
        <v>0</v>
      </c>
      <c r="BM161">
        <v>0.4</v>
      </c>
      <c r="BN161">
        <v>0</v>
      </c>
      <c r="BO161">
        <v>0</v>
      </c>
      <c r="BP161">
        <v>0</v>
      </c>
      <c r="BQ161">
        <v>-1</v>
      </c>
      <c r="BR161">
        <v>0</v>
      </c>
      <c r="BS161">
        <v>0</v>
      </c>
      <c r="BT161">
        <v>0</v>
      </c>
      <c r="BU161">
        <v>0</v>
      </c>
      <c r="BV161">
        <v>0.6</v>
      </c>
      <c r="BW161">
        <v>-1.9</v>
      </c>
      <c r="BX161">
        <v>0</v>
      </c>
      <c r="BY161">
        <v>0</v>
      </c>
      <c r="BZ161">
        <v>0.4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3.9</v>
      </c>
      <c r="CI161">
        <v>3.2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 t="s">
        <v>195</v>
      </c>
      <c r="CQ161" t="s">
        <v>155</v>
      </c>
      <c r="CR161" s="30">
        <v>3.5000000000000001E-3</v>
      </c>
      <c r="CS161">
        <v>9.58</v>
      </c>
      <c r="CU161" t="s">
        <v>131</v>
      </c>
      <c r="CV161" t="s">
        <v>1743</v>
      </c>
    </row>
    <row r="162" spans="1:100">
      <c r="A162">
        <v>160</v>
      </c>
      <c r="B162" s="12">
        <v>0.36842105263157893</v>
      </c>
      <c r="C162" s="12">
        <v>0</v>
      </c>
      <c r="D162">
        <v>4</v>
      </c>
      <c r="E162" s="10">
        <v>69</v>
      </c>
      <c r="F162" s="10">
        <v>17</v>
      </c>
      <c r="G162" s="10">
        <v>29.1</v>
      </c>
      <c r="H162" s="10">
        <v>83.8</v>
      </c>
      <c r="I162">
        <v>3</v>
      </c>
      <c r="J162" t="s">
        <v>74</v>
      </c>
      <c r="K162" s="10">
        <v>45</v>
      </c>
      <c r="L162" t="s">
        <v>396</v>
      </c>
      <c r="M162" t="s">
        <v>1744</v>
      </c>
      <c r="N162" t="s">
        <v>1745</v>
      </c>
      <c r="O162">
        <v>56.364699999999999</v>
      </c>
      <c r="P162" t="s">
        <v>1749</v>
      </c>
      <c r="Q162" s="10">
        <v>0</v>
      </c>
      <c r="R162" s="10">
        <v>0</v>
      </c>
      <c r="S162" s="10">
        <v>0</v>
      </c>
      <c r="T162" s="10">
        <v>0</v>
      </c>
      <c r="U162" s="10">
        <v>50</v>
      </c>
      <c r="V162" s="10">
        <v>348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2</v>
      </c>
      <c r="AD162" s="10">
        <v>0</v>
      </c>
      <c r="AE162" s="10">
        <v>0</v>
      </c>
      <c r="AF162" s="10">
        <v>0</v>
      </c>
      <c r="AG162" s="10">
        <v>0</v>
      </c>
      <c r="AH162" s="10">
        <v>50</v>
      </c>
      <c r="AI162" s="10">
        <v>348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45.1</v>
      </c>
      <c r="AU162" s="10">
        <v>39.700000000000003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t="s">
        <v>1746</v>
      </c>
      <c r="BC162" t="s">
        <v>1747</v>
      </c>
      <c r="BD162" t="s">
        <v>1748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0.1</v>
      </c>
      <c r="BK162">
        <v>0</v>
      </c>
      <c r="BL162">
        <v>0</v>
      </c>
      <c r="BM162">
        <v>0</v>
      </c>
      <c r="BN162">
        <v>0.1</v>
      </c>
      <c r="BO162">
        <v>0</v>
      </c>
      <c r="BP162">
        <v>0</v>
      </c>
      <c r="BQ162">
        <v>-0.19999999999998863</v>
      </c>
      <c r="BR162">
        <v>0</v>
      </c>
      <c r="BS162">
        <v>0</v>
      </c>
      <c r="BT162">
        <v>0</v>
      </c>
      <c r="BU162">
        <v>0</v>
      </c>
      <c r="BV162">
        <v>-0.3</v>
      </c>
      <c r="BW162">
        <v>0.1</v>
      </c>
      <c r="BX162">
        <v>0</v>
      </c>
      <c r="BY162">
        <v>0</v>
      </c>
      <c r="BZ162">
        <v>0</v>
      </c>
      <c r="CA162">
        <v>0.1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3.2</v>
      </c>
      <c r="CI162">
        <v>3.9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 t="s">
        <v>155</v>
      </c>
      <c r="CQ162" t="s">
        <v>155</v>
      </c>
      <c r="CR162" s="30">
        <v>5.8999999999999999E-3</v>
      </c>
      <c r="CS162">
        <v>6.88</v>
      </c>
      <c r="CU162" t="s">
        <v>131</v>
      </c>
      <c r="CV162" t="s">
        <v>1750</v>
      </c>
    </row>
    <row r="163" spans="1:100">
      <c r="A163">
        <v>161</v>
      </c>
      <c r="B163" s="12">
        <v>0.15789473684210525</v>
      </c>
      <c r="C163" s="12">
        <v>0</v>
      </c>
      <c r="D163">
        <v>1</v>
      </c>
      <c r="E163" s="10">
        <v>65</v>
      </c>
      <c r="F163" s="10">
        <v>17</v>
      </c>
      <c r="G163" s="10">
        <v>27.5</v>
      </c>
      <c r="H163" s="10">
        <v>79.2</v>
      </c>
      <c r="I163">
        <v>3</v>
      </c>
      <c r="J163" t="s">
        <v>55</v>
      </c>
      <c r="K163" s="10">
        <v>20</v>
      </c>
      <c r="L163" t="s">
        <v>397</v>
      </c>
      <c r="M163" t="s">
        <v>1751</v>
      </c>
      <c r="N163" t="s">
        <v>1752</v>
      </c>
      <c r="O163">
        <v>92.892799999999994</v>
      </c>
      <c r="P163" t="s">
        <v>1756</v>
      </c>
      <c r="Q163" s="10">
        <v>0</v>
      </c>
      <c r="R163" s="10">
        <v>0</v>
      </c>
      <c r="S163" s="10">
        <v>0</v>
      </c>
      <c r="T163" s="10">
        <v>0</v>
      </c>
      <c r="U163" s="10">
        <v>196</v>
      </c>
      <c r="V163" s="10">
        <v>0</v>
      </c>
      <c r="W163" s="10">
        <v>0</v>
      </c>
      <c r="X163" s="10">
        <v>196</v>
      </c>
      <c r="Y163" s="10">
        <v>0</v>
      </c>
      <c r="Z163" s="10">
        <v>0</v>
      </c>
      <c r="AA163" s="10">
        <v>0</v>
      </c>
      <c r="AB163" s="10">
        <v>0</v>
      </c>
      <c r="AC163" s="10">
        <v>8</v>
      </c>
      <c r="AD163" s="10">
        <v>0</v>
      </c>
      <c r="AE163" s="10">
        <v>0</v>
      </c>
      <c r="AF163" s="10">
        <v>0</v>
      </c>
      <c r="AG163" s="10">
        <v>0</v>
      </c>
      <c r="AH163" s="10">
        <v>196</v>
      </c>
      <c r="AI163" s="10">
        <v>0</v>
      </c>
      <c r="AJ163" s="10">
        <v>0</v>
      </c>
      <c r="AK163" s="10">
        <v>196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15.1</v>
      </c>
      <c r="AU163" s="10">
        <v>0</v>
      </c>
      <c r="AV163" s="10">
        <v>0</v>
      </c>
      <c r="AW163" s="10">
        <v>4.4000000000000004</v>
      </c>
      <c r="AX163" s="10">
        <v>0</v>
      </c>
      <c r="AY163" s="10">
        <v>0</v>
      </c>
      <c r="AZ163" s="10">
        <v>0</v>
      </c>
      <c r="BA163" s="10">
        <v>0</v>
      </c>
      <c r="BB163" t="s">
        <v>1753</v>
      </c>
      <c r="BC163" t="s">
        <v>1754</v>
      </c>
      <c r="BD163" t="s">
        <v>1755</v>
      </c>
      <c r="BE163">
        <v>0</v>
      </c>
      <c r="BF163">
        <v>0</v>
      </c>
      <c r="BG163">
        <v>0</v>
      </c>
      <c r="BH163">
        <v>0</v>
      </c>
      <c r="BI163">
        <v>0.1</v>
      </c>
      <c r="BJ163">
        <v>0</v>
      </c>
      <c r="BK163">
        <v>0</v>
      </c>
      <c r="BL163">
        <v>0.4</v>
      </c>
      <c r="BM163">
        <v>0.1</v>
      </c>
      <c r="BN163">
        <v>0</v>
      </c>
      <c r="BO163">
        <v>0</v>
      </c>
      <c r="BP163">
        <v>0.4</v>
      </c>
      <c r="BQ163">
        <v>-1</v>
      </c>
      <c r="BR163">
        <v>0</v>
      </c>
      <c r="BS163">
        <v>0</v>
      </c>
      <c r="BT163">
        <v>0</v>
      </c>
      <c r="BU163">
        <v>0</v>
      </c>
      <c r="BV163">
        <v>0.1</v>
      </c>
      <c r="BW163">
        <v>0</v>
      </c>
      <c r="BX163">
        <v>0</v>
      </c>
      <c r="BY163">
        <v>0.4</v>
      </c>
      <c r="BZ163">
        <v>0.1</v>
      </c>
      <c r="CA163">
        <v>0</v>
      </c>
      <c r="CB163">
        <v>0</v>
      </c>
      <c r="CC163">
        <v>0.4</v>
      </c>
      <c r="CD163">
        <v>0</v>
      </c>
      <c r="CE163">
        <v>0</v>
      </c>
      <c r="CF163">
        <v>0</v>
      </c>
      <c r="CG163">
        <v>0</v>
      </c>
      <c r="CH163">
        <v>2.6</v>
      </c>
      <c r="CI163">
        <v>0</v>
      </c>
      <c r="CJ163">
        <v>0</v>
      </c>
      <c r="CK163">
        <v>3.1</v>
      </c>
      <c r="CL163">
        <v>0</v>
      </c>
      <c r="CM163">
        <v>0</v>
      </c>
      <c r="CN163">
        <v>0</v>
      </c>
      <c r="CO163">
        <v>0</v>
      </c>
      <c r="CP163" t="s">
        <v>155</v>
      </c>
      <c r="CQ163" t="s">
        <v>155</v>
      </c>
      <c r="CR163" s="30">
        <v>2.8999999999999998E-3</v>
      </c>
      <c r="CS163">
        <v>5.48</v>
      </c>
      <c r="CU163" t="s">
        <v>131</v>
      </c>
      <c r="CV163" t="s">
        <v>1757</v>
      </c>
    </row>
    <row r="164" spans="1:100">
      <c r="A164">
        <v>162</v>
      </c>
      <c r="B164" s="12">
        <v>0.21052631578947367</v>
      </c>
      <c r="C164" s="12">
        <v>0</v>
      </c>
      <c r="D164">
        <v>0</v>
      </c>
      <c r="E164" s="10">
        <v>72</v>
      </c>
      <c r="F164" s="10">
        <v>20</v>
      </c>
      <c r="G164" s="10">
        <v>31.6</v>
      </c>
      <c r="H164" s="10">
        <v>79.3</v>
      </c>
      <c r="I164">
        <v>6</v>
      </c>
      <c r="J164" t="s">
        <v>55</v>
      </c>
      <c r="K164" s="10">
        <v>25</v>
      </c>
      <c r="L164" t="s">
        <v>398</v>
      </c>
      <c r="M164" t="s">
        <v>1758</v>
      </c>
      <c r="N164" t="s">
        <v>1759</v>
      </c>
      <c r="O164">
        <v>47.588200000000001</v>
      </c>
      <c r="P164" t="s">
        <v>1763</v>
      </c>
      <c r="Q164" s="10">
        <v>0</v>
      </c>
      <c r="R164" s="10">
        <v>0</v>
      </c>
      <c r="S164" s="10">
        <v>0</v>
      </c>
      <c r="T164" s="10">
        <v>0</v>
      </c>
      <c r="U164" s="10">
        <v>277</v>
      </c>
      <c r="V164" s="10">
        <v>0</v>
      </c>
      <c r="W164" s="10">
        <v>0</v>
      </c>
      <c r="X164" s="10">
        <v>92</v>
      </c>
      <c r="Y164" s="10">
        <v>0</v>
      </c>
      <c r="Z164" s="10">
        <v>0</v>
      </c>
      <c r="AA164" s="10">
        <v>0</v>
      </c>
      <c r="AB164" s="10">
        <v>0</v>
      </c>
      <c r="AC164" s="10">
        <v>31</v>
      </c>
      <c r="AD164" s="10">
        <v>0</v>
      </c>
      <c r="AE164" s="10">
        <v>0</v>
      </c>
      <c r="AF164" s="10">
        <v>0</v>
      </c>
      <c r="AG164" s="10">
        <v>0</v>
      </c>
      <c r="AH164" s="10">
        <v>277</v>
      </c>
      <c r="AI164" s="10">
        <v>0</v>
      </c>
      <c r="AJ164" s="10">
        <v>0</v>
      </c>
      <c r="AK164" s="10">
        <v>92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44</v>
      </c>
      <c r="AU164" s="10">
        <v>0</v>
      </c>
      <c r="AV164" s="10">
        <v>0</v>
      </c>
      <c r="AW164" s="10">
        <v>73.099999999999994</v>
      </c>
      <c r="AX164" s="10">
        <v>0</v>
      </c>
      <c r="AY164" s="10">
        <v>0</v>
      </c>
      <c r="AZ164" s="10">
        <v>0</v>
      </c>
      <c r="BA164" s="10">
        <v>0</v>
      </c>
      <c r="BB164" t="s">
        <v>1760</v>
      </c>
      <c r="BC164" t="s">
        <v>1761</v>
      </c>
      <c r="BD164" t="s">
        <v>1762</v>
      </c>
      <c r="BE164">
        <v>0</v>
      </c>
      <c r="BF164">
        <v>0</v>
      </c>
      <c r="BG164">
        <v>0</v>
      </c>
      <c r="BH164">
        <v>0</v>
      </c>
      <c r="BI164">
        <v>1.7</v>
      </c>
      <c r="BJ164">
        <v>0</v>
      </c>
      <c r="BK164">
        <v>0</v>
      </c>
      <c r="BL164">
        <v>0</v>
      </c>
      <c r="BM164">
        <v>1.1000000000000001</v>
      </c>
      <c r="BN164">
        <v>0</v>
      </c>
      <c r="BO164">
        <v>0</v>
      </c>
      <c r="BP164">
        <v>0</v>
      </c>
      <c r="BQ164">
        <v>-2.8000000000000114</v>
      </c>
      <c r="BR164">
        <v>0</v>
      </c>
      <c r="BS164">
        <v>0</v>
      </c>
      <c r="BT164">
        <v>0</v>
      </c>
      <c r="BU164">
        <v>0</v>
      </c>
      <c r="BV164">
        <v>1.7</v>
      </c>
      <c r="BW164">
        <v>0</v>
      </c>
      <c r="BX164">
        <v>0</v>
      </c>
      <c r="BY164">
        <v>-0.8</v>
      </c>
      <c r="BZ164">
        <v>1.1000000000000001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4</v>
      </c>
      <c r="CI164">
        <v>0</v>
      </c>
      <c r="CJ164">
        <v>0</v>
      </c>
      <c r="CK164">
        <v>3.3</v>
      </c>
      <c r="CL164">
        <v>0</v>
      </c>
      <c r="CM164">
        <v>0</v>
      </c>
      <c r="CN164">
        <v>0</v>
      </c>
      <c r="CO164">
        <v>0</v>
      </c>
      <c r="CP164" t="s">
        <v>155</v>
      </c>
      <c r="CQ164" t="s">
        <v>155</v>
      </c>
      <c r="CR164" s="30">
        <v>6.4999999999999997E-3</v>
      </c>
      <c r="CS164">
        <v>10.06</v>
      </c>
      <c r="CU164" t="s">
        <v>131</v>
      </c>
      <c r="CV164" t="s">
        <v>1764</v>
      </c>
    </row>
    <row r="165" spans="1:100">
      <c r="A165">
        <v>163</v>
      </c>
      <c r="B165" s="12">
        <v>0.42105263157894735</v>
      </c>
      <c r="C165" s="12">
        <v>1</v>
      </c>
      <c r="D165">
        <v>-1</v>
      </c>
      <c r="E165" s="10">
        <v>72</v>
      </c>
      <c r="F165" s="10">
        <v>24</v>
      </c>
      <c r="G165" s="10">
        <v>34.1</v>
      </c>
      <c r="H165" s="10">
        <v>79.2</v>
      </c>
      <c r="I165">
        <v>6</v>
      </c>
      <c r="J165" t="s">
        <v>148</v>
      </c>
      <c r="K165" s="10">
        <v>28</v>
      </c>
      <c r="L165" t="s">
        <v>399</v>
      </c>
      <c r="M165" t="s">
        <v>1765</v>
      </c>
      <c r="N165" t="s">
        <v>1766</v>
      </c>
      <c r="O165">
        <v>0</v>
      </c>
      <c r="P165" t="s">
        <v>131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t="s">
        <v>1767</v>
      </c>
      <c r="BC165" t="s">
        <v>1768</v>
      </c>
      <c r="BD165" t="s">
        <v>1769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 t="s">
        <v>155</v>
      </c>
      <c r="CQ165" t="s">
        <v>155</v>
      </c>
      <c r="CR165" s="30">
        <v>4.7000000000000002E-3</v>
      </c>
      <c r="CS165">
        <v>3.99</v>
      </c>
      <c r="CU165" t="s">
        <v>131</v>
      </c>
      <c r="CV165" t="s">
        <v>1770</v>
      </c>
    </row>
    <row r="166" spans="1:100">
      <c r="A166">
        <v>164</v>
      </c>
      <c r="B166" s="12">
        <v>0.26315789473684209</v>
      </c>
      <c r="C166" s="12">
        <v>0</v>
      </c>
      <c r="D166">
        <v>0</v>
      </c>
      <c r="E166" s="10">
        <v>74</v>
      </c>
      <c r="F166" s="10">
        <v>23</v>
      </c>
      <c r="G166" s="10">
        <v>39.200000000000003</v>
      </c>
      <c r="H166" s="10">
        <v>79.2</v>
      </c>
      <c r="I166">
        <v>7</v>
      </c>
      <c r="J166" t="s">
        <v>55</v>
      </c>
      <c r="K166" s="10">
        <v>29</v>
      </c>
      <c r="L166" t="s">
        <v>400</v>
      </c>
      <c r="M166" t="s">
        <v>1771</v>
      </c>
      <c r="N166" t="s">
        <v>1772</v>
      </c>
      <c r="O166">
        <v>119.89870000000001</v>
      </c>
      <c r="P166" t="s">
        <v>1776</v>
      </c>
      <c r="Q166" s="10">
        <v>0</v>
      </c>
      <c r="R166" s="10">
        <v>0</v>
      </c>
      <c r="S166" s="10">
        <v>0</v>
      </c>
      <c r="T166" s="10">
        <v>0</v>
      </c>
      <c r="U166" s="10">
        <v>354</v>
      </c>
      <c r="V166" s="10">
        <v>0</v>
      </c>
      <c r="W166" s="10">
        <v>0</v>
      </c>
      <c r="X166" s="10">
        <v>19</v>
      </c>
      <c r="Y166" s="10">
        <v>0</v>
      </c>
      <c r="Z166" s="10">
        <v>0</v>
      </c>
      <c r="AA166" s="10">
        <v>0</v>
      </c>
      <c r="AB166" s="10">
        <v>0</v>
      </c>
      <c r="AC166" s="10">
        <v>27</v>
      </c>
      <c r="AD166" s="10">
        <v>0</v>
      </c>
      <c r="AE166" s="10">
        <v>0</v>
      </c>
      <c r="AF166" s="10">
        <v>0</v>
      </c>
      <c r="AG166" s="10">
        <v>0</v>
      </c>
      <c r="AH166" s="10">
        <v>354</v>
      </c>
      <c r="AI166" s="10">
        <v>0</v>
      </c>
      <c r="AJ166" s="10">
        <v>0</v>
      </c>
      <c r="AK166" s="10">
        <v>19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62.5</v>
      </c>
      <c r="AU166" s="10">
        <v>0</v>
      </c>
      <c r="AV166" s="10">
        <v>0</v>
      </c>
      <c r="AW166" s="10">
        <v>96.9</v>
      </c>
      <c r="AX166" s="10">
        <v>0</v>
      </c>
      <c r="AY166" s="10">
        <v>0</v>
      </c>
      <c r="AZ166" s="10">
        <v>0</v>
      </c>
      <c r="BA166" s="10">
        <v>0</v>
      </c>
      <c r="BB166" t="s">
        <v>1773</v>
      </c>
      <c r="BC166" t="s">
        <v>1774</v>
      </c>
      <c r="BD166" t="s">
        <v>1775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0.4</v>
      </c>
      <c r="BK166">
        <v>0</v>
      </c>
      <c r="BL166">
        <v>0</v>
      </c>
      <c r="BM166">
        <v>0.5</v>
      </c>
      <c r="BN166">
        <v>0.7</v>
      </c>
      <c r="BO166">
        <v>0</v>
      </c>
      <c r="BP166">
        <v>0</v>
      </c>
      <c r="BQ166">
        <v>-2.6000000000000227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0.4</v>
      </c>
      <c r="BX166">
        <v>0</v>
      </c>
      <c r="BY166">
        <v>-0.4</v>
      </c>
      <c r="BZ166">
        <v>0.5</v>
      </c>
      <c r="CA166">
        <v>0.7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3.8</v>
      </c>
      <c r="CI166">
        <v>0</v>
      </c>
      <c r="CJ166">
        <v>0</v>
      </c>
      <c r="CK166">
        <v>3.0999999999999943</v>
      </c>
      <c r="CL166">
        <v>0</v>
      </c>
      <c r="CM166">
        <v>0</v>
      </c>
      <c r="CN166">
        <v>0</v>
      </c>
      <c r="CO166">
        <v>0</v>
      </c>
      <c r="CP166" t="s">
        <v>195</v>
      </c>
      <c r="CQ166" t="s">
        <v>155</v>
      </c>
      <c r="CR166" s="30">
        <v>4.1999999999999997E-3</v>
      </c>
      <c r="CS166">
        <v>3.74</v>
      </c>
      <c r="CU166" t="s">
        <v>1778</v>
      </c>
      <c r="CV166" t="s">
        <v>1777</v>
      </c>
    </row>
    <row r="167" spans="1:100">
      <c r="A167">
        <v>165</v>
      </c>
      <c r="B167" s="12">
        <v>0.26315789473684209</v>
      </c>
      <c r="C167" s="12">
        <v>1</v>
      </c>
      <c r="D167">
        <v>-1</v>
      </c>
      <c r="E167" s="10">
        <v>74</v>
      </c>
      <c r="F167" s="10">
        <v>22</v>
      </c>
      <c r="G167" s="10">
        <v>33.5</v>
      </c>
      <c r="H167" s="10">
        <v>83.7</v>
      </c>
      <c r="I167">
        <v>6</v>
      </c>
      <c r="J167" t="s">
        <v>148</v>
      </c>
      <c r="K167" s="10">
        <v>32</v>
      </c>
      <c r="L167" t="s">
        <v>401</v>
      </c>
      <c r="M167" t="s">
        <v>1779</v>
      </c>
      <c r="N167" t="s">
        <v>1780</v>
      </c>
      <c r="O167">
        <v>0</v>
      </c>
      <c r="P167" t="s">
        <v>131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t="s">
        <v>1781</v>
      </c>
      <c r="BC167" t="s">
        <v>1782</v>
      </c>
      <c r="BD167" t="s">
        <v>1783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 t="s">
        <v>155</v>
      </c>
      <c r="CQ167" t="s">
        <v>155</v>
      </c>
      <c r="CR167" s="30">
        <v>0.01</v>
      </c>
      <c r="CS167">
        <v>5.0999999999999996</v>
      </c>
      <c r="CU167" t="s">
        <v>131</v>
      </c>
      <c r="CV167" t="s">
        <v>1784</v>
      </c>
    </row>
    <row r="168" spans="1:100">
      <c r="A168">
        <v>166</v>
      </c>
      <c r="B168" s="12">
        <v>0.15789473684210525</v>
      </c>
      <c r="C168" s="12">
        <v>1</v>
      </c>
      <c r="D168">
        <v>-1</v>
      </c>
      <c r="E168" s="10">
        <v>70</v>
      </c>
      <c r="F168" s="10">
        <v>20</v>
      </c>
      <c r="G168" s="10">
        <v>31.1</v>
      </c>
      <c r="H168" s="10">
        <v>81.3</v>
      </c>
      <c r="I168">
        <v>4</v>
      </c>
      <c r="J168" t="s">
        <v>148</v>
      </c>
      <c r="K168" s="10">
        <v>36</v>
      </c>
      <c r="L168" t="s">
        <v>402</v>
      </c>
      <c r="M168" t="s">
        <v>1785</v>
      </c>
      <c r="N168" t="s">
        <v>1786</v>
      </c>
      <c r="O168">
        <v>0</v>
      </c>
      <c r="P168" t="s">
        <v>131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t="s">
        <v>1787</v>
      </c>
      <c r="BC168" t="s">
        <v>1788</v>
      </c>
      <c r="BD168" t="s">
        <v>1789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 t="s">
        <v>155</v>
      </c>
      <c r="CQ168" t="s">
        <v>155</v>
      </c>
      <c r="CR168" s="30">
        <v>4.7000000000000002E-3</v>
      </c>
      <c r="CS168">
        <v>7.38</v>
      </c>
      <c r="CU168" t="s">
        <v>131</v>
      </c>
      <c r="CV168" t="s">
        <v>1790</v>
      </c>
    </row>
    <row r="169" spans="1:100">
      <c r="A169">
        <v>167</v>
      </c>
      <c r="B169" s="12">
        <v>0.21052631578947367</v>
      </c>
      <c r="C169" s="12">
        <v>1</v>
      </c>
      <c r="D169">
        <v>-1</v>
      </c>
      <c r="E169" s="10">
        <v>70</v>
      </c>
      <c r="F169" s="10">
        <v>15</v>
      </c>
      <c r="G169" s="10">
        <v>30.8</v>
      </c>
      <c r="H169" s="10">
        <v>80.900000000000006</v>
      </c>
      <c r="I169">
        <v>3</v>
      </c>
      <c r="J169" t="s">
        <v>148</v>
      </c>
      <c r="K169" s="10">
        <v>33</v>
      </c>
      <c r="L169" t="s">
        <v>403</v>
      </c>
      <c r="M169" t="s">
        <v>1791</v>
      </c>
      <c r="N169" t="s">
        <v>1792</v>
      </c>
      <c r="O169">
        <v>0</v>
      </c>
      <c r="P169" t="s">
        <v>131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t="s">
        <v>1793</v>
      </c>
      <c r="BC169" t="s">
        <v>1794</v>
      </c>
      <c r="BD169" t="s">
        <v>1795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 t="s">
        <v>155</v>
      </c>
      <c r="CQ169" t="s">
        <v>155</v>
      </c>
      <c r="CR169" s="30">
        <v>3.5999999999999999E-3</v>
      </c>
      <c r="CS169">
        <v>5.8</v>
      </c>
      <c r="CU169" t="s">
        <v>131</v>
      </c>
      <c r="CV169" t="s">
        <v>1796</v>
      </c>
    </row>
    <row r="170" spans="1:100">
      <c r="A170">
        <v>168</v>
      </c>
      <c r="B170" s="12">
        <v>0.31578947368421051</v>
      </c>
      <c r="C170" s="12">
        <v>1</v>
      </c>
      <c r="D170">
        <v>-1</v>
      </c>
      <c r="E170" s="10">
        <v>66</v>
      </c>
      <c r="F170" s="10">
        <v>16</v>
      </c>
      <c r="G170" s="10">
        <v>29.4</v>
      </c>
      <c r="H170" s="10">
        <v>83.3</v>
      </c>
      <c r="I170">
        <v>4</v>
      </c>
      <c r="J170" t="s">
        <v>148</v>
      </c>
      <c r="K170" s="10">
        <v>31</v>
      </c>
      <c r="L170" t="s">
        <v>404</v>
      </c>
      <c r="M170" t="s">
        <v>1797</v>
      </c>
      <c r="N170" t="s">
        <v>1798</v>
      </c>
      <c r="O170">
        <v>0</v>
      </c>
      <c r="P170" t="s">
        <v>131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t="s">
        <v>1799</v>
      </c>
      <c r="BC170" t="s">
        <v>1800</v>
      </c>
      <c r="BD170" t="s">
        <v>1801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 t="s">
        <v>155</v>
      </c>
      <c r="CQ170" t="s">
        <v>155</v>
      </c>
      <c r="CR170" s="30">
        <v>7.1999999999999998E-3</v>
      </c>
      <c r="CS170">
        <v>4.38</v>
      </c>
      <c r="CU170" t="s">
        <v>131</v>
      </c>
      <c r="CV170" t="s">
        <v>1802</v>
      </c>
    </row>
    <row r="171" spans="1:100">
      <c r="A171">
        <v>169</v>
      </c>
      <c r="B171" s="12">
        <v>0.57894736842105265</v>
      </c>
      <c r="C171" s="12">
        <v>1</v>
      </c>
      <c r="D171">
        <v>-1</v>
      </c>
      <c r="E171" s="10">
        <v>65</v>
      </c>
      <c r="F171" s="10">
        <v>11</v>
      </c>
      <c r="G171" s="10">
        <v>25.5</v>
      </c>
      <c r="H171" s="10">
        <v>82.1</v>
      </c>
      <c r="I171">
        <v>2</v>
      </c>
      <c r="J171" t="s">
        <v>148</v>
      </c>
      <c r="K171" s="10">
        <v>32</v>
      </c>
      <c r="L171" t="s">
        <v>405</v>
      </c>
      <c r="M171" t="s">
        <v>1803</v>
      </c>
      <c r="N171" t="s">
        <v>1804</v>
      </c>
      <c r="O171">
        <v>0</v>
      </c>
      <c r="P171" t="s">
        <v>131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t="s">
        <v>1805</v>
      </c>
      <c r="BC171" t="s">
        <v>1806</v>
      </c>
      <c r="BD171" t="s">
        <v>1807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 t="s">
        <v>155</v>
      </c>
      <c r="CQ171" t="s">
        <v>155</v>
      </c>
      <c r="CR171" s="30">
        <v>2.5999999999999999E-3</v>
      </c>
      <c r="CS171">
        <v>3.28</v>
      </c>
      <c r="CU171" t="s">
        <v>131</v>
      </c>
      <c r="CV171" t="s">
        <v>1808</v>
      </c>
    </row>
    <row r="172" spans="1:100">
      <c r="A172">
        <v>170</v>
      </c>
      <c r="B172" s="12">
        <v>0.52631578947368418</v>
      </c>
      <c r="C172" s="12">
        <v>0</v>
      </c>
      <c r="D172">
        <v>2</v>
      </c>
      <c r="E172" s="10">
        <v>72</v>
      </c>
      <c r="F172" s="10">
        <v>8</v>
      </c>
      <c r="G172" s="10">
        <v>30.3</v>
      </c>
      <c r="H172" s="10">
        <v>81.7</v>
      </c>
      <c r="I172">
        <v>1</v>
      </c>
      <c r="J172" t="s">
        <v>74</v>
      </c>
      <c r="K172" s="10">
        <v>33</v>
      </c>
      <c r="L172" t="s">
        <v>406</v>
      </c>
      <c r="M172" t="s">
        <v>1809</v>
      </c>
      <c r="N172" t="s">
        <v>1810</v>
      </c>
      <c r="O172">
        <v>62.757300000000001</v>
      </c>
      <c r="P172" t="s">
        <v>1814</v>
      </c>
      <c r="Q172" s="10">
        <v>0</v>
      </c>
      <c r="R172" s="10">
        <v>0</v>
      </c>
      <c r="S172" s="10">
        <v>0</v>
      </c>
      <c r="T172" s="10">
        <v>0</v>
      </c>
      <c r="U172" s="10">
        <v>159</v>
      </c>
      <c r="V172" s="10">
        <v>215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26</v>
      </c>
      <c r="AD172" s="10">
        <v>0</v>
      </c>
      <c r="AE172" s="10">
        <v>0</v>
      </c>
      <c r="AF172" s="10">
        <v>0</v>
      </c>
      <c r="AG172" s="10">
        <v>0</v>
      </c>
      <c r="AH172" s="10">
        <v>159</v>
      </c>
      <c r="AI172" s="10">
        <v>215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20.9</v>
      </c>
      <c r="AU172" s="10">
        <v>40.5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t="s">
        <v>1811</v>
      </c>
      <c r="BC172" t="s">
        <v>1812</v>
      </c>
      <c r="BD172" t="s">
        <v>1813</v>
      </c>
      <c r="BE172">
        <v>0</v>
      </c>
      <c r="BF172">
        <v>0</v>
      </c>
      <c r="BG172">
        <v>0</v>
      </c>
      <c r="BH172">
        <v>0</v>
      </c>
      <c r="BI172">
        <v>1.2</v>
      </c>
      <c r="BJ172">
        <v>0</v>
      </c>
      <c r="BK172">
        <v>0</v>
      </c>
      <c r="BL172">
        <v>0</v>
      </c>
      <c r="BM172">
        <v>1.3</v>
      </c>
      <c r="BN172">
        <v>0.1</v>
      </c>
      <c r="BO172">
        <v>0</v>
      </c>
      <c r="BP172">
        <v>0</v>
      </c>
      <c r="BQ172">
        <v>-2.6000000000000227</v>
      </c>
      <c r="BR172">
        <v>0</v>
      </c>
      <c r="BS172">
        <v>0</v>
      </c>
      <c r="BT172">
        <v>0</v>
      </c>
      <c r="BU172">
        <v>0</v>
      </c>
      <c r="BV172">
        <v>1.2</v>
      </c>
      <c r="BW172">
        <v>-1.1000000000000001</v>
      </c>
      <c r="BX172">
        <v>0</v>
      </c>
      <c r="BY172">
        <v>0</v>
      </c>
      <c r="BZ172">
        <v>1.3</v>
      </c>
      <c r="CA172">
        <v>0.1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2.8</v>
      </c>
      <c r="CI172">
        <v>2.2000000000000002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 t="s">
        <v>195</v>
      </c>
      <c r="CQ172" t="s">
        <v>155</v>
      </c>
      <c r="CR172" s="30">
        <v>3.0000000000000001E-3</v>
      </c>
      <c r="CS172">
        <v>4.7300000000000004</v>
      </c>
      <c r="CU172" t="s">
        <v>131</v>
      </c>
      <c r="CV172" t="s">
        <v>1815</v>
      </c>
    </row>
    <row r="173" spans="1:100">
      <c r="A173">
        <v>171</v>
      </c>
      <c r="B173" s="12">
        <v>0.42105263157894735</v>
      </c>
      <c r="C173" s="12">
        <v>0</v>
      </c>
      <c r="D173">
        <v>1</v>
      </c>
      <c r="E173" s="10">
        <v>70</v>
      </c>
      <c r="F173" s="10">
        <v>18</v>
      </c>
      <c r="G173" s="10">
        <v>26.3</v>
      </c>
      <c r="H173" s="10">
        <v>84.2</v>
      </c>
      <c r="I173">
        <v>1</v>
      </c>
      <c r="J173" t="s">
        <v>74</v>
      </c>
      <c r="K173" s="10">
        <v>31</v>
      </c>
      <c r="L173" t="s">
        <v>407</v>
      </c>
      <c r="M173" t="s">
        <v>1816</v>
      </c>
      <c r="N173" t="s">
        <v>1817</v>
      </c>
      <c r="O173">
        <v>80.693799999999996</v>
      </c>
      <c r="P173" t="s">
        <v>1821</v>
      </c>
      <c r="Q173" s="10">
        <v>0</v>
      </c>
      <c r="R173" s="10">
        <v>0</v>
      </c>
      <c r="S173" s="10">
        <v>0</v>
      </c>
      <c r="T173" s="10">
        <v>0</v>
      </c>
      <c r="U173" s="10">
        <v>184</v>
      </c>
      <c r="V173" s="10">
        <v>203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13</v>
      </c>
      <c r="AD173" s="10">
        <v>0</v>
      </c>
      <c r="AE173" s="10">
        <v>0</v>
      </c>
      <c r="AF173" s="10">
        <v>0</v>
      </c>
      <c r="AG173" s="10">
        <v>0</v>
      </c>
      <c r="AH173" s="10">
        <v>184</v>
      </c>
      <c r="AI173" s="10">
        <v>203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39.6</v>
      </c>
      <c r="AU173" s="10">
        <v>68.400000000000006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t="s">
        <v>1818</v>
      </c>
      <c r="BC173" t="s">
        <v>1819</v>
      </c>
      <c r="BD173" t="s">
        <v>1820</v>
      </c>
      <c r="BE173">
        <v>0</v>
      </c>
      <c r="BF173">
        <v>0</v>
      </c>
      <c r="BG173">
        <v>0</v>
      </c>
      <c r="BH173">
        <v>0</v>
      </c>
      <c r="BI173">
        <v>0.6</v>
      </c>
      <c r="BJ173">
        <v>0</v>
      </c>
      <c r="BK173">
        <v>0</v>
      </c>
      <c r="BL173">
        <v>0</v>
      </c>
      <c r="BM173">
        <v>0.2</v>
      </c>
      <c r="BN173">
        <v>0</v>
      </c>
      <c r="BO173">
        <v>0</v>
      </c>
      <c r="BP173">
        <v>0</v>
      </c>
      <c r="BQ173">
        <v>-0.80000000000001137</v>
      </c>
      <c r="BR173">
        <v>0</v>
      </c>
      <c r="BS173">
        <v>0</v>
      </c>
      <c r="BT173">
        <v>0</v>
      </c>
      <c r="BU173">
        <v>0</v>
      </c>
      <c r="BV173">
        <v>0.6</v>
      </c>
      <c r="BW173">
        <v>-1.1000000000000001</v>
      </c>
      <c r="BX173">
        <v>0</v>
      </c>
      <c r="BY173">
        <v>0</v>
      </c>
      <c r="BZ173">
        <v>0.2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4.2</v>
      </c>
      <c r="CI173">
        <v>3.6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 t="s">
        <v>195</v>
      </c>
      <c r="CQ173" t="s">
        <v>155</v>
      </c>
      <c r="CR173" s="30">
        <v>1E-3</v>
      </c>
      <c r="CS173">
        <v>4.43</v>
      </c>
      <c r="CU173" t="s">
        <v>131</v>
      </c>
      <c r="CV173" t="s">
        <v>1822</v>
      </c>
    </row>
    <row r="174" spans="1:100">
      <c r="A174">
        <v>172</v>
      </c>
      <c r="B174" s="12">
        <v>0.57894736842105265</v>
      </c>
      <c r="C174" s="12">
        <v>0</v>
      </c>
      <c r="D174">
        <v>1</v>
      </c>
      <c r="E174" s="10">
        <v>74</v>
      </c>
      <c r="F174" s="10">
        <v>23</v>
      </c>
      <c r="G174" s="10">
        <v>28.4</v>
      </c>
      <c r="H174" s="10">
        <v>85.2</v>
      </c>
      <c r="I174">
        <v>2</v>
      </c>
      <c r="J174" t="s">
        <v>55</v>
      </c>
      <c r="K174" s="10">
        <v>28</v>
      </c>
      <c r="L174" t="s">
        <v>408</v>
      </c>
      <c r="M174" t="s">
        <v>1823</v>
      </c>
      <c r="N174" t="s">
        <v>1824</v>
      </c>
      <c r="O174">
        <v>19.024000000000001</v>
      </c>
      <c r="P174" t="s">
        <v>1828</v>
      </c>
      <c r="Q174" s="10">
        <v>0</v>
      </c>
      <c r="R174" s="10">
        <v>0</v>
      </c>
      <c r="S174" s="10">
        <v>0</v>
      </c>
      <c r="T174" s="10">
        <v>0</v>
      </c>
      <c r="U174" s="10">
        <v>357</v>
      </c>
      <c r="V174" s="10">
        <v>0</v>
      </c>
      <c r="W174" s="10">
        <v>0</v>
      </c>
      <c r="X174" s="10">
        <v>40</v>
      </c>
      <c r="Y174" s="10">
        <v>0</v>
      </c>
      <c r="Z174" s="10">
        <v>0</v>
      </c>
      <c r="AA174" s="10">
        <v>0</v>
      </c>
      <c r="AB174" s="10">
        <v>0</v>
      </c>
      <c r="AC174" s="10">
        <v>3</v>
      </c>
      <c r="AD174" s="10">
        <v>0</v>
      </c>
      <c r="AE174" s="10">
        <v>0</v>
      </c>
      <c r="AF174" s="10">
        <v>0</v>
      </c>
      <c r="AG174" s="10">
        <v>0</v>
      </c>
      <c r="AH174" s="10">
        <v>357</v>
      </c>
      <c r="AI174" s="10">
        <v>0</v>
      </c>
      <c r="AJ174" s="10">
        <v>0</v>
      </c>
      <c r="AK174" s="10">
        <v>40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73.5</v>
      </c>
      <c r="AU174" s="10">
        <v>0</v>
      </c>
      <c r="AV174" s="10">
        <v>0</v>
      </c>
      <c r="AW174" s="10">
        <v>49.8</v>
      </c>
      <c r="AX174" s="10">
        <v>0</v>
      </c>
      <c r="AY174" s="10">
        <v>0</v>
      </c>
      <c r="AZ174" s="10">
        <v>0</v>
      </c>
      <c r="BA174" s="10">
        <v>0</v>
      </c>
      <c r="BB174" t="s">
        <v>1825</v>
      </c>
      <c r="BC174" t="s">
        <v>1826</v>
      </c>
      <c r="BD174" t="s">
        <v>1827</v>
      </c>
      <c r="BE174">
        <v>0</v>
      </c>
      <c r="BF174">
        <v>0</v>
      </c>
      <c r="BG174">
        <v>0</v>
      </c>
      <c r="BH174">
        <v>0</v>
      </c>
      <c r="BI174">
        <v>0.1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-0.10000000000002274</v>
      </c>
      <c r="BR174">
        <v>0</v>
      </c>
      <c r="BS174">
        <v>0</v>
      </c>
      <c r="BT174">
        <v>0</v>
      </c>
      <c r="BU174">
        <v>0</v>
      </c>
      <c r="BV174">
        <v>0.1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4.0999999999999996</v>
      </c>
      <c r="CI174">
        <v>0</v>
      </c>
      <c r="CJ174">
        <v>0</v>
      </c>
      <c r="CK174">
        <v>3.7</v>
      </c>
      <c r="CL174">
        <v>0</v>
      </c>
      <c r="CM174">
        <v>0</v>
      </c>
      <c r="CN174">
        <v>0</v>
      </c>
      <c r="CO174">
        <v>0</v>
      </c>
      <c r="CP174" t="s">
        <v>195</v>
      </c>
      <c r="CQ174" t="s">
        <v>155</v>
      </c>
      <c r="CR174" s="30">
        <v>8.5000000000000006E-3</v>
      </c>
      <c r="CS174">
        <v>14.01</v>
      </c>
      <c r="CU174" t="s">
        <v>131</v>
      </c>
      <c r="CV174" t="s">
        <v>1829</v>
      </c>
    </row>
    <row r="175" spans="1:100">
      <c r="A175">
        <v>173</v>
      </c>
      <c r="B175" s="12">
        <v>0.78947368421052633</v>
      </c>
      <c r="C175" s="12">
        <v>0</v>
      </c>
      <c r="D175">
        <v>3</v>
      </c>
      <c r="E175" s="10">
        <v>69</v>
      </c>
      <c r="F175" s="10">
        <v>24</v>
      </c>
      <c r="G175" s="10">
        <v>26.2</v>
      </c>
      <c r="H175" s="10">
        <v>89.1</v>
      </c>
      <c r="I175">
        <v>1</v>
      </c>
      <c r="J175" t="s">
        <v>74</v>
      </c>
      <c r="K175" s="10">
        <v>32</v>
      </c>
      <c r="L175" t="s">
        <v>409</v>
      </c>
      <c r="M175" t="s">
        <v>1830</v>
      </c>
      <c r="N175" t="s">
        <v>1831</v>
      </c>
      <c r="O175">
        <v>34.668999999999997</v>
      </c>
      <c r="P175" t="s">
        <v>1835</v>
      </c>
      <c r="Q175" s="10">
        <v>0</v>
      </c>
      <c r="R175" s="10">
        <v>0</v>
      </c>
      <c r="S175" s="10">
        <v>0</v>
      </c>
      <c r="T175" s="10">
        <v>0</v>
      </c>
      <c r="U175" s="10">
        <v>164</v>
      </c>
      <c r="V175" s="10">
        <v>201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35</v>
      </c>
      <c r="AD175" s="10">
        <v>0</v>
      </c>
      <c r="AE175" s="10">
        <v>0</v>
      </c>
      <c r="AF175" s="10">
        <v>0</v>
      </c>
      <c r="AG175" s="10">
        <v>0</v>
      </c>
      <c r="AH175" s="10">
        <v>164</v>
      </c>
      <c r="AI175" s="10">
        <v>201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37.5</v>
      </c>
      <c r="AU175" s="10">
        <v>29.2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t="s">
        <v>1832</v>
      </c>
      <c r="BC175" t="s">
        <v>1833</v>
      </c>
      <c r="BD175" t="s">
        <v>1834</v>
      </c>
      <c r="BE175">
        <v>0</v>
      </c>
      <c r="BF175">
        <v>0</v>
      </c>
      <c r="BG175">
        <v>0</v>
      </c>
      <c r="BH175">
        <v>0</v>
      </c>
      <c r="BI175">
        <v>1.8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-1.8000000000000114</v>
      </c>
      <c r="BR175">
        <v>0</v>
      </c>
      <c r="BS175">
        <v>0</v>
      </c>
      <c r="BT175">
        <v>0</v>
      </c>
      <c r="BU175">
        <v>0</v>
      </c>
      <c r="BV175">
        <v>1.8</v>
      </c>
      <c r="BW175">
        <v>-0.4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4.2</v>
      </c>
      <c r="CI175">
        <v>3.5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 t="s">
        <v>195</v>
      </c>
      <c r="CQ175" t="s">
        <v>155</v>
      </c>
      <c r="CR175" s="30">
        <v>1.2999999999999999E-3</v>
      </c>
      <c r="CS175">
        <v>4.1900000000000004</v>
      </c>
      <c r="CU175" t="s">
        <v>131</v>
      </c>
      <c r="CV175" t="s">
        <v>1836</v>
      </c>
    </row>
    <row r="176" spans="1:100">
      <c r="A176">
        <v>174</v>
      </c>
      <c r="B176" s="12">
        <v>0.68421052631578949</v>
      </c>
      <c r="C176" s="12">
        <v>0</v>
      </c>
      <c r="D176">
        <v>6</v>
      </c>
      <c r="E176" s="10">
        <v>67</v>
      </c>
      <c r="F176" s="10">
        <v>21</v>
      </c>
      <c r="G176" s="10">
        <v>28.7</v>
      </c>
      <c r="H176" s="10">
        <v>91</v>
      </c>
      <c r="I176">
        <v>3</v>
      </c>
      <c r="J176" t="s">
        <v>55</v>
      </c>
      <c r="K176" s="10">
        <v>29</v>
      </c>
      <c r="L176" t="s">
        <v>410</v>
      </c>
      <c r="M176" t="s">
        <v>1837</v>
      </c>
      <c r="N176" t="s">
        <v>1838</v>
      </c>
      <c r="O176">
        <v>15.388199999999999</v>
      </c>
      <c r="P176" t="s">
        <v>1842</v>
      </c>
      <c r="Q176" s="10">
        <v>0</v>
      </c>
      <c r="R176" s="10">
        <v>0</v>
      </c>
      <c r="S176" s="10">
        <v>0</v>
      </c>
      <c r="T176" s="10">
        <v>0</v>
      </c>
      <c r="U176" s="10">
        <v>373</v>
      </c>
      <c r="V176" s="10">
        <v>0</v>
      </c>
      <c r="W176" s="10">
        <v>0</v>
      </c>
      <c r="X176" s="10">
        <v>20</v>
      </c>
      <c r="Y176" s="10">
        <v>0</v>
      </c>
      <c r="Z176" s="10">
        <v>0</v>
      </c>
      <c r="AA176" s="10">
        <v>0</v>
      </c>
      <c r="AB176" s="10">
        <v>0</v>
      </c>
      <c r="AC176" s="10">
        <v>7</v>
      </c>
      <c r="AD176" s="10">
        <v>0</v>
      </c>
      <c r="AE176" s="10">
        <v>0</v>
      </c>
      <c r="AF176" s="10">
        <v>0</v>
      </c>
      <c r="AG176" s="10">
        <v>0</v>
      </c>
      <c r="AH176" s="10">
        <v>373</v>
      </c>
      <c r="AI176" s="10">
        <v>0</v>
      </c>
      <c r="AJ176" s="10">
        <v>0</v>
      </c>
      <c r="AK176" s="10">
        <v>20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79.2</v>
      </c>
      <c r="AU176" s="10">
        <v>0</v>
      </c>
      <c r="AV176" s="10">
        <v>0</v>
      </c>
      <c r="AW176" s="10">
        <v>79.900000000000006</v>
      </c>
      <c r="AX176" s="10">
        <v>0</v>
      </c>
      <c r="AY176" s="10">
        <v>0</v>
      </c>
      <c r="AZ176" s="10">
        <v>0</v>
      </c>
      <c r="BA176" s="10">
        <v>0</v>
      </c>
      <c r="BB176" t="s">
        <v>1839</v>
      </c>
      <c r="BC176" t="s">
        <v>1840</v>
      </c>
      <c r="BD176" t="s">
        <v>1841</v>
      </c>
      <c r="BE176">
        <v>0</v>
      </c>
      <c r="BF176">
        <v>0</v>
      </c>
      <c r="BG176">
        <v>0</v>
      </c>
      <c r="BH176">
        <v>0</v>
      </c>
      <c r="BI176">
        <v>0.4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-0.39999999999997726</v>
      </c>
      <c r="BR176">
        <v>0</v>
      </c>
      <c r="BS176">
        <v>0</v>
      </c>
      <c r="BT176">
        <v>0</v>
      </c>
      <c r="BU176">
        <v>0</v>
      </c>
      <c r="BV176">
        <v>0.4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4.7</v>
      </c>
      <c r="CI176">
        <v>0</v>
      </c>
      <c r="CJ176">
        <v>0</v>
      </c>
      <c r="CK176">
        <v>4</v>
      </c>
      <c r="CL176">
        <v>0</v>
      </c>
      <c r="CM176">
        <v>0</v>
      </c>
      <c r="CN176">
        <v>0</v>
      </c>
      <c r="CO176">
        <v>0</v>
      </c>
      <c r="CP176" t="s">
        <v>195</v>
      </c>
      <c r="CQ176" t="s">
        <v>155</v>
      </c>
      <c r="CR176" s="30">
        <v>5.1999999999999998E-3</v>
      </c>
      <c r="CS176">
        <v>13.38</v>
      </c>
      <c r="CU176" t="s">
        <v>131</v>
      </c>
      <c r="CV176" t="s">
        <v>1843</v>
      </c>
    </row>
    <row r="177" spans="1:100">
      <c r="A177">
        <v>175</v>
      </c>
      <c r="B177" s="12">
        <v>0.42105263157894735</v>
      </c>
      <c r="C177" s="12">
        <v>0</v>
      </c>
      <c r="D177">
        <v>5</v>
      </c>
      <c r="E177" s="10">
        <v>68</v>
      </c>
      <c r="F177" s="10">
        <v>23</v>
      </c>
      <c r="G177" s="10">
        <v>30.8</v>
      </c>
      <c r="H177" s="10">
        <v>93.1</v>
      </c>
      <c r="I177">
        <v>7</v>
      </c>
      <c r="J177" t="s">
        <v>74</v>
      </c>
      <c r="K177" s="10">
        <v>33</v>
      </c>
      <c r="L177" t="s">
        <v>411</v>
      </c>
      <c r="M177" t="s">
        <v>1844</v>
      </c>
      <c r="N177" t="s">
        <v>1845</v>
      </c>
      <c r="O177">
        <v>46.066200000000002</v>
      </c>
      <c r="P177" t="s">
        <v>1849</v>
      </c>
      <c r="Q177" s="10">
        <v>0</v>
      </c>
      <c r="R177" s="10">
        <v>0</v>
      </c>
      <c r="S177" s="10">
        <v>0</v>
      </c>
      <c r="T177" s="10">
        <v>0</v>
      </c>
      <c r="U177" s="10">
        <v>167</v>
      </c>
      <c r="V177" s="10">
        <v>226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7</v>
      </c>
      <c r="AD177" s="10">
        <v>0</v>
      </c>
      <c r="AE177" s="10">
        <v>0</v>
      </c>
      <c r="AF177" s="10">
        <v>0</v>
      </c>
      <c r="AG177" s="10">
        <v>0</v>
      </c>
      <c r="AH177" s="10">
        <v>167</v>
      </c>
      <c r="AI177" s="10">
        <v>226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19.7</v>
      </c>
      <c r="AU177" s="10">
        <v>53.1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t="s">
        <v>1846</v>
      </c>
      <c r="BC177" t="s">
        <v>1847</v>
      </c>
      <c r="BD177" t="s">
        <v>1848</v>
      </c>
      <c r="BE177">
        <v>0</v>
      </c>
      <c r="BF177">
        <v>0</v>
      </c>
      <c r="BG177">
        <v>0</v>
      </c>
      <c r="BH177">
        <v>0</v>
      </c>
      <c r="BI177">
        <v>0.4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-0.39999999999997726</v>
      </c>
      <c r="BR177">
        <v>0</v>
      </c>
      <c r="BS177">
        <v>0</v>
      </c>
      <c r="BT177">
        <v>0</v>
      </c>
      <c r="BU177">
        <v>0</v>
      </c>
      <c r="BV177">
        <v>0.4</v>
      </c>
      <c r="BW177">
        <v>-1.3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4.5</v>
      </c>
      <c r="CI177">
        <v>3.8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 t="s">
        <v>195</v>
      </c>
      <c r="CQ177" t="s">
        <v>155</v>
      </c>
      <c r="CR177" s="30">
        <v>4.4999999999999997E-3</v>
      </c>
      <c r="CS177">
        <v>7.76</v>
      </c>
      <c r="CU177" t="s">
        <v>131</v>
      </c>
      <c r="CV177" t="s">
        <v>1850</v>
      </c>
    </row>
    <row r="178" spans="1:100">
      <c r="A178">
        <v>176</v>
      </c>
      <c r="B178" s="12">
        <v>0.47368421052631576</v>
      </c>
      <c r="C178" s="12">
        <v>0</v>
      </c>
      <c r="D178">
        <v>5</v>
      </c>
      <c r="E178" s="10">
        <v>76</v>
      </c>
      <c r="F178" s="10">
        <v>23</v>
      </c>
      <c r="G178" s="10">
        <v>26.9</v>
      </c>
      <c r="H178" s="10">
        <v>96.3</v>
      </c>
      <c r="I178">
        <v>9</v>
      </c>
      <c r="J178" t="s">
        <v>74</v>
      </c>
      <c r="K178" s="10">
        <v>35</v>
      </c>
      <c r="L178" t="s">
        <v>412</v>
      </c>
      <c r="M178" t="s">
        <v>1851</v>
      </c>
      <c r="N178" t="s">
        <v>1852</v>
      </c>
      <c r="O178">
        <v>44.571899999999999</v>
      </c>
      <c r="P178" t="s">
        <v>1856</v>
      </c>
      <c r="Q178" s="10">
        <v>0</v>
      </c>
      <c r="R178" s="10">
        <v>0</v>
      </c>
      <c r="S178" s="10">
        <v>0</v>
      </c>
      <c r="T178" s="10">
        <v>0</v>
      </c>
      <c r="U178" s="10">
        <v>138</v>
      </c>
      <c r="V178" s="10">
        <v>230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32</v>
      </c>
      <c r="AD178" s="10">
        <v>0</v>
      </c>
      <c r="AE178" s="10">
        <v>0</v>
      </c>
      <c r="AF178" s="10">
        <v>0</v>
      </c>
      <c r="AG178" s="10">
        <v>0</v>
      </c>
      <c r="AH178" s="10">
        <v>138</v>
      </c>
      <c r="AI178" s="10">
        <v>230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58</v>
      </c>
      <c r="AU178" s="10">
        <v>6.4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t="s">
        <v>1853</v>
      </c>
      <c r="BC178" t="s">
        <v>1854</v>
      </c>
      <c r="BD178" t="s">
        <v>1855</v>
      </c>
      <c r="BE178">
        <v>0</v>
      </c>
      <c r="BF178">
        <v>0</v>
      </c>
      <c r="BG178">
        <v>0</v>
      </c>
      <c r="BH178">
        <v>0</v>
      </c>
      <c r="BI178">
        <v>1.7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-1.6999999999999886</v>
      </c>
      <c r="BR178">
        <v>0</v>
      </c>
      <c r="BS178">
        <v>0</v>
      </c>
      <c r="BT178">
        <v>0</v>
      </c>
      <c r="BU178">
        <v>0</v>
      </c>
      <c r="BV178">
        <v>1.7</v>
      </c>
      <c r="BW178">
        <v>-1.7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3.1</v>
      </c>
      <c r="CI178">
        <v>2.4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 t="s">
        <v>195</v>
      </c>
      <c r="CQ178" t="s">
        <v>155</v>
      </c>
      <c r="CR178" s="30">
        <v>1.9E-3</v>
      </c>
      <c r="CS178">
        <v>7.34</v>
      </c>
      <c r="CU178" t="s">
        <v>131</v>
      </c>
      <c r="CV178" t="s">
        <v>1857</v>
      </c>
    </row>
    <row r="179" spans="1:100">
      <c r="A179">
        <v>177</v>
      </c>
      <c r="B179" s="12">
        <v>0.68421052631578949</v>
      </c>
      <c r="C179" s="12">
        <v>0</v>
      </c>
      <c r="D179">
        <v>4</v>
      </c>
      <c r="E179" s="10">
        <v>80</v>
      </c>
      <c r="F179" s="10">
        <v>24</v>
      </c>
      <c r="G179" s="10">
        <v>28.7</v>
      </c>
      <c r="H179" s="10">
        <v>94.2</v>
      </c>
      <c r="I179">
        <v>9</v>
      </c>
      <c r="J179" t="s">
        <v>74</v>
      </c>
      <c r="K179" s="10">
        <v>37</v>
      </c>
      <c r="L179" t="s">
        <v>413</v>
      </c>
      <c r="M179" t="s">
        <v>1858</v>
      </c>
      <c r="N179" t="s">
        <v>1859</v>
      </c>
      <c r="O179">
        <v>42.278199999999998</v>
      </c>
      <c r="P179" t="s">
        <v>1863</v>
      </c>
      <c r="Q179" s="10">
        <v>0</v>
      </c>
      <c r="R179" s="10">
        <v>0</v>
      </c>
      <c r="S179" s="10">
        <v>0</v>
      </c>
      <c r="T179" s="10">
        <v>0</v>
      </c>
      <c r="U179" s="10">
        <v>126</v>
      </c>
      <c r="V179" s="10">
        <v>262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12</v>
      </c>
      <c r="AD179" s="10">
        <v>0</v>
      </c>
      <c r="AE179" s="10">
        <v>0</v>
      </c>
      <c r="AF179" s="10">
        <v>0</v>
      </c>
      <c r="AG179" s="10">
        <v>0</v>
      </c>
      <c r="AH179" s="10">
        <v>126</v>
      </c>
      <c r="AI179" s="10">
        <v>262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4.2</v>
      </c>
      <c r="AU179" s="10">
        <v>56.9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t="s">
        <v>1860</v>
      </c>
      <c r="BC179" t="s">
        <v>1861</v>
      </c>
      <c r="BD179" t="s">
        <v>1862</v>
      </c>
      <c r="BE179">
        <v>0</v>
      </c>
      <c r="BF179">
        <v>0.4</v>
      </c>
      <c r="BG179">
        <v>0</v>
      </c>
      <c r="BH179">
        <v>0</v>
      </c>
      <c r="BI179">
        <v>0</v>
      </c>
      <c r="BJ179">
        <v>0.6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-1</v>
      </c>
      <c r="BR179">
        <v>0</v>
      </c>
      <c r="BS179">
        <v>0.4</v>
      </c>
      <c r="BT179">
        <v>0</v>
      </c>
      <c r="BU179">
        <v>0</v>
      </c>
      <c r="BV179">
        <v>-2.1</v>
      </c>
      <c r="BW179">
        <v>0.6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2.2000000000000002</v>
      </c>
      <c r="CI179">
        <v>2.8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 t="s">
        <v>195</v>
      </c>
      <c r="CQ179" t="s">
        <v>195</v>
      </c>
      <c r="CR179" s="30">
        <v>2.8E-3</v>
      </c>
      <c r="CS179">
        <v>4.87</v>
      </c>
      <c r="CU179" t="s">
        <v>1865</v>
      </c>
      <c r="CV179" t="s">
        <v>1864</v>
      </c>
    </row>
    <row r="180" spans="1:100">
      <c r="A180">
        <v>178</v>
      </c>
      <c r="B180" s="12">
        <v>0.15789473684210525</v>
      </c>
      <c r="C180" s="12">
        <v>0</v>
      </c>
      <c r="D180">
        <v>5</v>
      </c>
      <c r="E180" s="10">
        <v>76</v>
      </c>
      <c r="F180" s="10">
        <v>23</v>
      </c>
      <c r="G180" s="10">
        <v>31.6</v>
      </c>
      <c r="H180" s="10">
        <v>88.2</v>
      </c>
      <c r="I180">
        <v>6</v>
      </c>
      <c r="J180" t="s">
        <v>74</v>
      </c>
      <c r="K180" s="10">
        <v>37</v>
      </c>
      <c r="L180" t="s">
        <v>414</v>
      </c>
      <c r="M180" t="s">
        <v>1866</v>
      </c>
      <c r="N180" t="s">
        <v>1867</v>
      </c>
      <c r="O180">
        <v>120.9151</v>
      </c>
      <c r="P180" t="s">
        <v>1871</v>
      </c>
      <c r="Q180" s="10">
        <v>0</v>
      </c>
      <c r="R180" s="10">
        <v>0</v>
      </c>
      <c r="S180" s="10">
        <v>0</v>
      </c>
      <c r="T180" s="10">
        <v>0</v>
      </c>
      <c r="U180" s="10">
        <v>129</v>
      </c>
      <c r="V180" s="10">
        <v>268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3</v>
      </c>
      <c r="AD180" s="10">
        <v>0</v>
      </c>
      <c r="AE180" s="10">
        <v>0</v>
      </c>
      <c r="AF180" s="10">
        <v>0</v>
      </c>
      <c r="AG180" s="10">
        <v>0</v>
      </c>
      <c r="AH180" s="10">
        <v>129</v>
      </c>
      <c r="AI180" s="10">
        <v>268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96.7</v>
      </c>
      <c r="AU180" s="10">
        <v>9.3000000000000007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t="s">
        <v>1868</v>
      </c>
      <c r="BC180" t="s">
        <v>1869</v>
      </c>
      <c r="BD180" t="s">
        <v>1870</v>
      </c>
      <c r="BE180">
        <v>0</v>
      </c>
      <c r="BF180">
        <v>0</v>
      </c>
      <c r="BG180">
        <v>0</v>
      </c>
      <c r="BH180">
        <v>0</v>
      </c>
      <c r="BI180">
        <v>0.1</v>
      </c>
      <c r="BJ180">
        <v>0.1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-0.19999999999998863</v>
      </c>
      <c r="BR180">
        <v>0</v>
      </c>
      <c r="BS180">
        <v>0</v>
      </c>
      <c r="BT180">
        <v>0</v>
      </c>
      <c r="BU180">
        <v>0</v>
      </c>
      <c r="BV180">
        <v>0.1</v>
      </c>
      <c r="BW180">
        <v>0.1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3.2999999999999972</v>
      </c>
      <c r="CI180">
        <v>3.6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 t="s">
        <v>195</v>
      </c>
      <c r="CQ180" t="s">
        <v>155</v>
      </c>
      <c r="CR180" s="30">
        <v>6.4999999999999997E-3</v>
      </c>
      <c r="CS180">
        <v>4.21</v>
      </c>
      <c r="CU180" t="s">
        <v>131</v>
      </c>
      <c r="CV180" t="s">
        <v>1872</v>
      </c>
    </row>
    <row r="181" spans="1:100">
      <c r="A181">
        <v>179</v>
      </c>
      <c r="B181" s="12">
        <v>5.2631578947368418E-2</v>
      </c>
      <c r="C181" s="12">
        <v>0</v>
      </c>
      <c r="D181">
        <v>5</v>
      </c>
      <c r="E181" s="10">
        <v>70</v>
      </c>
      <c r="F181" s="10">
        <v>23</v>
      </c>
      <c r="G181" s="10">
        <v>31.8</v>
      </c>
      <c r="H181" s="10">
        <v>88</v>
      </c>
      <c r="I181">
        <v>7</v>
      </c>
      <c r="J181" t="s">
        <v>74</v>
      </c>
      <c r="K181" s="10">
        <v>37</v>
      </c>
      <c r="L181" t="s">
        <v>415</v>
      </c>
      <c r="M181" t="s">
        <v>1873</v>
      </c>
      <c r="N181" t="s">
        <v>1874</v>
      </c>
      <c r="O181">
        <v>231.5789</v>
      </c>
      <c r="P181" t="s">
        <v>1878</v>
      </c>
      <c r="Q181" s="10">
        <v>0</v>
      </c>
      <c r="R181" s="10">
        <v>0</v>
      </c>
      <c r="S181" s="10">
        <v>0</v>
      </c>
      <c r="T181" s="10">
        <v>0</v>
      </c>
      <c r="U181" s="10">
        <v>127</v>
      </c>
      <c r="V181" s="10">
        <v>264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9</v>
      </c>
      <c r="AD181" s="10">
        <v>0</v>
      </c>
      <c r="AE181" s="10">
        <v>0</v>
      </c>
      <c r="AF181" s="10">
        <v>0</v>
      </c>
      <c r="AG181" s="10">
        <v>0</v>
      </c>
      <c r="AH181" s="10">
        <v>127</v>
      </c>
      <c r="AI181" s="10">
        <v>264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62.8</v>
      </c>
      <c r="AU181" s="10">
        <v>62.4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t="s">
        <v>1875</v>
      </c>
      <c r="BC181" t="s">
        <v>1876</v>
      </c>
      <c r="BD181" t="s">
        <v>1877</v>
      </c>
      <c r="BE181">
        <v>0</v>
      </c>
      <c r="BF181">
        <v>0</v>
      </c>
      <c r="BG181">
        <v>0</v>
      </c>
      <c r="BH181">
        <v>0</v>
      </c>
      <c r="BI181">
        <v>0.5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-0.5</v>
      </c>
      <c r="BR181">
        <v>0</v>
      </c>
      <c r="BS181">
        <v>0</v>
      </c>
      <c r="BT181">
        <v>0</v>
      </c>
      <c r="BU181">
        <v>0</v>
      </c>
      <c r="BV181">
        <v>0.5</v>
      </c>
      <c r="BW181">
        <v>-1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4.5999999999999996</v>
      </c>
      <c r="CI181">
        <v>4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 t="s">
        <v>195</v>
      </c>
      <c r="CQ181" t="s">
        <v>155</v>
      </c>
      <c r="CR181" s="30">
        <v>4.8999999999999998E-3</v>
      </c>
      <c r="CS181">
        <v>2.46</v>
      </c>
      <c r="CU181" t="s">
        <v>131</v>
      </c>
      <c r="CV181" t="s">
        <v>1879</v>
      </c>
    </row>
    <row r="182" spans="1:100">
      <c r="A182">
        <v>180</v>
      </c>
      <c r="B182" s="12">
        <v>5.2631578947368418E-2</v>
      </c>
      <c r="C182" s="12">
        <v>0</v>
      </c>
      <c r="D182">
        <v>5</v>
      </c>
      <c r="E182" s="10">
        <v>71</v>
      </c>
      <c r="F182" s="10">
        <v>17</v>
      </c>
      <c r="G182" s="10">
        <v>26.8</v>
      </c>
      <c r="H182" s="10">
        <v>85.9</v>
      </c>
      <c r="I182">
        <v>5</v>
      </c>
      <c r="J182" t="s">
        <v>74</v>
      </c>
      <c r="K182" s="10">
        <v>40</v>
      </c>
      <c r="L182" t="s">
        <v>416</v>
      </c>
      <c r="M182" t="s">
        <v>1880</v>
      </c>
      <c r="N182" t="s">
        <v>1881</v>
      </c>
      <c r="O182">
        <v>30.927499999999998</v>
      </c>
      <c r="P182" t="s">
        <v>1885</v>
      </c>
      <c r="Q182" s="10">
        <v>0</v>
      </c>
      <c r="R182" s="10">
        <v>0</v>
      </c>
      <c r="S182" s="10">
        <v>0</v>
      </c>
      <c r="T182" s="10">
        <v>0</v>
      </c>
      <c r="U182" s="10">
        <v>91</v>
      </c>
      <c r="V182" s="10">
        <v>272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37</v>
      </c>
      <c r="AD182" s="10">
        <v>0</v>
      </c>
      <c r="AE182" s="10">
        <v>0</v>
      </c>
      <c r="AF182" s="10">
        <v>0</v>
      </c>
      <c r="AG182" s="10">
        <v>0</v>
      </c>
      <c r="AH182" s="10">
        <v>91</v>
      </c>
      <c r="AI182" s="10">
        <v>272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60.9</v>
      </c>
      <c r="AU182" s="10">
        <v>60.1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t="s">
        <v>1882</v>
      </c>
      <c r="BC182" t="s">
        <v>1883</v>
      </c>
      <c r="BD182" t="s">
        <v>1884</v>
      </c>
      <c r="BE182">
        <v>0</v>
      </c>
      <c r="BF182">
        <v>0</v>
      </c>
      <c r="BG182">
        <v>0</v>
      </c>
      <c r="BH182">
        <v>0</v>
      </c>
      <c r="BI182">
        <v>0.8</v>
      </c>
      <c r="BJ182">
        <v>0.8</v>
      </c>
      <c r="BK182">
        <v>0</v>
      </c>
      <c r="BL182">
        <v>0</v>
      </c>
      <c r="BM182">
        <v>0</v>
      </c>
      <c r="BN182">
        <v>1.1000000000000001</v>
      </c>
      <c r="BO182">
        <v>0</v>
      </c>
      <c r="BP182">
        <v>0</v>
      </c>
      <c r="BQ182">
        <v>-2.6999999999999886</v>
      </c>
      <c r="BR182">
        <v>0</v>
      </c>
      <c r="BS182">
        <v>0</v>
      </c>
      <c r="BT182">
        <v>0</v>
      </c>
      <c r="BU182">
        <v>0</v>
      </c>
      <c r="BV182">
        <v>0.8</v>
      </c>
      <c r="BW182">
        <v>0.8</v>
      </c>
      <c r="BX182">
        <v>0</v>
      </c>
      <c r="BY182">
        <v>0</v>
      </c>
      <c r="BZ182">
        <v>0</v>
      </c>
      <c r="CA182">
        <v>1.1000000000000001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 t="s">
        <v>155</v>
      </c>
      <c r="CQ182" t="s">
        <v>155</v>
      </c>
      <c r="CR182" s="30">
        <v>3.2000000000000002E-3</v>
      </c>
      <c r="CS182">
        <v>18.420000000000002</v>
      </c>
      <c r="CU182" t="s">
        <v>131</v>
      </c>
      <c r="CV182" t="s">
        <v>1886</v>
      </c>
    </row>
    <row r="183" spans="1:100">
      <c r="A183">
        <v>181</v>
      </c>
      <c r="B183" s="12">
        <v>0.26315789473684209</v>
      </c>
      <c r="C183" s="12">
        <v>0</v>
      </c>
      <c r="D183">
        <v>1</v>
      </c>
      <c r="E183" s="10">
        <v>62</v>
      </c>
      <c r="F183" s="10">
        <v>17</v>
      </c>
      <c r="G183" s="10">
        <v>31.5</v>
      </c>
      <c r="H183" s="10">
        <v>79.2</v>
      </c>
      <c r="I183">
        <v>3</v>
      </c>
      <c r="J183" t="s">
        <v>57</v>
      </c>
      <c r="K183" s="10">
        <v>18</v>
      </c>
      <c r="L183" t="s">
        <v>417</v>
      </c>
      <c r="M183" t="s">
        <v>1887</v>
      </c>
      <c r="N183" t="s">
        <v>1888</v>
      </c>
      <c r="O183">
        <v>156.79060000000001</v>
      </c>
      <c r="P183" t="s">
        <v>1892</v>
      </c>
      <c r="Q183" s="10">
        <v>0</v>
      </c>
      <c r="R183" s="10">
        <v>0</v>
      </c>
      <c r="S183" s="10">
        <v>0</v>
      </c>
      <c r="T183" s="10">
        <v>0</v>
      </c>
      <c r="U183" s="10">
        <v>20</v>
      </c>
      <c r="V183" s="10">
        <v>0</v>
      </c>
      <c r="W183" s="10">
        <v>0</v>
      </c>
      <c r="X183" s="10">
        <v>372</v>
      </c>
      <c r="Y183" s="10">
        <v>0</v>
      </c>
      <c r="Z183" s="10">
        <v>0</v>
      </c>
      <c r="AA183" s="10">
        <v>0</v>
      </c>
      <c r="AB183" s="10">
        <v>0</v>
      </c>
      <c r="AC183" s="10">
        <v>8</v>
      </c>
      <c r="AD183" s="10">
        <v>0</v>
      </c>
      <c r="AE183" s="10">
        <v>0</v>
      </c>
      <c r="AF183" s="10">
        <v>0</v>
      </c>
      <c r="AG183" s="10">
        <v>0</v>
      </c>
      <c r="AH183" s="10">
        <v>20</v>
      </c>
      <c r="AI183" s="10">
        <v>0</v>
      </c>
      <c r="AJ183" s="10">
        <v>0</v>
      </c>
      <c r="AK183" s="10">
        <v>372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12</v>
      </c>
      <c r="AU183" s="10">
        <v>0</v>
      </c>
      <c r="AV183" s="10">
        <v>0</v>
      </c>
      <c r="AW183" s="10">
        <v>36.700000000000003</v>
      </c>
      <c r="AX183" s="10">
        <v>0</v>
      </c>
      <c r="AY183" s="10">
        <v>0</v>
      </c>
      <c r="AZ183" s="10">
        <v>0</v>
      </c>
      <c r="BA183" s="10">
        <v>0</v>
      </c>
      <c r="BB183" t="s">
        <v>1889</v>
      </c>
      <c r="BC183" t="s">
        <v>1890</v>
      </c>
      <c r="BD183" t="s">
        <v>1891</v>
      </c>
      <c r="BE183">
        <v>0</v>
      </c>
      <c r="BF183">
        <v>0</v>
      </c>
      <c r="BG183">
        <v>0</v>
      </c>
      <c r="BH183">
        <v>0</v>
      </c>
      <c r="BI183">
        <v>0.2</v>
      </c>
      <c r="BJ183">
        <v>0</v>
      </c>
      <c r="BK183">
        <v>0</v>
      </c>
      <c r="BL183">
        <v>0.3</v>
      </c>
      <c r="BM183">
        <v>0.2</v>
      </c>
      <c r="BN183">
        <v>0</v>
      </c>
      <c r="BO183">
        <v>0</v>
      </c>
      <c r="BP183">
        <v>0.3</v>
      </c>
      <c r="BQ183">
        <v>-1</v>
      </c>
      <c r="BR183">
        <v>0</v>
      </c>
      <c r="BS183">
        <v>0</v>
      </c>
      <c r="BT183">
        <v>0</v>
      </c>
      <c r="BU183">
        <v>0</v>
      </c>
      <c r="BV183">
        <v>0.2</v>
      </c>
      <c r="BW183">
        <v>0</v>
      </c>
      <c r="BX183">
        <v>0</v>
      </c>
      <c r="BY183">
        <v>0.3</v>
      </c>
      <c r="BZ183">
        <v>0.2</v>
      </c>
      <c r="CA183">
        <v>0</v>
      </c>
      <c r="CB183">
        <v>0</v>
      </c>
      <c r="CC183">
        <v>0.3</v>
      </c>
      <c r="CD183">
        <v>0</v>
      </c>
      <c r="CE183">
        <v>0</v>
      </c>
      <c r="CF183">
        <v>0</v>
      </c>
      <c r="CG183">
        <v>0</v>
      </c>
      <c r="CH183">
        <v>2.4</v>
      </c>
      <c r="CI183">
        <v>0</v>
      </c>
      <c r="CJ183">
        <v>0</v>
      </c>
      <c r="CK183">
        <v>2.6</v>
      </c>
      <c r="CL183">
        <v>0</v>
      </c>
      <c r="CM183">
        <v>0</v>
      </c>
      <c r="CN183">
        <v>0</v>
      </c>
      <c r="CO183">
        <v>0</v>
      </c>
      <c r="CP183" t="s">
        <v>155</v>
      </c>
      <c r="CQ183" t="s">
        <v>155</v>
      </c>
      <c r="CR183" s="30">
        <v>3.8E-3</v>
      </c>
      <c r="CS183">
        <v>2.86</v>
      </c>
      <c r="CU183" t="s">
        <v>131</v>
      </c>
      <c r="CV183" t="s">
        <v>1893</v>
      </c>
    </row>
    <row r="184" spans="1:100">
      <c r="A184">
        <v>182</v>
      </c>
      <c r="B184" s="12">
        <v>0.21052631578947367</v>
      </c>
      <c r="C184" s="12">
        <v>0</v>
      </c>
      <c r="D184">
        <v>0</v>
      </c>
      <c r="E184" s="10">
        <v>67</v>
      </c>
      <c r="F184" s="10">
        <v>18</v>
      </c>
      <c r="G184" s="10">
        <v>33.200000000000003</v>
      </c>
      <c r="H184" s="10">
        <v>82.2</v>
      </c>
      <c r="I184">
        <v>4</v>
      </c>
      <c r="J184" t="s">
        <v>57</v>
      </c>
      <c r="K184" s="10">
        <v>18</v>
      </c>
      <c r="L184" t="s">
        <v>418</v>
      </c>
      <c r="M184" t="s">
        <v>1894</v>
      </c>
      <c r="N184" t="s">
        <v>1895</v>
      </c>
      <c r="O184">
        <v>180.65539999999999</v>
      </c>
      <c r="P184" t="s">
        <v>1899</v>
      </c>
      <c r="Q184" s="10">
        <v>0</v>
      </c>
      <c r="R184" s="10">
        <v>0</v>
      </c>
      <c r="S184" s="10">
        <v>0</v>
      </c>
      <c r="T184" s="10">
        <v>0</v>
      </c>
      <c r="U184" s="10">
        <v>18</v>
      </c>
      <c r="V184" s="10">
        <v>0</v>
      </c>
      <c r="W184" s="10">
        <v>0</v>
      </c>
      <c r="X184" s="10">
        <v>343</v>
      </c>
      <c r="Y184" s="10">
        <v>0</v>
      </c>
      <c r="Z184" s="10">
        <v>0</v>
      </c>
      <c r="AA184" s="10">
        <v>0</v>
      </c>
      <c r="AB184" s="10">
        <v>0</v>
      </c>
      <c r="AC184" s="10">
        <v>39</v>
      </c>
      <c r="AD184" s="10">
        <v>0</v>
      </c>
      <c r="AE184" s="10">
        <v>0</v>
      </c>
      <c r="AF184" s="10">
        <v>0</v>
      </c>
      <c r="AG184" s="10">
        <v>0</v>
      </c>
      <c r="AH184" s="10">
        <v>18</v>
      </c>
      <c r="AI184" s="10">
        <v>0</v>
      </c>
      <c r="AJ184" s="10">
        <v>0</v>
      </c>
      <c r="AK184" s="10">
        <v>343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20.6</v>
      </c>
      <c r="AU184" s="10">
        <v>0</v>
      </c>
      <c r="AV184" s="10">
        <v>0</v>
      </c>
      <c r="AW184" s="10">
        <v>24.6</v>
      </c>
      <c r="AX184" s="10">
        <v>0</v>
      </c>
      <c r="AY184" s="10">
        <v>0</v>
      </c>
      <c r="AZ184" s="10">
        <v>0</v>
      </c>
      <c r="BA184" s="10">
        <v>0</v>
      </c>
      <c r="BB184" t="s">
        <v>1896</v>
      </c>
      <c r="BC184" t="s">
        <v>1897</v>
      </c>
      <c r="BD184" t="s">
        <v>1898</v>
      </c>
      <c r="BE184">
        <v>0</v>
      </c>
      <c r="BF184">
        <v>0</v>
      </c>
      <c r="BG184">
        <v>0</v>
      </c>
      <c r="BH184">
        <v>0</v>
      </c>
      <c r="BI184">
        <v>1.1000000000000001</v>
      </c>
      <c r="BJ184">
        <v>0</v>
      </c>
      <c r="BK184">
        <v>0</v>
      </c>
      <c r="BL184">
        <v>1.1000000000000001</v>
      </c>
      <c r="BM184">
        <v>1.1000000000000001</v>
      </c>
      <c r="BN184">
        <v>0</v>
      </c>
      <c r="BO184">
        <v>0</v>
      </c>
      <c r="BP184">
        <v>1</v>
      </c>
      <c r="BQ184">
        <v>-4.3000000000000114</v>
      </c>
      <c r="BR184">
        <v>0</v>
      </c>
      <c r="BS184">
        <v>0</v>
      </c>
      <c r="BT184">
        <v>0</v>
      </c>
      <c r="BU184">
        <v>0</v>
      </c>
      <c r="BV184">
        <v>1.1000000000000001</v>
      </c>
      <c r="BW184">
        <v>0</v>
      </c>
      <c r="BX184">
        <v>0</v>
      </c>
      <c r="BY184">
        <v>1.1000000000000001</v>
      </c>
      <c r="BZ184">
        <v>1.1000000000000001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3.1</v>
      </c>
      <c r="CI184">
        <v>0</v>
      </c>
      <c r="CJ184">
        <v>0</v>
      </c>
      <c r="CK184">
        <v>3.1</v>
      </c>
      <c r="CL184">
        <v>0</v>
      </c>
      <c r="CM184">
        <v>0</v>
      </c>
      <c r="CN184">
        <v>0</v>
      </c>
      <c r="CO184">
        <v>0</v>
      </c>
      <c r="CP184" t="s">
        <v>155</v>
      </c>
      <c r="CQ184" t="s">
        <v>155</v>
      </c>
      <c r="CR184" s="30">
        <v>2.3E-3</v>
      </c>
      <c r="CS184">
        <v>2.65</v>
      </c>
      <c r="CU184" t="s">
        <v>131</v>
      </c>
      <c r="CV184" t="s">
        <v>1900</v>
      </c>
    </row>
    <row r="185" spans="1:100">
      <c r="A185">
        <v>183</v>
      </c>
      <c r="B185" s="12">
        <v>0.21052631578947367</v>
      </c>
      <c r="C185" s="12">
        <v>0</v>
      </c>
      <c r="D185">
        <v>0</v>
      </c>
      <c r="E185" s="10">
        <v>71</v>
      </c>
      <c r="F185" s="10">
        <v>20</v>
      </c>
      <c r="G185" s="10">
        <v>33</v>
      </c>
      <c r="H185" s="10">
        <v>83.2</v>
      </c>
      <c r="I185">
        <v>7</v>
      </c>
      <c r="J185" t="s">
        <v>55</v>
      </c>
      <c r="K185" s="10">
        <v>24</v>
      </c>
      <c r="L185" t="s">
        <v>419</v>
      </c>
      <c r="M185" t="s">
        <v>1901</v>
      </c>
      <c r="N185" t="s">
        <v>1902</v>
      </c>
      <c r="O185">
        <v>222.66829999999999</v>
      </c>
      <c r="P185" t="s">
        <v>1906</v>
      </c>
      <c r="Q185" s="10">
        <v>0</v>
      </c>
      <c r="R185" s="10">
        <v>0</v>
      </c>
      <c r="S185" s="10">
        <v>0</v>
      </c>
      <c r="T185" s="10">
        <v>0</v>
      </c>
      <c r="U185" s="10">
        <v>272</v>
      </c>
      <c r="V185" s="10">
        <v>0</v>
      </c>
      <c r="W185" s="10">
        <v>0</v>
      </c>
      <c r="X185" s="10">
        <v>116</v>
      </c>
      <c r="Y185" s="10">
        <v>0</v>
      </c>
      <c r="Z185" s="10">
        <v>0</v>
      </c>
      <c r="AA185" s="10">
        <v>0</v>
      </c>
      <c r="AB185" s="10">
        <v>0</v>
      </c>
      <c r="AC185" s="10">
        <v>12</v>
      </c>
      <c r="AD185" s="10">
        <v>0</v>
      </c>
      <c r="AE185" s="10">
        <v>0</v>
      </c>
      <c r="AF185" s="10">
        <v>0</v>
      </c>
      <c r="AG185" s="10">
        <v>0</v>
      </c>
      <c r="AH185" s="10">
        <v>272</v>
      </c>
      <c r="AI185" s="10">
        <v>0</v>
      </c>
      <c r="AJ185" s="10">
        <v>0</v>
      </c>
      <c r="AK185" s="10">
        <v>116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70.099999999999994</v>
      </c>
      <c r="AU185" s="10">
        <v>0</v>
      </c>
      <c r="AV185" s="10">
        <v>0</v>
      </c>
      <c r="AW185" s="10">
        <v>89.6</v>
      </c>
      <c r="AX185" s="10">
        <v>0</v>
      </c>
      <c r="AY185" s="10">
        <v>0</v>
      </c>
      <c r="AZ185" s="10">
        <v>0</v>
      </c>
      <c r="BA185" s="10">
        <v>0</v>
      </c>
      <c r="BB185" t="s">
        <v>1903</v>
      </c>
      <c r="BC185" t="s">
        <v>1904</v>
      </c>
      <c r="BD185" t="s">
        <v>1905</v>
      </c>
      <c r="BE185">
        <v>0</v>
      </c>
      <c r="BF185">
        <v>0</v>
      </c>
      <c r="BG185">
        <v>0</v>
      </c>
      <c r="BH185">
        <v>0</v>
      </c>
      <c r="BI185">
        <v>0.7</v>
      </c>
      <c r="BJ185">
        <v>0</v>
      </c>
      <c r="BK185">
        <v>0</v>
      </c>
      <c r="BL185">
        <v>0</v>
      </c>
      <c r="BM185">
        <v>0.3</v>
      </c>
      <c r="BN185">
        <v>0</v>
      </c>
      <c r="BO185">
        <v>0</v>
      </c>
      <c r="BP185">
        <v>0</v>
      </c>
      <c r="BQ185">
        <v>-1</v>
      </c>
      <c r="BR185">
        <v>0</v>
      </c>
      <c r="BS185">
        <v>0</v>
      </c>
      <c r="BT185">
        <v>0</v>
      </c>
      <c r="BU185">
        <v>0</v>
      </c>
      <c r="BV185">
        <v>0.7</v>
      </c>
      <c r="BW185">
        <v>0</v>
      </c>
      <c r="BX185">
        <v>0</v>
      </c>
      <c r="BY185">
        <v>-0.6</v>
      </c>
      <c r="BZ185">
        <v>0.3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4.3</v>
      </c>
      <c r="CI185">
        <v>0</v>
      </c>
      <c r="CJ185">
        <v>0</v>
      </c>
      <c r="CK185">
        <v>3.6</v>
      </c>
      <c r="CL185">
        <v>0</v>
      </c>
      <c r="CM185">
        <v>0</v>
      </c>
      <c r="CN185">
        <v>0</v>
      </c>
      <c r="CO185">
        <v>0</v>
      </c>
      <c r="CP185" t="s">
        <v>195</v>
      </c>
      <c r="CQ185" t="s">
        <v>155</v>
      </c>
      <c r="CR185" s="30">
        <v>2.3E-3</v>
      </c>
      <c r="CS185">
        <v>2.15</v>
      </c>
      <c r="CU185" t="s">
        <v>1908</v>
      </c>
      <c r="CV185" t="s">
        <v>1907</v>
      </c>
    </row>
    <row r="186" spans="1:100">
      <c r="A186">
        <v>184</v>
      </c>
      <c r="B186" s="12">
        <v>0.52631578947368418</v>
      </c>
      <c r="C186" s="12">
        <v>0</v>
      </c>
      <c r="D186">
        <v>1</v>
      </c>
      <c r="E186" s="10">
        <v>71</v>
      </c>
      <c r="F186" s="10">
        <v>26</v>
      </c>
      <c r="G186" s="10">
        <v>36.4</v>
      </c>
      <c r="H186" s="10">
        <v>83.5</v>
      </c>
      <c r="I186">
        <v>7</v>
      </c>
      <c r="J186" t="s">
        <v>55</v>
      </c>
      <c r="K186" s="10">
        <v>27</v>
      </c>
      <c r="L186" t="s">
        <v>420</v>
      </c>
      <c r="M186" t="s">
        <v>1909</v>
      </c>
      <c r="N186" t="s">
        <v>1910</v>
      </c>
      <c r="O186">
        <v>26.839300000000001</v>
      </c>
      <c r="P186" t="s">
        <v>1914</v>
      </c>
      <c r="Q186" s="10">
        <v>0</v>
      </c>
      <c r="R186" s="10">
        <v>0</v>
      </c>
      <c r="S186" s="10">
        <v>0</v>
      </c>
      <c r="T186" s="10">
        <v>0</v>
      </c>
      <c r="U186" s="10">
        <v>307</v>
      </c>
      <c r="V186" s="10">
        <v>0</v>
      </c>
      <c r="W186" s="10">
        <v>0</v>
      </c>
      <c r="X186" s="10">
        <v>54</v>
      </c>
      <c r="Y186" s="10">
        <v>0</v>
      </c>
      <c r="Z186" s="10">
        <v>0</v>
      </c>
      <c r="AA186" s="10">
        <v>0</v>
      </c>
      <c r="AB186" s="10">
        <v>0</v>
      </c>
      <c r="AC186" s="10">
        <v>39</v>
      </c>
      <c r="AD186" s="10">
        <v>0</v>
      </c>
      <c r="AE186" s="10">
        <v>0</v>
      </c>
      <c r="AF186" s="10">
        <v>0</v>
      </c>
      <c r="AG186" s="10">
        <v>0</v>
      </c>
      <c r="AH186" s="10">
        <v>307</v>
      </c>
      <c r="AI186" s="10">
        <v>0</v>
      </c>
      <c r="AJ186" s="10">
        <v>0</v>
      </c>
      <c r="AK186" s="10">
        <v>54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22.2</v>
      </c>
      <c r="AU186" s="10">
        <v>0</v>
      </c>
      <c r="AV186" s="10">
        <v>0</v>
      </c>
      <c r="AW186" s="10">
        <v>14.4</v>
      </c>
      <c r="AX186" s="10">
        <v>0</v>
      </c>
      <c r="AY186" s="10">
        <v>0</v>
      </c>
      <c r="AZ186" s="10">
        <v>0</v>
      </c>
      <c r="BA186" s="10">
        <v>0</v>
      </c>
      <c r="BB186" t="s">
        <v>1911</v>
      </c>
      <c r="BC186" t="s">
        <v>1912</v>
      </c>
      <c r="BD186" t="s">
        <v>1913</v>
      </c>
      <c r="BE186">
        <v>0</v>
      </c>
      <c r="BF186">
        <v>0</v>
      </c>
      <c r="BG186">
        <v>0</v>
      </c>
      <c r="BH186">
        <v>0</v>
      </c>
      <c r="BI186">
        <v>2.5</v>
      </c>
      <c r="BJ186">
        <v>0</v>
      </c>
      <c r="BK186">
        <v>0</v>
      </c>
      <c r="BL186">
        <v>0.2</v>
      </c>
      <c r="BM186">
        <v>0</v>
      </c>
      <c r="BN186">
        <v>0</v>
      </c>
      <c r="BO186">
        <v>0</v>
      </c>
      <c r="BP186">
        <v>0</v>
      </c>
      <c r="BQ186">
        <v>-2.6999999999999886</v>
      </c>
      <c r="BR186">
        <v>0</v>
      </c>
      <c r="BS186">
        <v>0</v>
      </c>
      <c r="BT186">
        <v>0</v>
      </c>
      <c r="BU186">
        <v>0</v>
      </c>
      <c r="BV186">
        <v>2.5</v>
      </c>
      <c r="BW186">
        <v>0</v>
      </c>
      <c r="BX186">
        <v>0</v>
      </c>
      <c r="BY186">
        <v>0.2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4.7</v>
      </c>
      <c r="CI186">
        <v>0</v>
      </c>
      <c r="CJ186">
        <v>0</v>
      </c>
      <c r="CK186">
        <v>4</v>
      </c>
      <c r="CL186">
        <v>0</v>
      </c>
      <c r="CM186">
        <v>0</v>
      </c>
      <c r="CN186">
        <v>0</v>
      </c>
      <c r="CO186">
        <v>0</v>
      </c>
      <c r="CP186" t="s">
        <v>155</v>
      </c>
      <c r="CQ186" t="s">
        <v>155</v>
      </c>
      <c r="CR186" s="30">
        <v>1.8E-3</v>
      </c>
      <c r="CS186">
        <v>11.06</v>
      </c>
      <c r="CU186" t="s">
        <v>131</v>
      </c>
      <c r="CV186" t="s">
        <v>1915</v>
      </c>
    </row>
    <row r="187" spans="1:100">
      <c r="A187">
        <v>185</v>
      </c>
      <c r="B187" s="12">
        <v>0.42105263157894735</v>
      </c>
      <c r="C187" s="12">
        <v>1</v>
      </c>
      <c r="D187">
        <v>-1</v>
      </c>
      <c r="E187" s="10">
        <v>74</v>
      </c>
      <c r="F187" s="10">
        <v>21</v>
      </c>
      <c r="G187" s="10">
        <v>34.4</v>
      </c>
      <c r="H187" s="10">
        <v>86.1</v>
      </c>
      <c r="I187">
        <v>9</v>
      </c>
      <c r="J187" t="s">
        <v>148</v>
      </c>
      <c r="K187" s="10">
        <v>29</v>
      </c>
      <c r="L187" t="s">
        <v>421</v>
      </c>
      <c r="M187" t="s">
        <v>1916</v>
      </c>
      <c r="N187" t="s">
        <v>1917</v>
      </c>
      <c r="O187">
        <v>0</v>
      </c>
      <c r="P187" t="s">
        <v>131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t="s">
        <v>1918</v>
      </c>
      <c r="BC187" t="s">
        <v>1919</v>
      </c>
      <c r="BD187" t="s">
        <v>1920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 t="s">
        <v>155</v>
      </c>
      <c r="CQ187" t="s">
        <v>155</v>
      </c>
      <c r="CR187" s="30">
        <v>8.2000000000000007E-3</v>
      </c>
      <c r="CS187">
        <v>4.6100000000000003</v>
      </c>
      <c r="CU187" t="s">
        <v>131</v>
      </c>
      <c r="CV187" t="s">
        <v>1921</v>
      </c>
    </row>
    <row r="188" spans="1:100">
      <c r="A188">
        <v>186</v>
      </c>
      <c r="B188" s="12">
        <v>0.21052631578947367</v>
      </c>
      <c r="C188" s="12">
        <v>1</v>
      </c>
      <c r="D188">
        <v>-1</v>
      </c>
      <c r="E188" s="10">
        <v>73</v>
      </c>
      <c r="F188" s="10">
        <v>23</v>
      </c>
      <c r="G188" s="10">
        <v>37</v>
      </c>
      <c r="H188" s="10">
        <v>82.7</v>
      </c>
      <c r="I188">
        <v>7</v>
      </c>
      <c r="J188" t="s">
        <v>148</v>
      </c>
      <c r="K188" s="10">
        <v>29</v>
      </c>
      <c r="L188" t="s">
        <v>422</v>
      </c>
      <c r="M188" t="s">
        <v>1922</v>
      </c>
      <c r="N188" t="s">
        <v>1923</v>
      </c>
      <c r="O188">
        <v>0</v>
      </c>
      <c r="P188" t="s">
        <v>131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t="s">
        <v>1924</v>
      </c>
      <c r="BC188" t="s">
        <v>1925</v>
      </c>
      <c r="BD188" t="s">
        <v>1926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 t="s">
        <v>155</v>
      </c>
      <c r="CQ188" t="s">
        <v>155</v>
      </c>
      <c r="CR188" s="30">
        <v>6.7000000000000002E-3</v>
      </c>
      <c r="CS188">
        <v>3.16</v>
      </c>
      <c r="CU188" t="s">
        <v>131</v>
      </c>
      <c r="CV188" t="s">
        <v>1927</v>
      </c>
    </row>
    <row r="189" spans="1:100">
      <c r="A189">
        <v>187</v>
      </c>
      <c r="B189" s="12">
        <v>0.63157894736842102</v>
      </c>
      <c r="C189" s="12">
        <v>1</v>
      </c>
      <c r="D189">
        <v>-2</v>
      </c>
      <c r="E189" s="10">
        <v>69</v>
      </c>
      <c r="F189" s="10">
        <v>18</v>
      </c>
      <c r="G189" s="10">
        <v>29</v>
      </c>
      <c r="H189" s="10">
        <v>84.6</v>
      </c>
      <c r="I189">
        <v>4</v>
      </c>
      <c r="J189" t="s">
        <v>148</v>
      </c>
      <c r="K189" s="10">
        <v>29</v>
      </c>
      <c r="L189" t="s">
        <v>423</v>
      </c>
      <c r="M189" t="s">
        <v>1928</v>
      </c>
      <c r="N189" t="s">
        <v>1929</v>
      </c>
      <c r="O189">
        <v>0</v>
      </c>
      <c r="P189" t="s">
        <v>131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t="s">
        <v>1930</v>
      </c>
      <c r="BC189" t="s">
        <v>1931</v>
      </c>
      <c r="BD189" t="s">
        <v>1932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 t="s">
        <v>155</v>
      </c>
      <c r="CQ189" t="s">
        <v>155</v>
      </c>
      <c r="CR189" s="30">
        <v>7.0000000000000001E-3</v>
      </c>
      <c r="CS189">
        <v>2.64</v>
      </c>
      <c r="CU189" t="s">
        <v>131</v>
      </c>
      <c r="CV189" t="s">
        <v>1933</v>
      </c>
    </row>
    <row r="190" spans="1:100">
      <c r="A190">
        <v>188</v>
      </c>
      <c r="B190" s="12">
        <v>0.73684210526315785</v>
      </c>
      <c r="C190" s="12">
        <v>0</v>
      </c>
      <c r="D190">
        <v>1</v>
      </c>
      <c r="E190" s="10">
        <v>71</v>
      </c>
      <c r="F190" s="10">
        <v>20</v>
      </c>
      <c r="G190" s="10">
        <v>25.7</v>
      </c>
      <c r="H190" s="10">
        <v>79.2</v>
      </c>
      <c r="I190">
        <v>2</v>
      </c>
      <c r="J190" t="s">
        <v>55</v>
      </c>
      <c r="K190" s="10">
        <v>28</v>
      </c>
      <c r="L190" t="s">
        <v>424</v>
      </c>
      <c r="M190" t="s">
        <v>1934</v>
      </c>
      <c r="N190" t="s">
        <v>1935</v>
      </c>
      <c r="O190">
        <v>77.3476</v>
      </c>
      <c r="P190" t="s">
        <v>1939</v>
      </c>
      <c r="Q190" s="10">
        <v>0</v>
      </c>
      <c r="R190" s="10">
        <v>0</v>
      </c>
      <c r="S190" s="10">
        <v>0</v>
      </c>
      <c r="T190" s="10">
        <v>0</v>
      </c>
      <c r="U190" s="10">
        <v>352</v>
      </c>
      <c r="V190" s="10">
        <v>0</v>
      </c>
      <c r="W190" s="10">
        <v>0</v>
      </c>
      <c r="X190" s="10">
        <v>39</v>
      </c>
      <c r="Y190" s="10">
        <v>0</v>
      </c>
      <c r="Z190" s="10">
        <v>0</v>
      </c>
      <c r="AA190" s="10">
        <v>0</v>
      </c>
      <c r="AB190" s="10">
        <v>0</v>
      </c>
      <c r="AC190" s="10">
        <v>9</v>
      </c>
      <c r="AD190" s="10">
        <v>0</v>
      </c>
      <c r="AE190" s="10">
        <v>0</v>
      </c>
      <c r="AF190" s="10">
        <v>0</v>
      </c>
      <c r="AG190" s="10">
        <v>0</v>
      </c>
      <c r="AH190" s="10">
        <v>352</v>
      </c>
      <c r="AI190" s="10">
        <v>0</v>
      </c>
      <c r="AJ190" s="10">
        <v>0</v>
      </c>
      <c r="AK190" s="10">
        <v>39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8.1999999999999993</v>
      </c>
      <c r="AU190" s="10">
        <v>0</v>
      </c>
      <c r="AV190" s="10">
        <v>0</v>
      </c>
      <c r="AW190" s="10">
        <v>77.7</v>
      </c>
      <c r="AX190" s="10">
        <v>0</v>
      </c>
      <c r="AY190" s="10">
        <v>0</v>
      </c>
      <c r="AZ190" s="10">
        <v>0</v>
      </c>
      <c r="BA190" s="10">
        <v>0</v>
      </c>
      <c r="BB190" t="s">
        <v>1936</v>
      </c>
      <c r="BC190" t="s">
        <v>1937</v>
      </c>
      <c r="BD190" t="s">
        <v>1938</v>
      </c>
      <c r="BE190">
        <v>0</v>
      </c>
      <c r="BF190">
        <v>0</v>
      </c>
      <c r="BG190">
        <v>0</v>
      </c>
      <c r="BH190">
        <v>0</v>
      </c>
      <c r="BI190">
        <v>0.4</v>
      </c>
      <c r="BJ190">
        <v>0</v>
      </c>
      <c r="BK190">
        <v>0</v>
      </c>
      <c r="BL190">
        <v>0.1</v>
      </c>
      <c r="BM190">
        <v>0.2</v>
      </c>
      <c r="BN190">
        <v>0</v>
      </c>
      <c r="BO190">
        <v>0</v>
      </c>
      <c r="BP190">
        <v>0</v>
      </c>
      <c r="BQ190">
        <v>-0.69999999999998863</v>
      </c>
      <c r="BR190">
        <v>0</v>
      </c>
      <c r="BS190">
        <v>0</v>
      </c>
      <c r="BT190">
        <v>0</v>
      </c>
      <c r="BU190">
        <v>0</v>
      </c>
      <c r="BV190">
        <v>0.4</v>
      </c>
      <c r="BW190">
        <v>0</v>
      </c>
      <c r="BX190">
        <v>0</v>
      </c>
      <c r="BY190">
        <v>0.1</v>
      </c>
      <c r="BZ190">
        <v>0.2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3.9</v>
      </c>
      <c r="CI190">
        <v>0</v>
      </c>
      <c r="CJ190">
        <v>0</v>
      </c>
      <c r="CK190">
        <v>3.6</v>
      </c>
      <c r="CL190">
        <v>0</v>
      </c>
      <c r="CM190">
        <v>0</v>
      </c>
      <c r="CN190">
        <v>0</v>
      </c>
      <c r="CO190">
        <v>0</v>
      </c>
      <c r="CP190" t="s">
        <v>155</v>
      </c>
      <c r="CQ190" t="s">
        <v>155</v>
      </c>
      <c r="CR190" s="30">
        <v>9.4999999999999998E-3</v>
      </c>
      <c r="CS190">
        <v>2.27</v>
      </c>
      <c r="CU190" t="s">
        <v>131</v>
      </c>
      <c r="CV190" t="s">
        <v>1940</v>
      </c>
    </row>
    <row r="191" spans="1:100">
      <c r="A191">
        <v>189</v>
      </c>
      <c r="B191" s="12">
        <v>0.42105263157894735</v>
      </c>
      <c r="C191" s="12">
        <v>0</v>
      </c>
      <c r="D191">
        <v>0</v>
      </c>
      <c r="E191" s="10">
        <v>67</v>
      </c>
      <c r="F191" s="10">
        <v>16</v>
      </c>
      <c r="G191" s="10">
        <v>26.9</v>
      </c>
      <c r="H191" s="10">
        <v>81.5</v>
      </c>
      <c r="I191">
        <v>5</v>
      </c>
      <c r="J191" t="s">
        <v>55</v>
      </c>
      <c r="K191" s="10">
        <v>28</v>
      </c>
      <c r="L191" t="s">
        <v>425</v>
      </c>
      <c r="M191" t="s">
        <v>1941</v>
      </c>
      <c r="N191" t="s">
        <v>1942</v>
      </c>
      <c r="O191">
        <v>54.0807</v>
      </c>
      <c r="P191" t="s">
        <v>1946</v>
      </c>
      <c r="Q191" s="10">
        <v>0</v>
      </c>
      <c r="R191" s="10">
        <v>0</v>
      </c>
      <c r="S191" s="10">
        <v>0</v>
      </c>
      <c r="T191" s="10">
        <v>0</v>
      </c>
      <c r="U191" s="10">
        <v>332</v>
      </c>
      <c r="V191" s="10">
        <v>0</v>
      </c>
      <c r="W191" s="10">
        <v>0</v>
      </c>
      <c r="X191" s="10">
        <v>37</v>
      </c>
      <c r="Y191" s="10">
        <v>0</v>
      </c>
      <c r="Z191" s="10">
        <v>0</v>
      </c>
      <c r="AA191" s="10">
        <v>0</v>
      </c>
      <c r="AB191" s="10">
        <v>0</v>
      </c>
      <c r="AC191" s="10">
        <v>31</v>
      </c>
      <c r="AD191" s="10">
        <v>0</v>
      </c>
      <c r="AE191" s="10">
        <v>0</v>
      </c>
      <c r="AF191" s="10">
        <v>0</v>
      </c>
      <c r="AG191" s="10">
        <v>0</v>
      </c>
      <c r="AH191" s="10">
        <v>332</v>
      </c>
      <c r="AI191" s="10">
        <v>0</v>
      </c>
      <c r="AJ191" s="10">
        <v>0</v>
      </c>
      <c r="AK191" s="10">
        <v>37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95.8</v>
      </c>
      <c r="AU191" s="10">
        <v>0</v>
      </c>
      <c r="AV191" s="10">
        <v>0</v>
      </c>
      <c r="AW191" s="10">
        <v>90.5</v>
      </c>
      <c r="AX191" s="10">
        <v>0</v>
      </c>
      <c r="AY191" s="10">
        <v>0</v>
      </c>
      <c r="AZ191" s="10">
        <v>0</v>
      </c>
      <c r="BA191" s="10">
        <v>0</v>
      </c>
      <c r="BB191" t="s">
        <v>1943</v>
      </c>
      <c r="BC191" t="s">
        <v>1944</v>
      </c>
      <c r="BD191" t="s">
        <v>1945</v>
      </c>
      <c r="BE191">
        <v>0</v>
      </c>
      <c r="BF191">
        <v>0</v>
      </c>
      <c r="BG191">
        <v>0</v>
      </c>
      <c r="BH191">
        <v>0</v>
      </c>
      <c r="BI191">
        <v>1.9</v>
      </c>
      <c r="BJ191">
        <v>0</v>
      </c>
      <c r="BK191">
        <v>0</v>
      </c>
      <c r="BL191">
        <v>0</v>
      </c>
      <c r="BM191">
        <v>1.8</v>
      </c>
      <c r="BN191">
        <v>0</v>
      </c>
      <c r="BO191">
        <v>0</v>
      </c>
      <c r="BP191">
        <v>0</v>
      </c>
      <c r="BQ191">
        <v>-3.6999999999999886</v>
      </c>
      <c r="BR191">
        <v>0</v>
      </c>
      <c r="BS191">
        <v>0</v>
      </c>
      <c r="BT191">
        <v>0</v>
      </c>
      <c r="BU191">
        <v>0</v>
      </c>
      <c r="BV191">
        <v>1.9</v>
      </c>
      <c r="BW191">
        <v>0</v>
      </c>
      <c r="BX191">
        <v>0</v>
      </c>
      <c r="BY191">
        <v>-0.3</v>
      </c>
      <c r="BZ191">
        <v>1.8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3.5</v>
      </c>
      <c r="CI191">
        <v>0</v>
      </c>
      <c r="CJ191">
        <v>0</v>
      </c>
      <c r="CK191">
        <v>2.7</v>
      </c>
      <c r="CL191">
        <v>0</v>
      </c>
      <c r="CM191">
        <v>0</v>
      </c>
      <c r="CN191">
        <v>0</v>
      </c>
      <c r="CO191">
        <v>0</v>
      </c>
      <c r="CP191" t="s">
        <v>155</v>
      </c>
      <c r="CQ191" t="s">
        <v>155</v>
      </c>
      <c r="CR191" s="30">
        <v>2.3E-3</v>
      </c>
      <c r="CS191">
        <v>6.61</v>
      </c>
      <c r="CU191" t="s">
        <v>131</v>
      </c>
      <c r="CV191" t="s">
        <v>1947</v>
      </c>
    </row>
    <row r="192" spans="1:100">
      <c r="A192">
        <v>190</v>
      </c>
      <c r="B192" s="12">
        <v>0.68421052631578949</v>
      </c>
      <c r="C192" s="12">
        <v>1</v>
      </c>
      <c r="D192">
        <v>-1</v>
      </c>
      <c r="E192" s="10">
        <v>69</v>
      </c>
      <c r="F192" s="10">
        <v>16</v>
      </c>
      <c r="G192" s="10">
        <v>27.6</v>
      </c>
      <c r="H192" s="10">
        <v>80.8</v>
      </c>
      <c r="I192">
        <v>1</v>
      </c>
      <c r="J192" t="s">
        <v>148</v>
      </c>
      <c r="K192" s="10">
        <v>34</v>
      </c>
      <c r="L192" t="s">
        <v>426</v>
      </c>
      <c r="M192" t="s">
        <v>1948</v>
      </c>
      <c r="N192" t="s">
        <v>1949</v>
      </c>
      <c r="O192">
        <v>0</v>
      </c>
      <c r="P192" t="s">
        <v>131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t="s">
        <v>1950</v>
      </c>
      <c r="BC192" t="s">
        <v>1951</v>
      </c>
      <c r="BD192" t="s">
        <v>1952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 t="s">
        <v>195</v>
      </c>
      <c r="CQ192" t="s">
        <v>155</v>
      </c>
      <c r="CR192" s="30">
        <v>6.4000000000000003E-3</v>
      </c>
      <c r="CS192">
        <v>4.09</v>
      </c>
      <c r="CU192" t="s">
        <v>131</v>
      </c>
      <c r="CV192" t="s">
        <v>1953</v>
      </c>
    </row>
    <row r="193" spans="1:100">
      <c r="A193">
        <v>191</v>
      </c>
      <c r="B193" s="12">
        <v>0.52631578947368418</v>
      </c>
      <c r="C193" s="12">
        <v>0</v>
      </c>
      <c r="D193">
        <v>2</v>
      </c>
      <c r="E193" s="10">
        <v>74</v>
      </c>
      <c r="F193" s="10">
        <v>16</v>
      </c>
      <c r="G193" s="10">
        <v>27.1</v>
      </c>
      <c r="H193" s="10">
        <v>82.2</v>
      </c>
      <c r="I193">
        <v>3</v>
      </c>
      <c r="J193" t="s">
        <v>55</v>
      </c>
      <c r="K193" s="10">
        <v>29</v>
      </c>
      <c r="L193" t="s">
        <v>427</v>
      </c>
      <c r="M193" t="s">
        <v>1954</v>
      </c>
      <c r="N193" t="s">
        <v>1955</v>
      </c>
      <c r="O193">
        <v>37.766199999999998</v>
      </c>
      <c r="P193" t="s">
        <v>1959</v>
      </c>
      <c r="Q193" s="10">
        <v>0</v>
      </c>
      <c r="R193" s="10">
        <v>0</v>
      </c>
      <c r="S193" s="10">
        <v>0</v>
      </c>
      <c r="T193" s="10">
        <v>0</v>
      </c>
      <c r="U193" s="10">
        <v>351</v>
      </c>
      <c r="V193" s="10">
        <v>0</v>
      </c>
      <c r="W193" s="10">
        <v>0</v>
      </c>
      <c r="X193" s="10">
        <v>18</v>
      </c>
      <c r="Y193" s="10">
        <v>0</v>
      </c>
      <c r="Z193" s="10">
        <v>0</v>
      </c>
      <c r="AA193" s="10">
        <v>0</v>
      </c>
      <c r="AB193" s="10">
        <v>0</v>
      </c>
      <c r="AC193" s="10">
        <v>31</v>
      </c>
      <c r="AD193" s="10">
        <v>0</v>
      </c>
      <c r="AE193" s="10">
        <v>0</v>
      </c>
      <c r="AF193" s="10">
        <v>0</v>
      </c>
      <c r="AG193" s="10">
        <v>0</v>
      </c>
      <c r="AH193" s="10">
        <v>351</v>
      </c>
      <c r="AI193" s="10">
        <v>0</v>
      </c>
      <c r="AJ193" s="10">
        <v>0</v>
      </c>
      <c r="AK193" s="10">
        <v>18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51</v>
      </c>
      <c r="AU193" s="10">
        <v>0</v>
      </c>
      <c r="AV193" s="10">
        <v>0</v>
      </c>
      <c r="AW193" s="10">
        <v>61</v>
      </c>
      <c r="AX193" s="10">
        <v>0</v>
      </c>
      <c r="AY193" s="10">
        <v>0</v>
      </c>
      <c r="AZ193" s="10">
        <v>0</v>
      </c>
      <c r="BA193" s="10">
        <v>0</v>
      </c>
      <c r="BB193" t="s">
        <v>1956</v>
      </c>
      <c r="BC193" t="s">
        <v>1957</v>
      </c>
      <c r="BD193" t="s">
        <v>1958</v>
      </c>
      <c r="BE193">
        <v>0</v>
      </c>
      <c r="BF193">
        <v>0</v>
      </c>
      <c r="BG193">
        <v>0</v>
      </c>
      <c r="BH193">
        <v>0</v>
      </c>
      <c r="BI193">
        <v>1.8</v>
      </c>
      <c r="BJ193">
        <v>0</v>
      </c>
      <c r="BK193">
        <v>0</v>
      </c>
      <c r="BL193">
        <v>0</v>
      </c>
      <c r="BM193">
        <v>0.9</v>
      </c>
      <c r="BN193">
        <v>0</v>
      </c>
      <c r="BO193">
        <v>0</v>
      </c>
      <c r="BP193">
        <v>0</v>
      </c>
      <c r="BQ193">
        <v>-2.6999999999999886</v>
      </c>
      <c r="BR193">
        <v>0</v>
      </c>
      <c r="BS193">
        <v>0</v>
      </c>
      <c r="BT193">
        <v>0</v>
      </c>
      <c r="BU193">
        <v>0</v>
      </c>
      <c r="BV193">
        <v>1.8</v>
      </c>
      <c r="BW193">
        <v>0</v>
      </c>
      <c r="BX193">
        <v>0</v>
      </c>
      <c r="BY193">
        <v>-0.1</v>
      </c>
      <c r="BZ193">
        <v>0.9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4.3</v>
      </c>
      <c r="CI193">
        <v>0</v>
      </c>
      <c r="CJ193">
        <v>0</v>
      </c>
      <c r="CK193">
        <v>3.6</v>
      </c>
      <c r="CL193">
        <v>0</v>
      </c>
      <c r="CM193">
        <v>0</v>
      </c>
      <c r="CN193">
        <v>0</v>
      </c>
      <c r="CO193">
        <v>0</v>
      </c>
      <c r="CP193" t="s">
        <v>195</v>
      </c>
      <c r="CQ193" t="s">
        <v>155</v>
      </c>
      <c r="CR193" s="30">
        <v>8.0999999999999996E-3</v>
      </c>
      <c r="CS193">
        <v>7.86</v>
      </c>
      <c r="CU193" t="s">
        <v>131</v>
      </c>
      <c r="CV193" t="s">
        <v>1960</v>
      </c>
    </row>
    <row r="194" spans="1:100">
      <c r="A194">
        <v>192</v>
      </c>
      <c r="B194" s="12">
        <v>0.31578947368421051</v>
      </c>
      <c r="C194" s="12">
        <v>0</v>
      </c>
      <c r="D194">
        <v>2</v>
      </c>
      <c r="E194" s="10">
        <v>77</v>
      </c>
      <c r="F194" s="10">
        <v>21</v>
      </c>
      <c r="G194" s="10">
        <v>27.3</v>
      </c>
      <c r="H194" s="10">
        <v>85.9</v>
      </c>
      <c r="I194">
        <v>1</v>
      </c>
      <c r="J194" t="s">
        <v>55</v>
      </c>
      <c r="K194" s="10">
        <v>27</v>
      </c>
      <c r="L194" t="s">
        <v>428</v>
      </c>
      <c r="M194" t="s">
        <v>1961</v>
      </c>
      <c r="N194" t="s">
        <v>1962</v>
      </c>
      <c r="O194">
        <v>34.64</v>
      </c>
      <c r="P194" t="s">
        <v>1966</v>
      </c>
      <c r="Q194" s="10">
        <v>0</v>
      </c>
      <c r="R194" s="10">
        <v>0</v>
      </c>
      <c r="S194" s="10">
        <v>0</v>
      </c>
      <c r="T194" s="10">
        <v>0</v>
      </c>
      <c r="U194" s="10">
        <v>333</v>
      </c>
      <c r="V194" s="10">
        <v>0</v>
      </c>
      <c r="W194" s="10">
        <v>0</v>
      </c>
      <c r="X194" s="10">
        <v>59</v>
      </c>
      <c r="Y194" s="10">
        <v>0</v>
      </c>
      <c r="Z194" s="10">
        <v>0</v>
      </c>
      <c r="AA194" s="10">
        <v>0</v>
      </c>
      <c r="AB194" s="10">
        <v>0</v>
      </c>
      <c r="AC194" s="10">
        <v>8</v>
      </c>
      <c r="AD194" s="10">
        <v>0</v>
      </c>
      <c r="AE194" s="10">
        <v>0</v>
      </c>
      <c r="AF194" s="10">
        <v>0</v>
      </c>
      <c r="AG194" s="10">
        <v>0</v>
      </c>
      <c r="AH194" s="10">
        <v>333</v>
      </c>
      <c r="AI194" s="10">
        <v>0</v>
      </c>
      <c r="AJ194" s="10">
        <v>0</v>
      </c>
      <c r="AK194" s="10">
        <v>59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9.1999999999999993</v>
      </c>
      <c r="AU194" s="10">
        <v>0</v>
      </c>
      <c r="AV194" s="10">
        <v>0</v>
      </c>
      <c r="AW194" s="10">
        <v>41.2</v>
      </c>
      <c r="AX194" s="10">
        <v>0</v>
      </c>
      <c r="AY194" s="10">
        <v>0</v>
      </c>
      <c r="AZ194" s="10">
        <v>0</v>
      </c>
      <c r="BA194" s="10">
        <v>0</v>
      </c>
      <c r="BB194" t="s">
        <v>1963</v>
      </c>
      <c r="BC194" t="s">
        <v>1964</v>
      </c>
      <c r="BD194" t="s">
        <v>1965</v>
      </c>
      <c r="BE194">
        <v>0</v>
      </c>
      <c r="BF194">
        <v>0</v>
      </c>
      <c r="BG194">
        <v>0</v>
      </c>
      <c r="BH194">
        <v>0</v>
      </c>
      <c r="BI194">
        <v>0.5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-0.5</v>
      </c>
      <c r="BR194">
        <v>0</v>
      </c>
      <c r="BS194">
        <v>0</v>
      </c>
      <c r="BT194">
        <v>0</v>
      </c>
      <c r="BU194">
        <v>0</v>
      </c>
      <c r="BV194">
        <v>0.5</v>
      </c>
      <c r="BW194">
        <v>0</v>
      </c>
      <c r="BX194">
        <v>0</v>
      </c>
      <c r="BY194">
        <v>-0.4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4.0999999999999996</v>
      </c>
      <c r="CI194">
        <v>0</v>
      </c>
      <c r="CJ194">
        <v>0</v>
      </c>
      <c r="CK194">
        <v>3.3</v>
      </c>
      <c r="CL194">
        <v>0</v>
      </c>
      <c r="CM194">
        <v>0</v>
      </c>
      <c r="CN194">
        <v>0</v>
      </c>
      <c r="CO194">
        <v>0</v>
      </c>
      <c r="CP194" t="s">
        <v>195</v>
      </c>
      <c r="CQ194" t="s">
        <v>155</v>
      </c>
      <c r="CR194" s="30">
        <v>3.0999999999999999E-3</v>
      </c>
      <c r="CS194">
        <v>12.07</v>
      </c>
      <c r="CU194" t="s">
        <v>131</v>
      </c>
      <c r="CV194" t="s">
        <v>1967</v>
      </c>
    </row>
    <row r="195" spans="1:100">
      <c r="A195">
        <v>193</v>
      </c>
      <c r="B195" s="12">
        <v>0.68421052631578949</v>
      </c>
      <c r="C195" s="12">
        <v>0</v>
      </c>
      <c r="D195">
        <v>2</v>
      </c>
      <c r="E195" s="10">
        <v>71</v>
      </c>
      <c r="F195" s="10">
        <v>26</v>
      </c>
      <c r="G195" s="10">
        <v>27.3</v>
      </c>
      <c r="H195" s="10">
        <v>85.7</v>
      </c>
      <c r="I195">
        <v>3</v>
      </c>
      <c r="J195" t="s">
        <v>55</v>
      </c>
      <c r="K195" s="10">
        <v>29</v>
      </c>
      <c r="L195" t="s">
        <v>429</v>
      </c>
      <c r="M195" t="s">
        <v>1968</v>
      </c>
      <c r="N195" t="s">
        <v>1969</v>
      </c>
      <c r="O195">
        <v>29.970099999999999</v>
      </c>
      <c r="P195" t="s">
        <v>1973</v>
      </c>
      <c r="Q195" s="10">
        <v>0</v>
      </c>
      <c r="R195" s="10">
        <v>0</v>
      </c>
      <c r="S195" s="10">
        <v>0</v>
      </c>
      <c r="T195" s="10">
        <v>0</v>
      </c>
      <c r="U195" s="10">
        <v>372</v>
      </c>
      <c r="V195" s="10">
        <v>0</v>
      </c>
      <c r="W195" s="10">
        <v>0</v>
      </c>
      <c r="X195" s="10">
        <v>20</v>
      </c>
      <c r="Y195" s="10">
        <v>0</v>
      </c>
      <c r="Z195" s="10">
        <v>0</v>
      </c>
      <c r="AA195" s="10">
        <v>0</v>
      </c>
      <c r="AB195" s="10">
        <v>0</v>
      </c>
      <c r="AC195" s="10">
        <v>8</v>
      </c>
      <c r="AD195" s="10">
        <v>0</v>
      </c>
      <c r="AE195" s="10">
        <v>0</v>
      </c>
      <c r="AF195" s="10">
        <v>0</v>
      </c>
      <c r="AG195" s="10">
        <v>0</v>
      </c>
      <c r="AH195" s="10">
        <v>372</v>
      </c>
      <c r="AI195" s="10">
        <v>0</v>
      </c>
      <c r="AJ195" s="10">
        <v>0</v>
      </c>
      <c r="AK195" s="10">
        <v>20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1</v>
      </c>
      <c r="AU195" s="10">
        <v>0</v>
      </c>
      <c r="AV195" s="10">
        <v>0</v>
      </c>
      <c r="AW195" s="10">
        <v>98.2</v>
      </c>
      <c r="AX195" s="10">
        <v>0</v>
      </c>
      <c r="AY195" s="10">
        <v>0</v>
      </c>
      <c r="AZ195" s="10">
        <v>0</v>
      </c>
      <c r="BA195" s="10">
        <v>0</v>
      </c>
      <c r="BB195" t="s">
        <v>1970</v>
      </c>
      <c r="BC195" t="s">
        <v>1971</v>
      </c>
      <c r="BD195" t="s">
        <v>1972</v>
      </c>
      <c r="BE195">
        <v>0</v>
      </c>
      <c r="BF195">
        <v>0</v>
      </c>
      <c r="BG195">
        <v>0</v>
      </c>
      <c r="BH195">
        <v>0</v>
      </c>
      <c r="BI195">
        <v>0.4</v>
      </c>
      <c r="BJ195">
        <v>0</v>
      </c>
      <c r="BK195">
        <v>0</v>
      </c>
      <c r="BL195">
        <v>0.1</v>
      </c>
      <c r="BM195">
        <v>0</v>
      </c>
      <c r="BN195">
        <v>0</v>
      </c>
      <c r="BO195">
        <v>0</v>
      </c>
      <c r="BP195">
        <v>0</v>
      </c>
      <c r="BQ195">
        <v>-0.5</v>
      </c>
      <c r="BR195">
        <v>0</v>
      </c>
      <c r="BS195">
        <v>0</v>
      </c>
      <c r="BT195">
        <v>0</v>
      </c>
      <c r="BU195">
        <v>0</v>
      </c>
      <c r="BV195">
        <v>0.4</v>
      </c>
      <c r="BW195">
        <v>0</v>
      </c>
      <c r="BX195">
        <v>0</v>
      </c>
      <c r="BY195">
        <v>0.1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4.0999999999999996</v>
      </c>
      <c r="CI195">
        <v>0</v>
      </c>
      <c r="CJ195">
        <v>0</v>
      </c>
      <c r="CK195">
        <v>1.7999999999999972</v>
      </c>
      <c r="CL195">
        <v>0</v>
      </c>
      <c r="CM195">
        <v>0</v>
      </c>
      <c r="CN195">
        <v>0</v>
      </c>
      <c r="CO195">
        <v>0</v>
      </c>
      <c r="CP195" t="s">
        <v>195</v>
      </c>
      <c r="CQ195" t="s">
        <v>155</v>
      </c>
      <c r="CR195" s="30">
        <v>2.5999999999999999E-3</v>
      </c>
      <c r="CS195">
        <v>6.87</v>
      </c>
      <c r="CU195" t="s">
        <v>131</v>
      </c>
      <c r="CV195" t="s">
        <v>1974</v>
      </c>
    </row>
    <row r="196" spans="1:100">
      <c r="A196">
        <v>194</v>
      </c>
      <c r="B196" s="12">
        <v>0.68421052631578949</v>
      </c>
      <c r="C196" s="12">
        <v>0</v>
      </c>
      <c r="D196">
        <v>5</v>
      </c>
      <c r="E196" s="10">
        <v>67</v>
      </c>
      <c r="F196" s="10">
        <v>22</v>
      </c>
      <c r="G196" s="10">
        <v>23.4</v>
      </c>
      <c r="H196" s="10">
        <v>85.6</v>
      </c>
      <c r="I196">
        <v>2</v>
      </c>
      <c r="J196" t="s">
        <v>74</v>
      </c>
      <c r="K196" s="10">
        <v>34</v>
      </c>
      <c r="L196" t="s">
        <v>430</v>
      </c>
      <c r="M196" t="s">
        <v>1975</v>
      </c>
      <c r="N196" t="s">
        <v>1976</v>
      </c>
      <c r="O196">
        <v>95.765000000000001</v>
      </c>
      <c r="P196" t="s">
        <v>1980</v>
      </c>
      <c r="Q196" s="10">
        <v>0</v>
      </c>
      <c r="R196" s="10">
        <v>0</v>
      </c>
      <c r="S196" s="10">
        <v>0</v>
      </c>
      <c r="T196" s="10">
        <v>0</v>
      </c>
      <c r="U196" s="10">
        <v>159</v>
      </c>
      <c r="V196" s="10">
        <v>239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2</v>
      </c>
      <c r="AD196" s="10">
        <v>0</v>
      </c>
      <c r="AE196" s="10">
        <v>0</v>
      </c>
      <c r="AF196" s="10">
        <v>0</v>
      </c>
      <c r="AG196" s="10">
        <v>0</v>
      </c>
      <c r="AH196" s="10">
        <v>159</v>
      </c>
      <c r="AI196" s="10">
        <v>239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7.1</v>
      </c>
      <c r="AU196" s="10">
        <v>19.7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t="s">
        <v>1977</v>
      </c>
      <c r="BC196" t="s">
        <v>1978</v>
      </c>
      <c r="BD196" t="s">
        <v>1979</v>
      </c>
      <c r="BE196">
        <v>0</v>
      </c>
      <c r="BF196">
        <v>0</v>
      </c>
      <c r="BG196">
        <v>0</v>
      </c>
      <c r="BH196">
        <v>0</v>
      </c>
      <c r="BI196">
        <v>0.1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-0.10000000000002274</v>
      </c>
      <c r="BR196">
        <v>0</v>
      </c>
      <c r="BS196">
        <v>0</v>
      </c>
      <c r="BT196">
        <v>0</v>
      </c>
      <c r="BU196">
        <v>0</v>
      </c>
      <c r="BV196">
        <v>0.1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4.5</v>
      </c>
      <c r="CI196">
        <v>4.2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 t="s">
        <v>195</v>
      </c>
      <c r="CQ196" t="s">
        <v>155</v>
      </c>
      <c r="CR196" s="30">
        <v>8.9999999999999993E-3</v>
      </c>
      <c r="CS196">
        <v>2.15</v>
      </c>
      <c r="CU196" t="s">
        <v>131</v>
      </c>
      <c r="CV196" t="s">
        <v>1981</v>
      </c>
    </row>
    <row r="197" spans="1:100">
      <c r="A197">
        <v>195</v>
      </c>
      <c r="B197" s="12">
        <v>0.47368421052631576</v>
      </c>
      <c r="C197" s="12">
        <v>0</v>
      </c>
      <c r="D197">
        <v>7</v>
      </c>
      <c r="E197" s="10">
        <v>66</v>
      </c>
      <c r="F197" s="10">
        <v>19</v>
      </c>
      <c r="G197" s="10">
        <v>25.6</v>
      </c>
      <c r="H197" s="10">
        <v>85.9</v>
      </c>
      <c r="I197">
        <v>6</v>
      </c>
      <c r="J197" t="s">
        <v>55</v>
      </c>
      <c r="K197" s="10">
        <v>29</v>
      </c>
      <c r="L197" t="s">
        <v>431</v>
      </c>
      <c r="M197" t="s">
        <v>1982</v>
      </c>
      <c r="N197" t="s">
        <v>1983</v>
      </c>
      <c r="O197">
        <v>51.602200000000003</v>
      </c>
      <c r="P197" t="s">
        <v>1987</v>
      </c>
      <c r="Q197" s="10">
        <v>0</v>
      </c>
      <c r="R197" s="10">
        <v>0</v>
      </c>
      <c r="S197" s="10">
        <v>0</v>
      </c>
      <c r="T197" s="10">
        <v>0</v>
      </c>
      <c r="U197" s="10">
        <v>359</v>
      </c>
      <c r="V197" s="10">
        <v>0</v>
      </c>
      <c r="W197" s="10">
        <v>0</v>
      </c>
      <c r="X197" s="10">
        <v>19</v>
      </c>
      <c r="Y197" s="10">
        <v>0</v>
      </c>
      <c r="Z197" s="10">
        <v>0</v>
      </c>
      <c r="AA197" s="10">
        <v>0</v>
      </c>
      <c r="AB197" s="10">
        <v>0</v>
      </c>
      <c r="AC197" s="10">
        <v>22</v>
      </c>
      <c r="AD197" s="10">
        <v>0</v>
      </c>
      <c r="AE197" s="10">
        <v>0</v>
      </c>
      <c r="AF197" s="10">
        <v>0</v>
      </c>
      <c r="AG197" s="10">
        <v>0</v>
      </c>
      <c r="AH197" s="10">
        <v>359</v>
      </c>
      <c r="AI197" s="10">
        <v>0</v>
      </c>
      <c r="AJ197" s="10">
        <v>0</v>
      </c>
      <c r="AK197" s="10">
        <v>19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29.3</v>
      </c>
      <c r="AU197" s="10">
        <v>0</v>
      </c>
      <c r="AV197" s="10">
        <v>0</v>
      </c>
      <c r="AW197" s="10">
        <v>80.599999999999994</v>
      </c>
      <c r="AX197" s="10">
        <v>0</v>
      </c>
      <c r="AY197" s="10">
        <v>0</v>
      </c>
      <c r="AZ197" s="10">
        <v>0</v>
      </c>
      <c r="BA197" s="10">
        <v>0</v>
      </c>
      <c r="BB197" t="s">
        <v>1984</v>
      </c>
      <c r="BC197" t="s">
        <v>1985</v>
      </c>
      <c r="BD197" t="s">
        <v>1986</v>
      </c>
      <c r="BE197">
        <v>0</v>
      </c>
      <c r="BF197">
        <v>0</v>
      </c>
      <c r="BG197">
        <v>0</v>
      </c>
      <c r="BH197">
        <v>0</v>
      </c>
      <c r="BI197">
        <v>1.1000000000000001</v>
      </c>
      <c r="BJ197">
        <v>0.1</v>
      </c>
      <c r="BK197">
        <v>0</v>
      </c>
      <c r="BL197">
        <v>0</v>
      </c>
      <c r="BM197">
        <v>0.3</v>
      </c>
      <c r="BN197">
        <v>0.2</v>
      </c>
      <c r="BO197">
        <v>0</v>
      </c>
      <c r="BP197">
        <v>0</v>
      </c>
      <c r="BQ197">
        <v>-1.6999999999999886</v>
      </c>
      <c r="BR197">
        <v>0</v>
      </c>
      <c r="BS197">
        <v>0</v>
      </c>
      <c r="BT197">
        <v>0</v>
      </c>
      <c r="BU197">
        <v>0</v>
      </c>
      <c r="BV197">
        <v>1.1000000000000001</v>
      </c>
      <c r="BW197">
        <v>0.1</v>
      </c>
      <c r="BX197">
        <v>0</v>
      </c>
      <c r="BY197">
        <v>-0.3</v>
      </c>
      <c r="BZ197">
        <v>0.3</v>
      </c>
      <c r="CA197">
        <v>0.2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4.2</v>
      </c>
      <c r="CI197">
        <v>0</v>
      </c>
      <c r="CJ197">
        <v>0</v>
      </c>
      <c r="CK197">
        <v>3.5</v>
      </c>
      <c r="CL197">
        <v>0</v>
      </c>
      <c r="CM197">
        <v>0</v>
      </c>
      <c r="CN197">
        <v>0</v>
      </c>
      <c r="CO197">
        <v>0</v>
      </c>
      <c r="CP197" t="s">
        <v>195</v>
      </c>
      <c r="CQ197" t="s">
        <v>155</v>
      </c>
      <c r="CR197" s="30">
        <v>2E-3</v>
      </c>
      <c r="CS197">
        <v>6.34</v>
      </c>
      <c r="CU197" t="s">
        <v>1989</v>
      </c>
      <c r="CV197" t="s">
        <v>1988</v>
      </c>
    </row>
    <row r="198" spans="1:100">
      <c r="A198">
        <v>196</v>
      </c>
      <c r="B198" s="12">
        <v>0.42105263157894735</v>
      </c>
      <c r="C198" s="12">
        <v>0</v>
      </c>
      <c r="D198">
        <v>7</v>
      </c>
      <c r="E198" s="10">
        <v>71</v>
      </c>
      <c r="F198" s="10">
        <v>26</v>
      </c>
      <c r="G198" s="10">
        <v>26.8</v>
      </c>
      <c r="H198" s="10">
        <v>87.8</v>
      </c>
      <c r="I198">
        <v>7</v>
      </c>
      <c r="J198" t="s">
        <v>74</v>
      </c>
      <c r="K198" s="10">
        <v>35</v>
      </c>
      <c r="L198" t="s">
        <v>432</v>
      </c>
      <c r="M198" t="s">
        <v>1990</v>
      </c>
      <c r="N198" t="s">
        <v>1991</v>
      </c>
      <c r="O198">
        <v>144.72620000000001</v>
      </c>
      <c r="P198" t="s">
        <v>1995</v>
      </c>
      <c r="Q198" s="10">
        <v>0</v>
      </c>
      <c r="R198" s="10">
        <v>0</v>
      </c>
      <c r="S198" s="10">
        <v>0</v>
      </c>
      <c r="T198" s="10">
        <v>0</v>
      </c>
      <c r="U198" s="10">
        <v>149</v>
      </c>
      <c r="V198" s="10">
        <v>249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2</v>
      </c>
      <c r="AD198" s="10">
        <v>0</v>
      </c>
      <c r="AE198" s="10">
        <v>0</v>
      </c>
      <c r="AF198" s="10">
        <v>0</v>
      </c>
      <c r="AG198" s="10">
        <v>0</v>
      </c>
      <c r="AH198" s="10">
        <v>149</v>
      </c>
      <c r="AI198" s="10">
        <v>249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32.1</v>
      </c>
      <c r="AU198" s="10">
        <v>31.8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t="s">
        <v>1992</v>
      </c>
      <c r="BC198" t="s">
        <v>1993</v>
      </c>
      <c r="BD198" t="s">
        <v>1994</v>
      </c>
      <c r="BE198">
        <v>0</v>
      </c>
      <c r="BF198">
        <v>0</v>
      </c>
      <c r="BG198">
        <v>0</v>
      </c>
      <c r="BH198">
        <v>0</v>
      </c>
      <c r="BI198">
        <v>0.1</v>
      </c>
      <c r="BJ198">
        <v>0</v>
      </c>
      <c r="BK198">
        <v>0</v>
      </c>
      <c r="BL198">
        <v>0.1</v>
      </c>
      <c r="BM198">
        <v>0</v>
      </c>
      <c r="BN198">
        <v>0</v>
      </c>
      <c r="BO198">
        <v>0</v>
      </c>
      <c r="BP198">
        <v>0</v>
      </c>
      <c r="BQ198">
        <v>-0.19999999999998863</v>
      </c>
      <c r="BR198">
        <v>0</v>
      </c>
      <c r="BS198">
        <v>0</v>
      </c>
      <c r="BT198">
        <v>0</v>
      </c>
      <c r="BU198">
        <v>0</v>
      </c>
      <c r="BV198">
        <v>0.1</v>
      </c>
      <c r="BW198">
        <v>-7.4</v>
      </c>
      <c r="BX198">
        <v>0</v>
      </c>
      <c r="BY198">
        <v>0.1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3.8</v>
      </c>
      <c r="CI198">
        <v>3.3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 t="s">
        <v>195</v>
      </c>
      <c r="CQ198" t="s">
        <v>155</v>
      </c>
      <c r="CR198" s="30">
        <v>9.5999999999999992E-3</v>
      </c>
      <c r="CS198">
        <v>2.4700000000000002</v>
      </c>
      <c r="CU198" t="s">
        <v>131</v>
      </c>
      <c r="CV198" t="s">
        <v>1996</v>
      </c>
    </row>
    <row r="199" spans="1:100">
      <c r="A199">
        <v>197</v>
      </c>
      <c r="B199" s="12">
        <v>0.47368421052631576</v>
      </c>
      <c r="C199" s="12">
        <v>0</v>
      </c>
      <c r="D199">
        <v>6</v>
      </c>
      <c r="E199" s="10">
        <v>76</v>
      </c>
      <c r="F199" s="10">
        <v>22</v>
      </c>
      <c r="G199" s="10">
        <v>27.5</v>
      </c>
      <c r="H199" s="10">
        <v>92.8</v>
      </c>
      <c r="I199">
        <v>6</v>
      </c>
      <c r="J199" t="s">
        <v>74</v>
      </c>
      <c r="K199" s="10">
        <v>35</v>
      </c>
      <c r="L199" t="s">
        <v>433</v>
      </c>
      <c r="M199" t="s">
        <v>1997</v>
      </c>
      <c r="N199" t="s">
        <v>1998</v>
      </c>
      <c r="O199">
        <v>89.632300000000001</v>
      </c>
      <c r="P199" t="s">
        <v>2002</v>
      </c>
      <c r="Q199" s="10">
        <v>0</v>
      </c>
      <c r="R199" s="10">
        <v>0</v>
      </c>
      <c r="S199" s="10">
        <v>0</v>
      </c>
      <c r="T199" s="10">
        <v>0</v>
      </c>
      <c r="U199" s="10">
        <v>145</v>
      </c>
      <c r="V199" s="10">
        <v>241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14</v>
      </c>
      <c r="AD199" s="10">
        <v>0</v>
      </c>
      <c r="AE199" s="10">
        <v>0</v>
      </c>
      <c r="AF199" s="10">
        <v>0</v>
      </c>
      <c r="AG199" s="10">
        <v>0</v>
      </c>
      <c r="AH199" s="10">
        <v>145</v>
      </c>
      <c r="AI199" s="10">
        <v>241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37.1</v>
      </c>
      <c r="AU199" s="10">
        <v>9.4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t="s">
        <v>1999</v>
      </c>
      <c r="BC199" t="s">
        <v>2000</v>
      </c>
      <c r="BD199" t="s">
        <v>2001</v>
      </c>
      <c r="BE199">
        <v>0</v>
      </c>
      <c r="BF199">
        <v>0</v>
      </c>
      <c r="BG199">
        <v>0</v>
      </c>
      <c r="BH199">
        <v>0</v>
      </c>
      <c r="BI199">
        <v>0.3</v>
      </c>
      <c r="BJ199">
        <v>0.3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-0.60000000000002274</v>
      </c>
      <c r="BR199">
        <v>0</v>
      </c>
      <c r="BS199">
        <v>0</v>
      </c>
      <c r="BT199">
        <v>0</v>
      </c>
      <c r="BU199">
        <v>0</v>
      </c>
      <c r="BV199">
        <v>0.3</v>
      </c>
      <c r="BW199">
        <v>0.3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3.2</v>
      </c>
      <c r="CI199">
        <v>3.2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 t="s">
        <v>195</v>
      </c>
      <c r="CQ199" t="s">
        <v>155</v>
      </c>
      <c r="CR199" s="30">
        <v>8.8999999999999999E-3</v>
      </c>
      <c r="CS199">
        <v>3.65</v>
      </c>
      <c r="CU199" t="s">
        <v>131</v>
      </c>
      <c r="CV199" t="s">
        <v>2003</v>
      </c>
    </row>
    <row r="200" spans="1:100">
      <c r="A200">
        <v>198</v>
      </c>
      <c r="B200" s="12">
        <v>0.26315789473684209</v>
      </c>
      <c r="C200" s="12">
        <v>0</v>
      </c>
      <c r="D200">
        <v>5</v>
      </c>
      <c r="E200" s="10">
        <v>77</v>
      </c>
      <c r="F200" s="10">
        <v>26</v>
      </c>
      <c r="G200" s="10">
        <v>33.299999999999997</v>
      </c>
      <c r="H200" s="10">
        <v>87.7</v>
      </c>
      <c r="I200">
        <v>5</v>
      </c>
      <c r="J200" t="s">
        <v>74</v>
      </c>
      <c r="K200" s="10">
        <v>35</v>
      </c>
      <c r="L200" t="s">
        <v>434</v>
      </c>
      <c r="M200" t="s">
        <v>2004</v>
      </c>
      <c r="N200" t="s">
        <v>2005</v>
      </c>
      <c r="O200">
        <v>159.0146</v>
      </c>
      <c r="P200" t="s">
        <v>2009</v>
      </c>
      <c r="Q200" s="10">
        <v>0</v>
      </c>
      <c r="R200" s="10">
        <v>0</v>
      </c>
      <c r="S200" s="10">
        <v>0</v>
      </c>
      <c r="T200" s="10">
        <v>0</v>
      </c>
      <c r="U200" s="10">
        <v>150</v>
      </c>
      <c r="V200" s="10">
        <v>250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150</v>
      </c>
      <c r="AI200" s="10">
        <v>250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16</v>
      </c>
      <c r="AU200" s="10">
        <v>7.3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t="s">
        <v>2006</v>
      </c>
      <c r="BC200" t="s">
        <v>2007</v>
      </c>
      <c r="BD200" t="s">
        <v>2008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3.2</v>
      </c>
      <c r="CI200">
        <v>3.5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 t="s">
        <v>195</v>
      </c>
      <c r="CQ200" t="s">
        <v>155</v>
      </c>
      <c r="CR200" s="30">
        <v>8.9999999999999993E-3</v>
      </c>
      <c r="CS200">
        <v>2.82</v>
      </c>
      <c r="CU200" t="s">
        <v>131</v>
      </c>
      <c r="CV200" t="s">
        <v>2010</v>
      </c>
    </row>
    <row r="201" spans="1:100">
      <c r="A201">
        <v>199</v>
      </c>
      <c r="B201" s="12">
        <v>5.2631578947368418E-2</v>
      </c>
      <c r="C201" s="12">
        <v>0</v>
      </c>
      <c r="D201">
        <v>5</v>
      </c>
      <c r="E201" s="10">
        <v>70</v>
      </c>
      <c r="F201" s="10">
        <v>24</v>
      </c>
      <c r="G201" s="10">
        <v>36.200000000000003</v>
      </c>
      <c r="H201" s="10">
        <v>87</v>
      </c>
      <c r="I201">
        <v>6</v>
      </c>
      <c r="J201" t="s">
        <v>74</v>
      </c>
      <c r="K201" s="10">
        <v>33</v>
      </c>
      <c r="L201" t="s">
        <v>435</v>
      </c>
      <c r="M201" t="s">
        <v>2011</v>
      </c>
      <c r="N201" t="s">
        <v>2012</v>
      </c>
      <c r="O201">
        <v>72.756600000000006</v>
      </c>
      <c r="P201" t="s">
        <v>2016</v>
      </c>
      <c r="Q201" s="10">
        <v>0</v>
      </c>
      <c r="R201" s="10">
        <v>0</v>
      </c>
      <c r="S201" s="10">
        <v>0</v>
      </c>
      <c r="T201" s="10">
        <v>0</v>
      </c>
      <c r="U201" s="10">
        <v>154</v>
      </c>
      <c r="V201" s="10">
        <v>209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37</v>
      </c>
      <c r="AD201" s="10">
        <v>0</v>
      </c>
      <c r="AE201" s="10">
        <v>0</v>
      </c>
      <c r="AF201" s="10">
        <v>0</v>
      </c>
      <c r="AG201" s="10">
        <v>0</v>
      </c>
      <c r="AH201" s="10">
        <v>154</v>
      </c>
      <c r="AI201" s="10">
        <v>209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21.6</v>
      </c>
      <c r="AU201" s="10">
        <v>91.2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t="s">
        <v>2013</v>
      </c>
      <c r="BC201" t="s">
        <v>2014</v>
      </c>
      <c r="BD201" t="s">
        <v>2015</v>
      </c>
      <c r="BE201">
        <v>0</v>
      </c>
      <c r="BF201">
        <v>0</v>
      </c>
      <c r="BG201">
        <v>0</v>
      </c>
      <c r="BH201">
        <v>0</v>
      </c>
      <c r="BI201">
        <v>2.2999999999999998</v>
      </c>
      <c r="BJ201">
        <v>0</v>
      </c>
      <c r="BK201">
        <v>0</v>
      </c>
      <c r="BL201">
        <v>0</v>
      </c>
      <c r="BM201">
        <v>0.3</v>
      </c>
      <c r="BN201">
        <v>0</v>
      </c>
      <c r="BO201">
        <v>0</v>
      </c>
      <c r="BP201">
        <v>0</v>
      </c>
      <c r="BQ201">
        <v>-2.6000000000000227</v>
      </c>
      <c r="BR201">
        <v>0</v>
      </c>
      <c r="BS201">
        <v>0</v>
      </c>
      <c r="BT201">
        <v>0</v>
      </c>
      <c r="BU201">
        <v>0</v>
      </c>
      <c r="BV201">
        <v>2.2999999999999998</v>
      </c>
      <c r="BW201">
        <v>-1.3</v>
      </c>
      <c r="BX201">
        <v>0</v>
      </c>
      <c r="BY201">
        <v>0</v>
      </c>
      <c r="BZ201">
        <v>0.3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4.5999999999999996</v>
      </c>
      <c r="CI201">
        <v>3.8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 t="s">
        <v>195</v>
      </c>
      <c r="CQ201" t="s">
        <v>155</v>
      </c>
      <c r="CR201" s="30">
        <v>4.5999999999999999E-3</v>
      </c>
      <c r="CS201">
        <v>7.83</v>
      </c>
      <c r="CU201" t="s">
        <v>131</v>
      </c>
      <c r="CV201" t="s">
        <v>2017</v>
      </c>
    </row>
    <row r="202" spans="1:100">
      <c r="A202">
        <v>200</v>
      </c>
      <c r="B202" s="12">
        <v>5.2631578947368418E-2</v>
      </c>
      <c r="C202" s="12">
        <v>0</v>
      </c>
      <c r="D202">
        <v>5</v>
      </c>
      <c r="E202" s="10">
        <v>69</v>
      </c>
      <c r="F202" s="10">
        <v>22</v>
      </c>
      <c r="G202" s="10">
        <v>27.6</v>
      </c>
      <c r="H202" s="10">
        <v>89</v>
      </c>
      <c r="I202">
        <v>7</v>
      </c>
      <c r="J202" t="s">
        <v>74</v>
      </c>
      <c r="K202" s="10">
        <v>37</v>
      </c>
      <c r="L202" t="s">
        <v>436</v>
      </c>
      <c r="M202" t="s">
        <v>2018</v>
      </c>
      <c r="N202" t="s">
        <v>2019</v>
      </c>
      <c r="O202">
        <v>125.20529999999999</v>
      </c>
      <c r="P202" t="s">
        <v>2023</v>
      </c>
      <c r="Q202" s="10">
        <v>0</v>
      </c>
      <c r="R202" s="10">
        <v>0</v>
      </c>
      <c r="S202" s="10">
        <v>0</v>
      </c>
      <c r="T202" s="10">
        <v>0</v>
      </c>
      <c r="U202" s="10">
        <v>117</v>
      </c>
      <c r="V202" s="10">
        <v>244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39</v>
      </c>
      <c r="AD202" s="10">
        <v>0</v>
      </c>
      <c r="AE202" s="10">
        <v>0</v>
      </c>
      <c r="AF202" s="10">
        <v>0</v>
      </c>
      <c r="AG202" s="10">
        <v>0</v>
      </c>
      <c r="AH202" s="10">
        <v>117</v>
      </c>
      <c r="AI202" s="10">
        <v>244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97.3</v>
      </c>
      <c r="AU202" s="10">
        <v>58.1</v>
      </c>
      <c r="AV202" s="10">
        <v>0</v>
      </c>
      <c r="AW202" s="10">
        <v>0</v>
      </c>
      <c r="AX202" s="10">
        <v>0</v>
      </c>
      <c r="AY202" s="10">
        <v>0</v>
      </c>
      <c r="AZ202" s="10">
        <v>0</v>
      </c>
      <c r="BA202" s="10">
        <v>0</v>
      </c>
      <c r="BB202" t="s">
        <v>2020</v>
      </c>
      <c r="BC202" t="s">
        <v>2021</v>
      </c>
      <c r="BD202" t="s">
        <v>2022</v>
      </c>
      <c r="BE202">
        <v>0</v>
      </c>
      <c r="BF202">
        <v>0</v>
      </c>
      <c r="BG202">
        <v>0</v>
      </c>
      <c r="BH202">
        <v>0</v>
      </c>
      <c r="BI202">
        <v>0.2</v>
      </c>
      <c r="BJ202">
        <v>1.7</v>
      </c>
      <c r="BK202">
        <v>0</v>
      </c>
      <c r="BL202">
        <v>0</v>
      </c>
      <c r="BM202">
        <v>0</v>
      </c>
      <c r="BN202">
        <v>1.6</v>
      </c>
      <c r="BO202">
        <v>0</v>
      </c>
      <c r="BP202">
        <v>0</v>
      </c>
      <c r="BQ202">
        <v>-3.5</v>
      </c>
      <c r="BR202">
        <v>0</v>
      </c>
      <c r="BS202">
        <v>0</v>
      </c>
      <c r="BT202">
        <v>0</v>
      </c>
      <c r="BU202">
        <v>0</v>
      </c>
      <c r="BV202">
        <v>0.2</v>
      </c>
      <c r="BW202">
        <v>1.7</v>
      </c>
      <c r="BX202">
        <v>0</v>
      </c>
      <c r="BY202">
        <v>0</v>
      </c>
      <c r="BZ202">
        <v>0</v>
      </c>
      <c r="CA202">
        <v>1.6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2.7000000000000028</v>
      </c>
      <c r="CI202">
        <v>4.4000000000000004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 t="s">
        <v>195</v>
      </c>
      <c r="CQ202" t="s">
        <v>155</v>
      </c>
      <c r="CR202" s="30">
        <v>4.8999999999999998E-3</v>
      </c>
      <c r="CS202">
        <v>4.55</v>
      </c>
      <c r="CU202" t="s">
        <v>131</v>
      </c>
      <c r="CV202" t="s">
        <v>2024</v>
      </c>
    </row>
    <row r="203" spans="1:100">
      <c r="A203">
        <v>201</v>
      </c>
      <c r="B203" s="12">
        <v>0.10526315789473684</v>
      </c>
      <c r="C203" s="12">
        <v>0</v>
      </c>
      <c r="D203">
        <v>0</v>
      </c>
      <c r="E203" s="10">
        <v>61</v>
      </c>
      <c r="F203" s="10">
        <v>20</v>
      </c>
      <c r="G203" s="10">
        <v>28.5</v>
      </c>
      <c r="H203" s="10">
        <v>82.2</v>
      </c>
      <c r="I203">
        <v>3</v>
      </c>
      <c r="J203" t="s">
        <v>55</v>
      </c>
      <c r="K203" s="10">
        <v>22</v>
      </c>
      <c r="L203" t="s">
        <v>437</v>
      </c>
      <c r="M203" t="s">
        <v>2025</v>
      </c>
      <c r="N203" t="s">
        <v>2026</v>
      </c>
      <c r="O203">
        <v>90.195400000000006</v>
      </c>
      <c r="P203" t="s">
        <v>2030</v>
      </c>
      <c r="Q203" s="10">
        <v>0</v>
      </c>
      <c r="R203" s="10">
        <v>0</v>
      </c>
      <c r="S203" s="10">
        <v>0</v>
      </c>
      <c r="T203" s="10">
        <v>0</v>
      </c>
      <c r="U203" s="10">
        <v>222</v>
      </c>
      <c r="V203" s="10">
        <v>0</v>
      </c>
      <c r="W203" s="10">
        <v>0</v>
      </c>
      <c r="X203" s="10">
        <v>148</v>
      </c>
      <c r="Y203" s="10">
        <v>0</v>
      </c>
      <c r="Z203" s="10">
        <v>0</v>
      </c>
      <c r="AA203" s="10">
        <v>0</v>
      </c>
      <c r="AB203" s="10">
        <v>0</v>
      </c>
      <c r="AC203" s="10">
        <v>30</v>
      </c>
      <c r="AD203" s="10">
        <v>0</v>
      </c>
      <c r="AE203" s="10">
        <v>0</v>
      </c>
      <c r="AF203" s="10">
        <v>0</v>
      </c>
      <c r="AG203" s="10">
        <v>0</v>
      </c>
      <c r="AH203" s="10">
        <v>222</v>
      </c>
      <c r="AI203" s="10">
        <v>0</v>
      </c>
      <c r="AJ203" s="10">
        <v>0</v>
      </c>
      <c r="AK203" s="10">
        <v>148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31.5</v>
      </c>
      <c r="AU203" s="10">
        <v>0</v>
      </c>
      <c r="AV203" s="10">
        <v>0</v>
      </c>
      <c r="AW203" s="10">
        <v>17.399999999999999</v>
      </c>
      <c r="AX203" s="10">
        <v>0</v>
      </c>
      <c r="AY203" s="10">
        <v>0</v>
      </c>
      <c r="AZ203" s="10">
        <v>0</v>
      </c>
      <c r="BA203" s="10">
        <v>0</v>
      </c>
      <c r="BB203" t="s">
        <v>2027</v>
      </c>
      <c r="BC203" t="s">
        <v>2028</v>
      </c>
      <c r="BD203" t="s">
        <v>2029</v>
      </c>
      <c r="BE203">
        <v>0</v>
      </c>
      <c r="BF203">
        <v>0</v>
      </c>
      <c r="BG203">
        <v>0</v>
      </c>
      <c r="BH203">
        <v>0</v>
      </c>
      <c r="BI203">
        <v>1.3</v>
      </c>
      <c r="BJ203">
        <v>0</v>
      </c>
      <c r="BK203">
        <v>0</v>
      </c>
      <c r="BL203">
        <v>0.7</v>
      </c>
      <c r="BM203">
        <v>1.1000000000000001</v>
      </c>
      <c r="BN203">
        <v>0</v>
      </c>
      <c r="BO203">
        <v>0</v>
      </c>
      <c r="BP203">
        <v>0.5</v>
      </c>
      <c r="BQ203">
        <v>-3.6000000000000227</v>
      </c>
      <c r="BR203">
        <v>0</v>
      </c>
      <c r="BS203">
        <v>0</v>
      </c>
      <c r="BT203">
        <v>0</v>
      </c>
      <c r="BU203">
        <v>0</v>
      </c>
      <c r="BV203">
        <v>1.3</v>
      </c>
      <c r="BW203">
        <v>0</v>
      </c>
      <c r="BX203">
        <v>0</v>
      </c>
      <c r="BY203">
        <v>0.7</v>
      </c>
      <c r="BZ203">
        <v>1.1000000000000001</v>
      </c>
      <c r="CA203">
        <v>0</v>
      </c>
      <c r="CB203">
        <v>0</v>
      </c>
      <c r="CC203">
        <v>0.5</v>
      </c>
      <c r="CD203">
        <v>0</v>
      </c>
      <c r="CE203">
        <v>0</v>
      </c>
      <c r="CF203">
        <v>0</v>
      </c>
      <c r="CG203">
        <v>0</v>
      </c>
      <c r="CH203">
        <v>3.3</v>
      </c>
      <c r="CI203">
        <v>0</v>
      </c>
      <c r="CJ203">
        <v>0</v>
      </c>
      <c r="CK203">
        <v>3</v>
      </c>
      <c r="CL203">
        <v>0</v>
      </c>
      <c r="CM203">
        <v>0</v>
      </c>
      <c r="CN203">
        <v>0</v>
      </c>
      <c r="CO203">
        <v>0</v>
      </c>
      <c r="CP203" t="s">
        <v>195</v>
      </c>
      <c r="CQ203" t="s">
        <v>155</v>
      </c>
      <c r="CR203" s="30">
        <v>5.7000000000000002E-3</v>
      </c>
      <c r="CS203">
        <v>5.98</v>
      </c>
      <c r="CU203" t="s">
        <v>2032</v>
      </c>
      <c r="CV203" t="s">
        <v>2031</v>
      </c>
    </row>
    <row r="204" spans="1:100">
      <c r="A204">
        <v>202</v>
      </c>
      <c r="B204" s="12">
        <v>0.57894736842105265</v>
      </c>
      <c r="C204" s="12">
        <v>1</v>
      </c>
      <c r="D204">
        <v>-1</v>
      </c>
      <c r="E204" s="10">
        <v>63</v>
      </c>
      <c r="F204" s="10">
        <v>18</v>
      </c>
      <c r="G204" s="10">
        <v>33.1</v>
      </c>
      <c r="H204" s="10">
        <v>85.2</v>
      </c>
      <c r="I204">
        <v>3</v>
      </c>
      <c r="J204" t="s">
        <v>148</v>
      </c>
      <c r="K204" s="10">
        <v>19</v>
      </c>
      <c r="L204" t="s">
        <v>438</v>
      </c>
      <c r="M204" t="s">
        <v>2033</v>
      </c>
      <c r="N204" t="s">
        <v>2034</v>
      </c>
      <c r="O204">
        <v>0</v>
      </c>
      <c r="P204" t="s">
        <v>131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0</v>
      </c>
      <c r="AV204" s="10">
        <v>0</v>
      </c>
      <c r="AW204" s="10">
        <v>0</v>
      </c>
      <c r="AX204" s="10">
        <v>0</v>
      </c>
      <c r="AY204" s="10">
        <v>0</v>
      </c>
      <c r="AZ204" s="10">
        <v>0</v>
      </c>
      <c r="BA204" s="10">
        <v>0</v>
      </c>
      <c r="BB204" t="s">
        <v>2035</v>
      </c>
      <c r="BC204" t="s">
        <v>2036</v>
      </c>
      <c r="BD204" t="s">
        <v>2037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 t="s">
        <v>155</v>
      </c>
      <c r="CQ204" t="s">
        <v>155</v>
      </c>
      <c r="CR204" s="30">
        <v>5.5999999999999999E-3</v>
      </c>
      <c r="CS204">
        <v>2.61</v>
      </c>
      <c r="CU204" t="s">
        <v>131</v>
      </c>
      <c r="CV204" t="s">
        <v>2038</v>
      </c>
    </row>
    <row r="205" spans="1:100">
      <c r="A205">
        <v>203</v>
      </c>
      <c r="B205" s="12">
        <v>0.31578947368421051</v>
      </c>
      <c r="C205" s="12">
        <v>0</v>
      </c>
      <c r="D205">
        <v>0</v>
      </c>
      <c r="E205" s="10">
        <v>63</v>
      </c>
      <c r="F205" s="10">
        <v>17</v>
      </c>
      <c r="G205" s="10">
        <v>32.1</v>
      </c>
      <c r="H205" s="10">
        <v>79.5</v>
      </c>
      <c r="I205">
        <v>6</v>
      </c>
      <c r="J205" t="s">
        <v>57</v>
      </c>
      <c r="K205" s="10">
        <v>18</v>
      </c>
      <c r="L205" t="s">
        <v>439</v>
      </c>
      <c r="M205" t="s">
        <v>2039</v>
      </c>
      <c r="N205" t="s">
        <v>2040</v>
      </c>
      <c r="O205">
        <v>116.4639</v>
      </c>
      <c r="P205" t="s">
        <v>2044</v>
      </c>
      <c r="Q205" s="10">
        <v>0</v>
      </c>
      <c r="R205" s="10">
        <v>0</v>
      </c>
      <c r="S205" s="10">
        <v>0</v>
      </c>
      <c r="T205" s="10">
        <v>0</v>
      </c>
      <c r="U205" s="10">
        <v>19</v>
      </c>
      <c r="V205" s="10">
        <v>0</v>
      </c>
      <c r="W205" s="10">
        <v>0</v>
      </c>
      <c r="X205" s="10">
        <v>357</v>
      </c>
      <c r="Y205" s="10">
        <v>0</v>
      </c>
      <c r="Z205" s="10">
        <v>0</v>
      </c>
      <c r="AA205" s="10">
        <v>0</v>
      </c>
      <c r="AB205" s="10">
        <v>0</v>
      </c>
      <c r="AC205" s="10">
        <v>24</v>
      </c>
      <c r="AD205" s="10">
        <v>0</v>
      </c>
      <c r="AE205" s="10">
        <v>0</v>
      </c>
      <c r="AF205" s="10">
        <v>0</v>
      </c>
      <c r="AG205" s="10">
        <v>0</v>
      </c>
      <c r="AH205" s="10">
        <v>19</v>
      </c>
      <c r="AI205" s="10">
        <v>0</v>
      </c>
      <c r="AJ205" s="10">
        <v>0</v>
      </c>
      <c r="AK205" s="10">
        <v>357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87.9</v>
      </c>
      <c r="AU205" s="10">
        <v>0</v>
      </c>
      <c r="AV205" s="10">
        <v>0</v>
      </c>
      <c r="AW205" s="10">
        <v>37.700000000000003</v>
      </c>
      <c r="AX205" s="10">
        <v>0</v>
      </c>
      <c r="AY205" s="10">
        <v>0</v>
      </c>
      <c r="AZ205" s="10">
        <v>0</v>
      </c>
      <c r="BA205" s="10">
        <v>0</v>
      </c>
      <c r="BB205" t="s">
        <v>2041</v>
      </c>
      <c r="BC205" t="s">
        <v>2042</v>
      </c>
      <c r="BD205" t="s">
        <v>2043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1.4</v>
      </c>
      <c r="BM205">
        <v>0</v>
      </c>
      <c r="BN205">
        <v>0</v>
      </c>
      <c r="BO205">
        <v>0</v>
      </c>
      <c r="BP205">
        <v>1.4</v>
      </c>
      <c r="BQ205">
        <v>-2.8000000000000114</v>
      </c>
      <c r="BR205">
        <v>0</v>
      </c>
      <c r="BS205">
        <v>0</v>
      </c>
      <c r="BT205">
        <v>0</v>
      </c>
      <c r="BU205">
        <v>0</v>
      </c>
      <c r="BV205">
        <v>-0.1</v>
      </c>
      <c r="BW205">
        <v>0</v>
      </c>
      <c r="BX205">
        <v>0</v>
      </c>
      <c r="BY205">
        <v>1.4</v>
      </c>
      <c r="BZ205">
        <v>0</v>
      </c>
      <c r="CA205">
        <v>0</v>
      </c>
      <c r="CB205">
        <v>0</v>
      </c>
      <c r="CC205">
        <v>1.4</v>
      </c>
      <c r="CD205">
        <v>0</v>
      </c>
      <c r="CE205">
        <v>0</v>
      </c>
      <c r="CF205">
        <v>0</v>
      </c>
      <c r="CG205">
        <v>0</v>
      </c>
      <c r="CH205">
        <v>2.2000000000000002</v>
      </c>
      <c r="CI205">
        <v>0</v>
      </c>
      <c r="CJ205">
        <v>0</v>
      </c>
      <c r="CK205">
        <v>2.9</v>
      </c>
      <c r="CL205">
        <v>0</v>
      </c>
      <c r="CM205">
        <v>0</v>
      </c>
      <c r="CN205">
        <v>0</v>
      </c>
      <c r="CO205">
        <v>0</v>
      </c>
      <c r="CP205" t="s">
        <v>195</v>
      </c>
      <c r="CQ205" t="s">
        <v>155</v>
      </c>
      <c r="CR205" s="30">
        <v>2.0999999999999999E-3</v>
      </c>
      <c r="CS205">
        <v>3.59</v>
      </c>
      <c r="CU205" t="s">
        <v>131</v>
      </c>
      <c r="CV205" t="s">
        <v>2045</v>
      </c>
    </row>
    <row r="206" spans="1:100">
      <c r="A206">
        <v>204</v>
      </c>
      <c r="B206" s="12">
        <v>0.36842105263157893</v>
      </c>
      <c r="C206" s="12">
        <v>0</v>
      </c>
      <c r="D206">
        <v>1</v>
      </c>
      <c r="E206" s="10">
        <v>64</v>
      </c>
      <c r="F206" s="10">
        <v>24</v>
      </c>
      <c r="G206" s="10">
        <v>33.799999999999997</v>
      </c>
      <c r="H206" s="10">
        <v>85.1</v>
      </c>
      <c r="I206">
        <v>6</v>
      </c>
      <c r="J206" t="s">
        <v>55</v>
      </c>
      <c r="K206" s="10">
        <v>20</v>
      </c>
      <c r="L206" t="s">
        <v>440</v>
      </c>
      <c r="M206" t="s">
        <v>2046</v>
      </c>
      <c r="N206" t="s">
        <v>2047</v>
      </c>
      <c r="O206">
        <v>68.393199999999993</v>
      </c>
      <c r="P206" t="s">
        <v>2051</v>
      </c>
      <c r="Q206" s="10">
        <v>0</v>
      </c>
      <c r="R206" s="10">
        <v>0</v>
      </c>
      <c r="S206" s="10">
        <v>0</v>
      </c>
      <c r="T206" s="10">
        <v>0</v>
      </c>
      <c r="U206" s="10">
        <v>188</v>
      </c>
      <c r="V206" s="10">
        <v>0</v>
      </c>
      <c r="W206" s="10">
        <v>0</v>
      </c>
      <c r="X206" s="10">
        <v>188</v>
      </c>
      <c r="Y206" s="10">
        <v>0</v>
      </c>
      <c r="Z206" s="10">
        <v>0</v>
      </c>
      <c r="AA206" s="10">
        <v>0</v>
      </c>
      <c r="AB206" s="10">
        <v>0</v>
      </c>
      <c r="AC206" s="10">
        <v>24</v>
      </c>
      <c r="AD206" s="10">
        <v>0</v>
      </c>
      <c r="AE206" s="10">
        <v>0</v>
      </c>
      <c r="AF206" s="10">
        <v>0</v>
      </c>
      <c r="AG206" s="10">
        <v>0</v>
      </c>
      <c r="AH206" s="10">
        <v>188</v>
      </c>
      <c r="AI206" s="10">
        <v>0</v>
      </c>
      <c r="AJ206" s="10">
        <v>0</v>
      </c>
      <c r="AK206" s="10">
        <v>188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96.5</v>
      </c>
      <c r="AU206" s="10">
        <v>0</v>
      </c>
      <c r="AV206" s="10">
        <v>0</v>
      </c>
      <c r="AW206" s="10">
        <v>93.2</v>
      </c>
      <c r="AX206" s="10">
        <v>0</v>
      </c>
      <c r="AY206" s="10">
        <v>0</v>
      </c>
      <c r="AZ206" s="10">
        <v>0</v>
      </c>
      <c r="BA206" s="10">
        <v>0</v>
      </c>
      <c r="BB206" t="s">
        <v>2048</v>
      </c>
      <c r="BC206" t="s">
        <v>2049</v>
      </c>
      <c r="BD206" t="s">
        <v>2050</v>
      </c>
      <c r="BE206">
        <v>0</v>
      </c>
      <c r="BF206">
        <v>0</v>
      </c>
      <c r="BG206">
        <v>0</v>
      </c>
      <c r="BH206">
        <v>0</v>
      </c>
      <c r="BI206">
        <v>1.3</v>
      </c>
      <c r="BJ206">
        <v>0</v>
      </c>
      <c r="BK206">
        <v>0</v>
      </c>
      <c r="BL206">
        <v>0.4</v>
      </c>
      <c r="BM206">
        <v>0.6</v>
      </c>
      <c r="BN206">
        <v>0</v>
      </c>
      <c r="BO206">
        <v>0</v>
      </c>
      <c r="BP206">
        <v>0</v>
      </c>
      <c r="BQ206">
        <v>-2.3000000000000114</v>
      </c>
      <c r="BR206">
        <v>0</v>
      </c>
      <c r="BS206">
        <v>0</v>
      </c>
      <c r="BT206">
        <v>0</v>
      </c>
      <c r="BU206">
        <v>0</v>
      </c>
      <c r="BV206">
        <v>1.3</v>
      </c>
      <c r="BW206">
        <v>0</v>
      </c>
      <c r="BX206">
        <v>0</v>
      </c>
      <c r="BY206">
        <v>0.4</v>
      </c>
      <c r="BZ206">
        <v>0.6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3.5</v>
      </c>
      <c r="CI206">
        <v>0</v>
      </c>
      <c r="CJ206">
        <v>0</v>
      </c>
      <c r="CK206">
        <v>3.6</v>
      </c>
      <c r="CL206">
        <v>0</v>
      </c>
      <c r="CM206">
        <v>0</v>
      </c>
      <c r="CN206">
        <v>0</v>
      </c>
      <c r="CO206">
        <v>0</v>
      </c>
      <c r="CP206" t="s">
        <v>195</v>
      </c>
      <c r="CQ206" t="s">
        <v>155</v>
      </c>
      <c r="CR206" s="30">
        <v>2.3E-3</v>
      </c>
      <c r="CS206">
        <v>5.67</v>
      </c>
      <c r="CU206" t="s">
        <v>2053</v>
      </c>
      <c r="CV206" t="s">
        <v>2052</v>
      </c>
    </row>
    <row r="207" spans="1:100">
      <c r="A207">
        <v>205</v>
      </c>
      <c r="B207" s="12">
        <v>0.31578947368421051</v>
      </c>
      <c r="C207" s="12">
        <v>0</v>
      </c>
      <c r="D207">
        <v>0</v>
      </c>
      <c r="E207" s="10">
        <v>70</v>
      </c>
      <c r="F207" s="10">
        <v>23</v>
      </c>
      <c r="G207" s="10">
        <v>34.9</v>
      </c>
      <c r="H207" s="10">
        <v>82.9</v>
      </c>
      <c r="I207">
        <v>8</v>
      </c>
      <c r="J207" t="s">
        <v>55</v>
      </c>
      <c r="K207" s="10">
        <v>21</v>
      </c>
      <c r="L207" t="s">
        <v>441</v>
      </c>
      <c r="M207" t="s">
        <v>2054</v>
      </c>
      <c r="N207" t="s">
        <v>2055</v>
      </c>
      <c r="O207">
        <v>70.034400000000005</v>
      </c>
      <c r="P207" t="s">
        <v>2059</v>
      </c>
      <c r="Q207" s="10">
        <v>0</v>
      </c>
      <c r="R207" s="10">
        <v>0</v>
      </c>
      <c r="S207" s="10">
        <v>0</v>
      </c>
      <c r="T207" s="10">
        <v>0</v>
      </c>
      <c r="U207" s="10">
        <v>211</v>
      </c>
      <c r="V207" s="10">
        <v>0</v>
      </c>
      <c r="W207" s="10">
        <v>0</v>
      </c>
      <c r="X207" s="10">
        <v>172</v>
      </c>
      <c r="Y207" s="10">
        <v>0</v>
      </c>
      <c r="Z207" s="10">
        <v>0</v>
      </c>
      <c r="AA207" s="10">
        <v>0</v>
      </c>
      <c r="AB207" s="10">
        <v>0</v>
      </c>
      <c r="AC207" s="10">
        <v>17</v>
      </c>
      <c r="AD207" s="10">
        <v>0</v>
      </c>
      <c r="AE207" s="10">
        <v>0</v>
      </c>
      <c r="AF207" s="10">
        <v>0</v>
      </c>
      <c r="AG207" s="10">
        <v>0</v>
      </c>
      <c r="AH207" s="10">
        <v>211</v>
      </c>
      <c r="AI207" s="10">
        <v>0</v>
      </c>
      <c r="AJ207" s="10">
        <v>0</v>
      </c>
      <c r="AK207" s="10">
        <v>172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84.4</v>
      </c>
      <c r="AU207" s="10">
        <v>0</v>
      </c>
      <c r="AV207" s="10">
        <v>0</v>
      </c>
      <c r="AW207" s="10">
        <v>64.400000000000006</v>
      </c>
      <c r="AX207" s="10">
        <v>0</v>
      </c>
      <c r="AY207" s="10">
        <v>0</v>
      </c>
      <c r="AZ207" s="10">
        <v>0</v>
      </c>
      <c r="BA207" s="10">
        <v>0</v>
      </c>
      <c r="BB207" t="s">
        <v>2056</v>
      </c>
      <c r="BC207" t="s">
        <v>2057</v>
      </c>
      <c r="BD207" t="s">
        <v>2058</v>
      </c>
      <c r="BE207">
        <v>0</v>
      </c>
      <c r="BF207">
        <v>0</v>
      </c>
      <c r="BG207">
        <v>0</v>
      </c>
      <c r="BH207">
        <v>0</v>
      </c>
      <c r="BI207">
        <v>1.1000000000000001</v>
      </c>
      <c r="BJ207">
        <v>0</v>
      </c>
      <c r="BK207">
        <v>0</v>
      </c>
      <c r="BL207">
        <v>0</v>
      </c>
      <c r="BM207">
        <v>0.5</v>
      </c>
      <c r="BN207">
        <v>0</v>
      </c>
      <c r="BO207">
        <v>0</v>
      </c>
      <c r="BP207">
        <v>0</v>
      </c>
      <c r="BQ207">
        <v>-1.6000000000000227</v>
      </c>
      <c r="BR207">
        <v>0</v>
      </c>
      <c r="BS207">
        <v>0</v>
      </c>
      <c r="BT207">
        <v>0</v>
      </c>
      <c r="BU207">
        <v>0</v>
      </c>
      <c r="BV207">
        <v>1.1000000000000001</v>
      </c>
      <c r="BW207">
        <v>0</v>
      </c>
      <c r="BX207">
        <v>0</v>
      </c>
      <c r="BY207">
        <v>0</v>
      </c>
      <c r="BZ207">
        <v>0.5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4.4000000000000004</v>
      </c>
      <c r="CI207">
        <v>0</v>
      </c>
      <c r="CJ207">
        <v>0</v>
      </c>
      <c r="CK207">
        <v>3.6</v>
      </c>
      <c r="CL207">
        <v>0</v>
      </c>
      <c r="CM207">
        <v>0</v>
      </c>
      <c r="CN207">
        <v>0</v>
      </c>
      <c r="CO207">
        <v>0</v>
      </c>
      <c r="CP207" t="s">
        <v>195</v>
      </c>
      <c r="CQ207" t="s">
        <v>155</v>
      </c>
      <c r="CR207" s="30">
        <v>4.4000000000000003E-3</v>
      </c>
      <c r="CS207">
        <v>5.97</v>
      </c>
      <c r="CU207" t="s">
        <v>2061</v>
      </c>
      <c r="CV207" t="s">
        <v>2060</v>
      </c>
    </row>
    <row r="208" spans="1:100">
      <c r="A208">
        <v>206</v>
      </c>
      <c r="B208" s="12">
        <v>0.68421052631578949</v>
      </c>
      <c r="C208" s="12">
        <v>0</v>
      </c>
      <c r="D208">
        <v>1</v>
      </c>
      <c r="E208" s="10">
        <v>69</v>
      </c>
      <c r="F208" s="10">
        <v>23</v>
      </c>
      <c r="G208" s="10">
        <v>31.4</v>
      </c>
      <c r="H208" s="10">
        <v>82.9</v>
      </c>
      <c r="I208">
        <v>8</v>
      </c>
      <c r="J208" t="s">
        <v>55</v>
      </c>
      <c r="K208" s="10">
        <v>22</v>
      </c>
      <c r="L208" t="s">
        <v>442</v>
      </c>
      <c r="M208" t="s">
        <v>2062</v>
      </c>
      <c r="N208" t="s">
        <v>2063</v>
      </c>
      <c r="O208">
        <v>23.969100000000001</v>
      </c>
      <c r="P208" t="s">
        <v>2067</v>
      </c>
      <c r="Q208" s="10">
        <v>0</v>
      </c>
      <c r="R208" s="10">
        <v>0</v>
      </c>
      <c r="S208" s="10">
        <v>0</v>
      </c>
      <c r="T208" s="10">
        <v>0</v>
      </c>
      <c r="U208" s="10">
        <v>220</v>
      </c>
      <c r="V208" s="10">
        <v>0</v>
      </c>
      <c r="W208" s="10">
        <v>0</v>
      </c>
      <c r="X208" s="10">
        <v>147</v>
      </c>
      <c r="Y208" s="10">
        <v>0</v>
      </c>
      <c r="Z208" s="10">
        <v>0</v>
      </c>
      <c r="AA208" s="10">
        <v>0</v>
      </c>
      <c r="AB208" s="10">
        <v>0</v>
      </c>
      <c r="AC208" s="10">
        <v>33</v>
      </c>
      <c r="AD208" s="10">
        <v>0</v>
      </c>
      <c r="AE208" s="10">
        <v>0</v>
      </c>
      <c r="AF208" s="10">
        <v>0</v>
      </c>
      <c r="AG208" s="10">
        <v>0</v>
      </c>
      <c r="AH208" s="10">
        <v>220</v>
      </c>
      <c r="AI208" s="10">
        <v>0</v>
      </c>
      <c r="AJ208" s="10">
        <v>0</v>
      </c>
      <c r="AK208" s="10">
        <v>147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19.2</v>
      </c>
      <c r="AU208" s="10">
        <v>0</v>
      </c>
      <c r="AV208" s="10">
        <v>0</v>
      </c>
      <c r="AW208" s="10">
        <v>36.9</v>
      </c>
      <c r="AX208" s="10">
        <v>0</v>
      </c>
      <c r="AY208" s="10">
        <v>0</v>
      </c>
      <c r="AZ208" s="10">
        <v>0</v>
      </c>
      <c r="BA208" s="10">
        <v>0</v>
      </c>
      <c r="BB208" t="s">
        <v>2064</v>
      </c>
      <c r="BC208" t="s">
        <v>2065</v>
      </c>
      <c r="BD208" t="s">
        <v>2066</v>
      </c>
      <c r="BE208">
        <v>0</v>
      </c>
      <c r="BF208">
        <v>0</v>
      </c>
      <c r="BG208">
        <v>0</v>
      </c>
      <c r="BH208">
        <v>0</v>
      </c>
      <c r="BI208">
        <v>1.1000000000000001</v>
      </c>
      <c r="BJ208">
        <v>0</v>
      </c>
      <c r="BK208">
        <v>0</v>
      </c>
      <c r="BL208">
        <v>1.2</v>
      </c>
      <c r="BM208">
        <v>0</v>
      </c>
      <c r="BN208">
        <v>0</v>
      </c>
      <c r="BO208">
        <v>0</v>
      </c>
      <c r="BP208">
        <v>0</v>
      </c>
      <c r="BQ208">
        <v>-2.3000000000000114</v>
      </c>
      <c r="BR208">
        <v>0</v>
      </c>
      <c r="BS208">
        <v>0</v>
      </c>
      <c r="BT208">
        <v>0</v>
      </c>
      <c r="BU208">
        <v>0</v>
      </c>
      <c r="BV208">
        <v>1.1000000000000001</v>
      </c>
      <c r="BW208">
        <v>0</v>
      </c>
      <c r="BX208">
        <v>0</v>
      </c>
      <c r="BY208">
        <v>1.2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4.0999999999999996</v>
      </c>
      <c r="CI208">
        <v>0</v>
      </c>
      <c r="CJ208">
        <v>0</v>
      </c>
      <c r="CK208">
        <v>4.2</v>
      </c>
      <c r="CL208">
        <v>0</v>
      </c>
      <c r="CM208">
        <v>0</v>
      </c>
      <c r="CN208">
        <v>0</v>
      </c>
      <c r="CO208">
        <v>0</v>
      </c>
      <c r="CP208" t="s">
        <v>155</v>
      </c>
      <c r="CQ208" t="s">
        <v>155</v>
      </c>
      <c r="CR208" s="30">
        <v>5.7999999999999996E-3</v>
      </c>
      <c r="CS208">
        <v>8.59</v>
      </c>
      <c r="CU208" t="s">
        <v>131</v>
      </c>
      <c r="CV208" t="s">
        <v>2068</v>
      </c>
    </row>
    <row r="209" spans="1:100">
      <c r="A209">
        <v>207</v>
      </c>
      <c r="B209" s="12">
        <v>0.42105263157894735</v>
      </c>
      <c r="C209" s="12">
        <v>1</v>
      </c>
      <c r="D209">
        <v>-1</v>
      </c>
      <c r="E209" s="10">
        <v>69</v>
      </c>
      <c r="F209" s="10">
        <v>21</v>
      </c>
      <c r="G209" s="10">
        <v>32.5</v>
      </c>
      <c r="H209" s="10">
        <v>86.4</v>
      </c>
      <c r="I209">
        <v>6</v>
      </c>
      <c r="J209" t="s">
        <v>148</v>
      </c>
      <c r="K209" s="10">
        <v>28</v>
      </c>
      <c r="L209" t="s">
        <v>443</v>
      </c>
      <c r="M209" t="s">
        <v>2069</v>
      </c>
      <c r="N209" t="s">
        <v>2070</v>
      </c>
      <c r="O209">
        <v>0</v>
      </c>
      <c r="P209" t="s">
        <v>131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t="s">
        <v>2071</v>
      </c>
      <c r="BC209" t="s">
        <v>2072</v>
      </c>
      <c r="BD209" t="s">
        <v>2073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 t="s">
        <v>155</v>
      </c>
      <c r="CQ209" t="s">
        <v>155</v>
      </c>
      <c r="CR209" s="30">
        <v>8.0000000000000002E-3</v>
      </c>
      <c r="CS209">
        <v>6.26</v>
      </c>
      <c r="CU209" t="s">
        <v>131</v>
      </c>
      <c r="CV209" t="s">
        <v>2074</v>
      </c>
    </row>
    <row r="210" spans="1:100">
      <c r="A210">
        <v>208</v>
      </c>
      <c r="B210" s="12">
        <v>0.57894736842105265</v>
      </c>
      <c r="C210" s="12">
        <v>1</v>
      </c>
      <c r="D210">
        <v>-1</v>
      </c>
      <c r="E210" s="10">
        <v>68</v>
      </c>
      <c r="F210" s="10">
        <v>22</v>
      </c>
      <c r="G210" s="10">
        <v>33.1</v>
      </c>
      <c r="H210" s="10">
        <v>84.4</v>
      </c>
      <c r="I210">
        <v>4</v>
      </c>
      <c r="J210" t="s">
        <v>148</v>
      </c>
      <c r="K210" s="10">
        <v>32</v>
      </c>
      <c r="L210" t="s">
        <v>444</v>
      </c>
      <c r="M210" t="s">
        <v>2075</v>
      </c>
      <c r="N210" t="s">
        <v>2076</v>
      </c>
      <c r="O210">
        <v>0</v>
      </c>
      <c r="P210" t="s">
        <v>131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t="s">
        <v>2077</v>
      </c>
      <c r="BC210" t="s">
        <v>2078</v>
      </c>
      <c r="BD210" t="s">
        <v>2079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 t="s">
        <v>155</v>
      </c>
      <c r="CQ210" t="s">
        <v>155</v>
      </c>
      <c r="CR210" s="30">
        <v>9.4000000000000004E-3</v>
      </c>
      <c r="CS210">
        <v>5.18</v>
      </c>
      <c r="CU210" t="s">
        <v>131</v>
      </c>
      <c r="CV210" t="s">
        <v>2080</v>
      </c>
    </row>
    <row r="211" spans="1:100">
      <c r="A211">
        <v>209</v>
      </c>
      <c r="B211" s="12">
        <v>0.47368421052631576</v>
      </c>
      <c r="C211" s="12">
        <v>0</v>
      </c>
      <c r="D211">
        <v>1</v>
      </c>
      <c r="E211" s="10">
        <v>67</v>
      </c>
      <c r="F211" s="10">
        <v>15</v>
      </c>
      <c r="G211" s="10">
        <v>29.6</v>
      </c>
      <c r="H211" s="10">
        <v>80.7</v>
      </c>
      <c r="I211">
        <v>4</v>
      </c>
      <c r="J211" t="s">
        <v>74</v>
      </c>
      <c r="K211" s="10">
        <v>32</v>
      </c>
      <c r="L211" t="s">
        <v>445</v>
      </c>
      <c r="M211" t="s">
        <v>2081</v>
      </c>
      <c r="N211" t="s">
        <v>2082</v>
      </c>
      <c r="O211">
        <v>85.419799999999995</v>
      </c>
      <c r="P211" t="s">
        <v>2086</v>
      </c>
      <c r="Q211" s="10">
        <v>0</v>
      </c>
      <c r="R211" s="10">
        <v>0</v>
      </c>
      <c r="S211" s="10">
        <v>0</v>
      </c>
      <c r="T211" s="10">
        <v>0</v>
      </c>
      <c r="U211" s="10">
        <v>174</v>
      </c>
      <c r="V211" s="10">
        <v>213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13</v>
      </c>
      <c r="AD211" s="10">
        <v>0</v>
      </c>
      <c r="AE211" s="10">
        <v>0</v>
      </c>
      <c r="AF211" s="10">
        <v>0</v>
      </c>
      <c r="AG211" s="10">
        <v>0</v>
      </c>
      <c r="AH211" s="10">
        <v>174</v>
      </c>
      <c r="AI211" s="10">
        <v>213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56.4</v>
      </c>
      <c r="AU211" s="10">
        <v>41.4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t="s">
        <v>2083</v>
      </c>
      <c r="BC211" t="s">
        <v>2084</v>
      </c>
      <c r="BD211" t="s">
        <v>2085</v>
      </c>
      <c r="BE211">
        <v>0</v>
      </c>
      <c r="BF211">
        <v>0</v>
      </c>
      <c r="BG211">
        <v>0</v>
      </c>
      <c r="BH211">
        <v>0</v>
      </c>
      <c r="BI211">
        <v>0.6</v>
      </c>
      <c r="BJ211">
        <v>0</v>
      </c>
      <c r="BK211">
        <v>0</v>
      </c>
      <c r="BL211">
        <v>0</v>
      </c>
      <c r="BM211">
        <v>0.6</v>
      </c>
      <c r="BN211">
        <v>0.2</v>
      </c>
      <c r="BO211">
        <v>0</v>
      </c>
      <c r="BP211">
        <v>0</v>
      </c>
      <c r="BQ211">
        <v>-1.3999999999999773</v>
      </c>
      <c r="BR211">
        <v>0</v>
      </c>
      <c r="BS211">
        <v>0</v>
      </c>
      <c r="BT211">
        <v>0</v>
      </c>
      <c r="BU211">
        <v>0</v>
      </c>
      <c r="BV211">
        <v>0.6</v>
      </c>
      <c r="BW211">
        <v>-0.2</v>
      </c>
      <c r="BX211">
        <v>0</v>
      </c>
      <c r="BY211">
        <v>0</v>
      </c>
      <c r="BZ211">
        <v>0.6</v>
      </c>
      <c r="CA211">
        <v>0.2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3</v>
      </c>
      <c r="CI211">
        <v>2.5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 t="s">
        <v>155</v>
      </c>
      <c r="CQ211" t="s">
        <v>155</v>
      </c>
      <c r="CR211" s="30">
        <v>0.01</v>
      </c>
      <c r="CS211">
        <v>3.83</v>
      </c>
      <c r="CU211" t="s">
        <v>131</v>
      </c>
      <c r="CV211" t="s">
        <v>2087</v>
      </c>
    </row>
    <row r="212" spans="1:100">
      <c r="A212">
        <v>210</v>
      </c>
      <c r="B212" s="12">
        <v>0.42105263157894735</v>
      </c>
      <c r="C212" s="12">
        <v>0</v>
      </c>
      <c r="D212">
        <v>0</v>
      </c>
      <c r="E212" s="10">
        <v>64</v>
      </c>
      <c r="F212" s="10">
        <v>16</v>
      </c>
      <c r="G212" s="10">
        <v>24</v>
      </c>
      <c r="H212" s="10">
        <v>82</v>
      </c>
      <c r="I212">
        <v>2</v>
      </c>
      <c r="J212" t="s">
        <v>74</v>
      </c>
      <c r="K212" s="10">
        <v>33</v>
      </c>
      <c r="L212" t="s">
        <v>446</v>
      </c>
      <c r="M212" t="s">
        <v>2088</v>
      </c>
      <c r="N212" t="s">
        <v>2089</v>
      </c>
      <c r="O212">
        <v>71.494699999999995</v>
      </c>
      <c r="P212" t="s">
        <v>2093</v>
      </c>
      <c r="Q212" s="10">
        <v>0</v>
      </c>
      <c r="R212" s="10">
        <v>0</v>
      </c>
      <c r="S212" s="10">
        <v>0</v>
      </c>
      <c r="T212" s="10">
        <v>0</v>
      </c>
      <c r="U212" s="10">
        <v>163</v>
      </c>
      <c r="V212" s="10">
        <v>221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16</v>
      </c>
      <c r="AD212" s="10">
        <v>0</v>
      </c>
      <c r="AE212" s="10">
        <v>0</v>
      </c>
      <c r="AF212" s="10">
        <v>0</v>
      </c>
      <c r="AG212" s="10">
        <v>0</v>
      </c>
      <c r="AH212" s="10">
        <v>163</v>
      </c>
      <c r="AI212" s="10">
        <v>221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26.7</v>
      </c>
      <c r="AU212" s="10">
        <v>26.9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t="s">
        <v>2090</v>
      </c>
      <c r="BC212" t="s">
        <v>2091</v>
      </c>
      <c r="BD212" t="s">
        <v>2092</v>
      </c>
      <c r="BE212">
        <v>0</v>
      </c>
      <c r="BF212">
        <v>0</v>
      </c>
      <c r="BG212">
        <v>0</v>
      </c>
      <c r="BH212">
        <v>0</v>
      </c>
      <c r="BI212">
        <v>1.1000000000000001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-2.1000000000000227</v>
      </c>
      <c r="BR212">
        <v>0</v>
      </c>
      <c r="BS212">
        <v>0</v>
      </c>
      <c r="BT212">
        <v>0</v>
      </c>
      <c r="BU212">
        <v>0</v>
      </c>
      <c r="BV212">
        <v>1.1000000000000001</v>
      </c>
      <c r="BW212">
        <v>-2.2000000000000002</v>
      </c>
      <c r="BX212">
        <v>0</v>
      </c>
      <c r="BY212">
        <v>0</v>
      </c>
      <c r="BZ212">
        <v>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3.6</v>
      </c>
      <c r="CI212">
        <v>2.7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 t="s">
        <v>195</v>
      </c>
      <c r="CQ212" t="s">
        <v>155</v>
      </c>
      <c r="CR212" s="30">
        <v>0.01</v>
      </c>
      <c r="CS212">
        <v>5</v>
      </c>
      <c r="CU212" t="s">
        <v>131</v>
      </c>
      <c r="CV212" t="s">
        <v>2094</v>
      </c>
    </row>
    <row r="213" spans="1:100">
      <c r="A213">
        <v>211</v>
      </c>
      <c r="B213" s="12">
        <v>0.52631578947368418</v>
      </c>
      <c r="C213" s="12">
        <v>0</v>
      </c>
      <c r="D213">
        <v>0</v>
      </c>
      <c r="E213" s="10">
        <v>68</v>
      </c>
      <c r="F213" s="10">
        <v>14</v>
      </c>
      <c r="G213" s="10">
        <v>26.2</v>
      </c>
      <c r="H213" s="10">
        <v>84.7</v>
      </c>
      <c r="I213">
        <v>3</v>
      </c>
      <c r="J213" t="s">
        <v>74</v>
      </c>
      <c r="K213" s="10">
        <v>35</v>
      </c>
      <c r="L213" t="s">
        <v>447</v>
      </c>
      <c r="M213" t="s">
        <v>2095</v>
      </c>
      <c r="N213" t="s">
        <v>2096</v>
      </c>
      <c r="O213">
        <v>71.356300000000005</v>
      </c>
      <c r="P213" t="s">
        <v>2100</v>
      </c>
      <c r="Q213" s="10">
        <v>0</v>
      </c>
      <c r="R213" s="10">
        <v>0</v>
      </c>
      <c r="S213" s="10">
        <v>0</v>
      </c>
      <c r="T213" s="10">
        <v>0</v>
      </c>
      <c r="U213" s="10">
        <v>143</v>
      </c>
      <c r="V213" s="10">
        <v>238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19</v>
      </c>
      <c r="AD213" s="10">
        <v>0</v>
      </c>
      <c r="AE213" s="10">
        <v>0</v>
      </c>
      <c r="AF213" s="10">
        <v>0</v>
      </c>
      <c r="AG213" s="10">
        <v>0</v>
      </c>
      <c r="AH213" s="10">
        <v>143</v>
      </c>
      <c r="AI213" s="10">
        <v>238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19.899999999999999</v>
      </c>
      <c r="AU213" s="10">
        <v>67.5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t="s">
        <v>2097</v>
      </c>
      <c r="BC213" t="s">
        <v>2098</v>
      </c>
      <c r="BD213" t="s">
        <v>2099</v>
      </c>
      <c r="BE213">
        <v>0</v>
      </c>
      <c r="BF213">
        <v>0</v>
      </c>
      <c r="BG213">
        <v>0</v>
      </c>
      <c r="BH213">
        <v>0</v>
      </c>
      <c r="BI213">
        <v>0.9</v>
      </c>
      <c r="BJ213">
        <v>0</v>
      </c>
      <c r="BK213">
        <v>0</v>
      </c>
      <c r="BL213">
        <v>0</v>
      </c>
      <c r="BM213">
        <v>0.9</v>
      </c>
      <c r="BN213">
        <v>0</v>
      </c>
      <c r="BO213">
        <v>0</v>
      </c>
      <c r="BP213">
        <v>0</v>
      </c>
      <c r="BQ213">
        <v>-1.8000000000000114</v>
      </c>
      <c r="BR213">
        <v>0</v>
      </c>
      <c r="BS213">
        <v>0</v>
      </c>
      <c r="BT213">
        <v>0</v>
      </c>
      <c r="BU213">
        <v>0</v>
      </c>
      <c r="BV213">
        <v>0.9</v>
      </c>
      <c r="BW213">
        <v>-1.3</v>
      </c>
      <c r="BX213">
        <v>0</v>
      </c>
      <c r="BY213">
        <v>0</v>
      </c>
      <c r="BZ213">
        <v>0.9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3.6</v>
      </c>
      <c r="CI213">
        <v>3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 t="s">
        <v>195</v>
      </c>
      <c r="CQ213" t="s">
        <v>155</v>
      </c>
      <c r="CR213" s="30">
        <v>2.3999999999999998E-3</v>
      </c>
      <c r="CS213">
        <v>4.16</v>
      </c>
      <c r="CU213" t="s">
        <v>131</v>
      </c>
      <c r="CV213" t="s">
        <v>2101</v>
      </c>
    </row>
    <row r="214" spans="1:100">
      <c r="A214">
        <v>212</v>
      </c>
      <c r="B214" s="12">
        <v>0.42105263157894735</v>
      </c>
      <c r="C214" s="12">
        <v>0</v>
      </c>
      <c r="D214">
        <v>1</v>
      </c>
      <c r="E214" s="10">
        <v>75</v>
      </c>
      <c r="F214" s="10">
        <v>20</v>
      </c>
      <c r="G214" s="10">
        <v>29.9</v>
      </c>
      <c r="H214" s="10">
        <v>85.3</v>
      </c>
      <c r="I214">
        <v>1</v>
      </c>
      <c r="J214" t="s">
        <v>74</v>
      </c>
      <c r="K214" s="10">
        <v>33</v>
      </c>
      <c r="L214" t="s">
        <v>448</v>
      </c>
      <c r="M214" t="s">
        <v>2102</v>
      </c>
      <c r="N214" t="s">
        <v>2103</v>
      </c>
      <c r="O214">
        <v>80.876400000000004</v>
      </c>
      <c r="P214" t="s">
        <v>2107</v>
      </c>
      <c r="Q214" s="10">
        <v>0</v>
      </c>
      <c r="R214" s="10">
        <v>0</v>
      </c>
      <c r="S214" s="10">
        <v>0</v>
      </c>
      <c r="T214" s="10">
        <v>0</v>
      </c>
      <c r="U214" s="10">
        <v>169</v>
      </c>
      <c r="V214" s="10">
        <v>228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3</v>
      </c>
      <c r="AD214" s="10">
        <v>0</v>
      </c>
      <c r="AE214" s="10">
        <v>0</v>
      </c>
      <c r="AF214" s="10">
        <v>0</v>
      </c>
      <c r="AG214" s="10">
        <v>0</v>
      </c>
      <c r="AH214" s="10">
        <v>169</v>
      </c>
      <c r="AI214" s="10">
        <v>228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54.9</v>
      </c>
      <c r="AU214" s="10">
        <v>95.7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t="s">
        <v>2104</v>
      </c>
      <c r="BC214" t="s">
        <v>2105</v>
      </c>
      <c r="BD214" t="s">
        <v>2106</v>
      </c>
      <c r="BE214">
        <v>0</v>
      </c>
      <c r="BF214">
        <v>0</v>
      </c>
      <c r="BG214">
        <v>0</v>
      </c>
      <c r="BH214">
        <v>0</v>
      </c>
      <c r="BI214">
        <v>0.1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-0.10000000000002274</v>
      </c>
      <c r="BR214">
        <v>0</v>
      </c>
      <c r="BS214">
        <v>0</v>
      </c>
      <c r="BT214">
        <v>0</v>
      </c>
      <c r="BU214">
        <v>0</v>
      </c>
      <c r="BV214">
        <v>0.1</v>
      </c>
      <c r="BW214">
        <v>-1.1000000000000001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4.4000000000000004</v>
      </c>
      <c r="CI214">
        <v>3.8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 t="s">
        <v>195</v>
      </c>
      <c r="CQ214" t="s">
        <v>155</v>
      </c>
      <c r="CR214" s="30">
        <v>2.0999999999999999E-3</v>
      </c>
      <c r="CS214">
        <v>4.42</v>
      </c>
      <c r="CU214" t="s">
        <v>131</v>
      </c>
      <c r="CV214" t="s">
        <v>2108</v>
      </c>
    </row>
    <row r="215" spans="1:100">
      <c r="A215">
        <v>213</v>
      </c>
      <c r="B215" s="12">
        <v>0.47368421052631576</v>
      </c>
      <c r="C215" s="12">
        <v>0</v>
      </c>
      <c r="D215">
        <v>2</v>
      </c>
      <c r="E215" s="10">
        <v>75</v>
      </c>
      <c r="F215" s="10">
        <v>22</v>
      </c>
      <c r="G215" s="10">
        <v>25.2</v>
      </c>
      <c r="H215" s="10">
        <v>89.6</v>
      </c>
      <c r="I215">
        <v>4</v>
      </c>
      <c r="J215" t="s">
        <v>74</v>
      </c>
      <c r="K215" s="10">
        <v>31</v>
      </c>
      <c r="L215" t="s">
        <v>449</v>
      </c>
      <c r="M215" t="s">
        <v>2109</v>
      </c>
      <c r="N215" t="s">
        <v>2110</v>
      </c>
      <c r="O215">
        <v>113.2034</v>
      </c>
      <c r="P215" t="s">
        <v>2114</v>
      </c>
      <c r="Q215" s="10">
        <v>0</v>
      </c>
      <c r="R215" s="10">
        <v>0</v>
      </c>
      <c r="S215" s="10">
        <v>0</v>
      </c>
      <c r="T215" s="10">
        <v>0</v>
      </c>
      <c r="U215" s="10">
        <v>173</v>
      </c>
      <c r="V215" s="10">
        <v>191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36</v>
      </c>
      <c r="AD215" s="10">
        <v>0</v>
      </c>
      <c r="AE215" s="10">
        <v>0</v>
      </c>
      <c r="AF215" s="10">
        <v>0</v>
      </c>
      <c r="AG215" s="10">
        <v>0</v>
      </c>
      <c r="AH215" s="10">
        <v>173</v>
      </c>
      <c r="AI215" s="10">
        <v>191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24</v>
      </c>
      <c r="AU215" s="10">
        <v>73.599999999999994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t="s">
        <v>2111</v>
      </c>
      <c r="BC215" t="s">
        <v>2112</v>
      </c>
      <c r="BD215" t="s">
        <v>2113</v>
      </c>
      <c r="BE215">
        <v>0</v>
      </c>
      <c r="BF215">
        <v>0</v>
      </c>
      <c r="BG215">
        <v>0</v>
      </c>
      <c r="BH215">
        <v>0</v>
      </c>
      <c r="BI215">
        <v>1.3</v>
      </c>
      <c r="BJ215">
        <v>0.3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-1.6000000000000227</v>
      </c>
      <c r="BR215">
        <v>0</v>
      </c>
      <c r="BS215">
        <v>0</v>
      </c>
      <c r="BT215">
        <v>0</v>
      </c>
      <c r="BU215">
        <v>0</v>
      </c>
      <c r="BV215">
        <v>1.3</v>
      </c>
      <c r="BW215">
        <v>0.3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3.5</v>
      </c>
      <c r="CI215">
        <v>3.2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 t="s">
        <v>195</v>
      </c>
      <c r="CQ215" t="s">
        <v>155</v>
      </c>
      <c r="CR215" s="30">
        <v>3.5999999999999999E-3</v>
      </c>
      <c r="CS215">
        <v>2.89</v>
      </c>
      <c r="CU215" t="s">
        <v>131</v>
      </c>
      <c r="CV215" t="s">
        <v>2115</v>
      </c>
    </row>
    <row r="216" spans="1:100">
      <c r="A216">
        <v>214</v>
      </c>
      <c r="B216" s="12">
        <v>0.84210526315789469</v>
      </c>
      <c r="C216" s="12">
        <v>0</v>
      </c>
      <c r="D216">
        <v>5</v>
      </c>
      <c r="E216" s="10">
        <v>70</v>
      </c>
      <c r="F216" s="10">
        <v>23</v>
      </c>
      <c r="G216" s="10">
        <v>25.3</v>
      </c>
      <c r="H216" s="10">
        <v>86</v>
      </c>
      <c r="I216">
        <v>3</v>
      </c>
      <c r="J216" t="s">
        <v>74</v>
      </c>
      <c r="K216" s="10">
        <v>34</v>
      </c>
      <c r="L216" t="s">
        <v>450</v>
      </c>
      <c r="M216" t="s">
        <v>2116</v>
      </c>
      <c r="N216" t="s">
        <v>2117</v>
      </c>
      <c r="O216">
        <v>24.405000000000001</v>
      </c>
      <c r="P216" t="s">
        <v>2121</v>
      </c>
      <c r="Q216" s="10">
        <v>0</v>
      </c>
      <c r="R216" s="10">
        <v>0</v>
      </c>
      <c r="S216" s="10">
        <v>0</v>
      </c>
      <c r="T216" s="10">
        <v>0</v>
      </c>
      <c r="U216" s="10">
        <v>149</v>
      </c>
      <c r="V216" s="10">
        <v>224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27</v>
      </c>
      <c r="AD216" s="10">
        <v>0</v>
      </c>
      <c r="AE216" s="10">
        <v>0</v>
      </c>
      <c r="AF216" s="10">
        <v>0</v>
      </c>
      <c r="AG216" s="10">
        <v>0</v>
      </c>
      <c r="AH216" s="10">
        <v>149</v>
      </c>
      <c r="AI216" s="10">
        <v>224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94</v>
      </c>
      <c r="AU216" s="10">
        <v>88.2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t="s">
        <v>2118</v>
      </c>
      <c r="BC216" t="s">
        <v>2119</v>
      </c>
      <c r="BD216" t="s">
        <v>2120</v>
      </c>
      <c r="BE216">
        <v>0</v>
      </c>
      <c r="BF216">
        <v>0</v>
      </c>
      <c r="BG216">
        <v>0</v>
      </c>
      <c r="BH216">
        <v>0</v>
      </c>
      <c r="BI216">
        <v>1.5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-1.5</v>
      </c>
      <c r="BR216">
        <v>0</v>
      </c>
      <c r="BS216">
        <v>0</v>
      </c>
      <c r="BT216">
        <v>0</v>
      </c>
      <c r="BU216">
        <v>0</v>
      </c>
      <c r="BV216">
        <v>1.5</v>
      </c>
      <c r="BW216">
        <v>-1.2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4.4000000000000004</v>
      </c>
      <c r="CI216">
        <v>3.7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 t="s">
        <v>195</v>
      </c>
      <c r="CQ216" t="s">
        <v>155</v>
      </c>
      <c r="CR216" s="30">
        <v>1.2999999999999999E-3</v>
      </c>
      <c r="CS216">
        <v>4.71</v>
      </c>
      <c r="CU216" t="s">
        <v>131</v>
      </c>
      <c r="CV216" t="s">
        <v>2122</v>
      </c>
    </row>
    <row r="217" spans="1:100">
      <c r="A217">
        <v>215</v>
      </c>
      <c r="B217" s="12">
        <v>0.73684210526315785</v>
      </c>
      <c r="C217" s="12">
        <v>0</v>
      </c>
      <c r="D217">
        <v>7</v>
      </c>
      <c r="E217" s="10">
        <v>72</v>
      </c>
      <c r="F217" s="10">
        <v>22</v>
      </c>
      <c r="G217" s="10">
        <v>20.8</v>
      </c>
      <c r="H217" s="10">
        <v>84.8</v>
      </c>
      <c r="I217">
        <v>4</v>
      </c>
      <c r="J217" t="s">
        <v>74</v>
      </c>
      <c r="K217" s="10">
        <v>34</v>
      </c>
      <c r="L217" t="s">
        <v>451</v>
      </c>
      <c r="M217" t="s">
        <v>2123</v>
      </c>
      <c r="N217" t="s">
        <v>2124</v>
      </c>
      <c r="O217">
        <v>84.820700000000002</v>
      </c>
      <c r="P217" t="s">
        <v>2128</v>
      </c>
      <c r="Q217" s="10">
        <v>0</v>
      </c>
      <c r="R217" s="10">
        <v>0</v>
      </c>
      <c r="S217" s="10">
        <v>0</v>
      </c>
      <c r="T217" s="10">
        <v>0</v>
      </c>
      <c r="U217" s="10">
        <v>149</v>
      </c>
      <c r="V217" s="10">
        <v>223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28</v>
      </c>
      <c r="AD217" s="10">
        <v>0</v>
      </c>
      <c r="AE217" s="10">
        <v>0</v>
      </c>
      <c r="AF217" s="10">
        <v>0</v>
      </c>
      <c r="AG217" s="10">
        <v>0</v>
      </c>
      <c r="AH217" s="10">
        <v>149</v>
      </c>
      <c r="AI217" s="10">
        <v>223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84.6</v>
      </c>
      <c r="AU217" s="10">
        <v>75.7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t="s">
        <v>2125</v>
      </c>
      <c r="BC217" t="s">
        <v>2126</v>
      </c>
      <c r="BD217" t="s">
        <v>2127</v>
      </c>
      <c r="BE217">
        <v>0</v>
      </c>
      <c r="BF217">
        <v>0</v>
      </c>
      <c r="BG217">
        <v>0</v>
      </c>
      <c r="BH217">
        <v>0</v>
      </c>
      <c r="BI217">
        <v>0.9</v>
      </c>
      <c r="BJ217">
        <v>0.2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-1.1000000000000227</v>
      </c>
      <c r="BR217">
        <v>0</v>
      </c>
      <c r="BS217">
        <v>0</v>
      </c>
      <c r="BT217">
        <v>0</v>
      </c>
      <c r="BU217">
        <v>0</v>
      </c>
      <c r="BV217">
        <v>0.9</v>
      </c>
      <c r="BW217">
        <v>0.2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3.8</v>
      </c>
      <c r="CI217">
        <v>3.5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 t="s">
        <v>195</v>
      </c>
      <c r="CQ217" t="s">
        <v>155</v>
      </c>
      <c r="CR217" s="30">
        <v>3.7000000000000002E-3</v>
      </c>
      <c r="CS217">
        <v>2.0699999999999998</v>
      </c>
      <c r="CU217" t="s">
        <v>131</v>
      </c>
      <c r="CV217" t="s">
        <v>2129</v>
      </c>
    </row>
    <row r="218" spans="1:100">
      <c r="A218">
        <v>216</v>
      </c>
      <c r="B218" s="12">
        <v>0.52631578947368418</v>
      </c>
      <c r="C218" s="12">
        <v>0</v>
      </c>
      <c r="D218">
        <v>7</v>
      </c>
      <c r="E218" s="10">
        <v>67</v>
      </c>
      <c r="F218" s="10">
        <v>19</v>
      </c>
      <c r="G218" s="10">
        <v>25.4</v>
      </c>
      <c r="H218" s="10">
        <v>87.2</v>
      </c>
      <c r="I218">
        <v>6</v>
      </c>
      <c r="J218" t="s">
        <v>55</v>
      </c>
      <c r="K218" s="10">
        <v>30</v>
      </c>
      <c r="L218" t="s">
        <v>452</v>
      </c>
      <c r="M218" t="s">
        <v>2130</v>
      </c>
      <c r="N218" t="s">
        <v>2131</v>
      </c>
      <c r="O218">
        <v>140.01990000000001</v>
      </c>
      <c r="P218" t="s">
        <v>2135</v>
      </c>
      <c r="Q218" s="10">
        <v>0</v>
      </c>
      <c r="R218" s="10">
        <v>0</v>
      </c>
      <c r="S218" s="10">
        <v>0</v>
      </c>
      <c r="T218" s="10">
        <v>0</v>
      </c>
      <c r="U218" s="10">
        <v>199</v>
      </c>
      <c r="V218" s="10">
        <v>199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2</v>
      </c>
      <c r="AD218" s="10">
        <v>0</v>
      </c>
      <c r="AE218" s="10">
        <v>0</v>
      </c>
      <c r="AF218" s="10">
        <v>0</v>
      </c>
      <c r="AG218" s="10">
        <v>0</v>
      </c>
      <c r="AH218" s="10">
        <v>199</v>
      </c>
      <c r="AI218" s="10">
        <v>199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7.3</v>
      </c>
      <c r="AU218" s="10">
        <v>74.900000000000006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t="s">
        <v>2132</v>
      </c>
      <c r="BC218" t="s">
        <v>2133</v>
      </c>
      <c r="BD218" t="s">
        <v>2134</v>
      </c>
      <c r="BE218">
        <v>0</v>
      </c>
      <c r="BF218">
        <v>0</v>
      </c>
      <c r="BG218">
        <v>0</v>
      </c>
      <c r="BH218">
        <v>0</v>
      </c>
      <c r="BI218">
        <v>0.1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-0.10000000000002274</v>
      </c>
      <c r="BR218">
        <v>0</v>
      </c>
      <c r="BS218">
        <v>0</v>
      </c>
      <c r="BT218">
        <v>0</v>
      </c>
      <c r="BU218">
        <v>0</v>
      </c>
      <c r="BV218">
        <v>0.1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4.2</v>
      </c>
      <c r="CI218">
        <v>3.7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 t="s">
        <v>195</v>
      </c>
      <c r="CQ218" t="s">
        <v>155</v>
      </c>
      <c r="CR218" s="30">
        <v>6.7999999999999996E-3</v>
      </c>
      <c r="CS218">
        <v>2.12</v>
      </c>
      <c r="CU218" t="s">
        <v>131</v>
      </c>
      <c r="CV218" t="s">
        <v>2136</v>
      </c>
    </row>
    <row r="219" spans="1:100">
      <c r="A219">
        <v>217</v>
      </c>
      <c r="B219" s="12">
        <v>0.52631578947368418</v>
      </c>
      <c r="C219" s="12">
        <v>0</v>
      </c>
      <c r="D219">
        <v>7</v>
      </c>
      <c r="E219" s="10">
        <v>74</v>
      </c>
      <c r="F219" s="10">
        <v>21</v>
      </c>
      <c r="G219" s="10">
        <v>23.6</v>
      </c>
      <c r="H219" s="10">
        <v>85.3</v>
      </c>
      <c r="I219">
        <v>6</v>
      </c>
      <c r="J219" t="s">
        <v>74</v>
      </c>
      <c r="K219" s="10">
        <v>36</v>
      </c>
      <c r="L219" t="s">
        <v>453</v>
      </c>
      <c r="M219" t="s">
        <v>2137</v>
      </c>
      <c r="N219" t="s">
        <v>2138</v>
      </c>
      <c r="O219">
        <v>27.7163</v>
      </c>
      <c r="P219" t="s">
        <v>2142</v>
      </c>
      <c r="Q219" s="10">
        <v>0</v>
      </c>
      <c r="R219" s="10">
        <v>0</v>
      </c>
      <c r="S219" s="10">
        <v>0</v>
      </c>
      <c r="T219" s="10">
        <v>0</v>
      </c>
      <c r="U219" s="10">
        <v>139</v>
      </c>
      <c r="V219" s="10">
        <v>258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3</v>
      </c>
      <c r="AD219" s="10">
        <v>0</v>
      </c>
      <c r="AE219" s="10">
        <v>0</v>
      </c>
      <c r="AF219" s="10">
        <v>0</v>
      </c>
      <c r="AG219" s="10">
        <v>0</v>
      </c>
      <c r="AH219" s="10">
        <v>139</v>
      </c>
      <c r="AI219" s="10">
        <v>258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56.6</v>
      </c>
      <c r="AU219" s="10">
        <v>45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t="s">
        <v>2139</v>
      </c>
      <c r="BC219" t="s">
        <v>2140</v>
      </c>
      <c r="BD219" t="s">
        <v>2141</v>
      </c>
      <c r="BE219">
        <v>0</v>
      </c>
      <c r="BF219">
        <v>0</v>
      </c>
      <c r="BG219">
        <v>0</v>
      </c>
      <c r="BH219">
        <v>0</v>
      </c>
      <c r="BI219">
        <v>0.1</v>
      </c>
      <c r="BJ219">
        <v>0.1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-0.19999999999998863</v>
      </c>
      <c r="BR219">
        <v>0</v>
      </c>
      <c r="BS219">
        <v>0</v>
      </c>
      <c r="BT219">
        <v>0</v>
      </c>
      <c r="BU219">
        <v>0</v>
      </c>
      <c r="BV219">
        <v>0.1</v>
      </c>
      <c r="BW219">
        <v>0.1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3.7</v>
      </c>
      <c r="CI219">
        <v>3.7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 t="s">
        <v>195</v>
      </c>
      <c r="CQ219" t="s">
        <v>155</v>
      </c>
      <c r="CR219" s="30">
        <v>9.2999999999999992E-3</v>
      </c>
      <c r="CS219">
        <v>10.71</v>
      </c>
      <c r="CU219" t="s">
        <v>131</v>
      </c>
      <c r="CV219" t="s">
        <v>2143</v>
      </c>
    </row>
    <row r="220" spans="1:100">
      <c r="A220">
        <v>218</v>
      </c>
      <c r="B220" s="12">
        <v>0.31578947368421051</v>
      </c>
      <c r="C220" s="12">
        <v>0</v>
      </c>
      <c r="D220">
        <v>5</v>
      </c>
      <c r="E220" s="10">
        <v>72</v>
      </c>
      <c r="F220" s="10">
        <v>25</v>
      </c>
      <c r="G220" s="10">
        <v>24.1</v>
      </c>
      <c r="H220" s="10">
        <v>90.6</v>
      </c>
      <c r="I220">
        <v>8</v>
      </c>
      <c r="J220" t="s">
        <v>74</v>
      </c>
      <c r="K220" s="10">
        <v>32</v>
      </c>
      <c r="L220" t="s">
        <v>454</v>
      </c>
      <c r="M220" t="s">
        <v>2144</v>
      </c>
      <c r="N220" t="s">
        <v>2145</v>
      </c>
      <c r="O220">
        <v>22.600300000000001</v>
      </c>
      <c r="P220" t="s">
        <v>2149</v>
      </c>
      <c r="Q220" s="10">
        <v>0</v>
      </c>
      <c r="R220" s="10">
        <v>0</v>
      </c>
      <c r="S220" s="10">
        <v>0</v>
      </c>
      <c r="T220" s="10">
        <v>0</v>
      </c>
      <c r="U220" s="10">
        <v>163</v>
      </c>
      <c r="V220" s="10">
        <v>199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38</v>
      </c>
      <c r="AD220" s="10">
        <v>0</v>
      </c>
      <c r="AE220" s="10">
        <v>0</v>
      </c>
      <c r="AF220" s="10">
        <v>0</v>
      </c>
      <c r="AG220" s="10">
        <v>0</v>
      </c>
      <c r="AH220" s="10">
        <v>163</v>
      </c>
      <c r="AI220" s="10">
        <v>199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44</v>
      </c>
      <c r="AU220" s="10">
        <v>2.4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t="s">
        <v>2146</v>
      </c>
      <c r="BC220" t="s">
        <v>2147</v>
      </c>
      <c r="BD220" t="s">
        <v>2148</v>
      </c>
      <c r="BE220">
        <v>0</v>
      </c>
      <c r="BF220">
        <v>0</v>
      </c>
      <c r="BG220">
        <v>0</v>
      </c>
      <c r="BH220">
        <v>0</v>
      </c>
      <c r="BI220">
        <v>2</v>
      </c>
      <c r="BJ220">
        <v>0</v>
      </c>
      <c r="BK220">
        <v>0</v>
      </c>
      <c r="BL220">
        <v>0.1</v>
      </c>
      <c r="BM220">
        <v>0</v>
      </c>
      <c r="BN220">
        <v>0</v>
      </c>
      <c r="BO220">
        <v>0</v>
      </c>
      <c r="BP220">
        <v>0</v>
      </c>
      <c r="BQ220">
        <v>-2.1000000000000227</v>
      </c>
      <c r="BR220">
        <v>0</v>
      </c>
      <c r="BS220">
        <v>0</v>
      </c>
      <c r="BT220">
        <v>0</v>
      </c>
      <c r="BU220">
        <v>0</v>
      </c>
      <c r="BV220">
        <v>2</v>
      </c>
      <c r="BW220">
        <v>-3.3</v>
      </c>
      <c r="BX220">
        <v>0</v>
      </c>
      <c r="BY220">
        <v>0.1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3.6</v>
      </c>
      <c r="CI220">
        <v>3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 t="s">
        <v>195</v>
      </c>
      <c r="CQ220" t="s">
        <v>155</v>
      </c>
      <c r="CR220" s="30">
        <v>6.1999999999999998E-3</v>
      </c>
      <c r="CS220">
        <v>18.5</v>
      </c>
      <c r="CU220" t="s">
        <v>131</v>
      </c>
      <c r="CV220" t="s">
        <v>2150</v>
      </c>
    </row>
    <row r="221" spans="1:100">
      <c r="A221">
        <v>219</v>
      </c>
      <c r="B221" s="12">
        <v>0.52631578947368418</v>
      </c>
      <c r="C221" s="12">
        <v>0</v>
      </c>
      <c r="D221">
        <v>4</v>
      </c>
      <c r="E221" s="10">
        <v>74</v>
      </c>
      <c r="F221" s="10">
        <v>24</v>
      </c>
      <c r="G221" s="10">
        <v>31.2</v>
      </c>
      <c r="H221" s="10">
        <v>89.4</v>
      </c>
      <c r="I221">
        <v>6</v>
      </c>
      <c r="J221" t="s">
        <v>74</v>
      </c>
      <c r="K221" s="10">
        <v>37</v>
      </c>
      <c r="L221" t="s">
        <v>455</v>
      </c>
      <c r="M221" t="s">
        <v>2151</v>
      </c>
      <c r="N221" t="s">
        <v>2152</v>
      </c>
      <c r="O221">
        <v>33.278300000000002</v>
      </c>
      <c r="P221" t="s">
        <v>2156</v>
      </c>
      <c r="Q221" s="10">
        <v>0</v>
      </c>
      <c r="R221" s="10">
        <v>0</v>
      </c>
      <c r="S221" s="10">
        <v>0</v>
      </c>
      <c r="T221" s="10">
        <v>0</v>
      </c>
      <c r="U221" s="10">
        <v>120</v>
      </c>
      <c r="V221" s="10">
        <v>250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30</v>
      </c>
      <c r="AD221" s="10">
        <v>0</v>
      </c>
      <c r="AE221" s="10">
        <v>0</v>
      </c>
      <c r="AF221" s="10">
        <v>0</v>
      </c>
      <c r="AG221" s="10">
        <v>0</v>
      </c>
      <c r="AH221" s="10">
        <v>120</v>
      </c>
      <c r="AI221" s="10">
        <v>250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49.6</v>
      </c>
      <c r="AU221" s="10">
        <v>67.8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t="s">
        <v>2153</v>
      </c>
      <c r="BC221" t="s">
        <v>2154</v>
      </c>
      <c r="BD221" t="s">
        <v>2155</v>
      </c>
      <c r="BE221">
        <v>0</v>
      </c>
      <c r="BF221">
        <v>0</v>
      </c>
      <c r="BG221">
        <v>0</v>
      </c>
      <c r="BH221">
        <v>0</v>
      </c>
      <c r="BI221">
        <v>1.2</v>
      </c>
      <c r="BJ221">
        <v>0.3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-1.5</v>
      </c>
      <c r="BR221">
        <v>0</v>
      </c>
      <c r="BS221">
        <v>0</v>
      </c>
      <c r="BT221">
        <v>0</v>
      </c>
      <c r="BU221">
        <v>0</v>
      </c>
      <c r="BV221">
        <v>1.2</v>
      </c>
      <c r="BW221">
        <v>0.3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3.8</v>
      </c>
      <c r="CI221">
        <v>3.4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 t="s">
        <v>195</v>
      </c>
      <c r="CQ221" t="s">
        <v>155</v>
      </c>
      <c r="CR221" s="30">
        <v>2.5999999999999999E-3</v>
      </c>
      <c r="CS221">
        <v>8.92</v>
      </c>
      <c r="CU221" t="s">
        <v>131</v>
      </c>
      <c r="CV221" t="s">
        <v>2157</v>
      </c>
    </row>
    <row r="222" spans="1:100">
      <c r="A222">
        <v>220</v>
      </c>
      <c r="B222" s="12">
        <v>5.2631578947368418E-2</v>
      </c>
      <c r="C222" s="12">
        <v>0</v>
      </c>
      <c r="D222">
        <v>5</v>
      </c>
      <c r="E222" s="10">
        <v>68</v>
      </c>
      <c r="F222" s="10">
        <v>22</v>
      </c>
      <c r="G222" s="10">
        <v>31.7</v>
      </c>
      <c r="H222" s="10">
        <v>92.5</v>
      </c>
      <c r="I222">
        <v>8</v>
      </c>
      <c r="J222" t="s">
        <v>74</v>
      </c>
      <c r="K222" s="10">
        <v>32</v>
      </c>
      <c r="L222" t="s">
        <v>456</v>
      </c>
      <c r="M222" t="s">
        <v>2158</v>
      </c>
      <c r="N222" t="s">
        <v>2159</v>
      </c>
      <c r="O222">
        <v>204.18790000000001</v>
      </c>
      <c r="P222" t="s">
        <v>2163</v>
      </c>
      <c r="Q222" s="10">
        <v>0</v>
      </c>
      <c r="R222" s="10">
        <v>0</v>
      </c>
      <c r="S222" s="10">
        <v>0</v>
      </c>
      <c r="T222" s="10">
        <v>0</v>
      </c>
      <c r="U222" s="10">
        <v>171</v>
      </c>
      <c r="V222" s="10">
        <v>209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20</v>
      </c>
      <c r="AD222" s="10">
        <v>0</v>
      </c>
      <c r="AE222" s="10">
        <v>0</v>
      </c>
      <c r="AF222" s="10">
        <v>0</v>
      </c>
      <c r="AG222" s="10">
        <v>0</v>
      </c>
      <c r="AH222" s="10">
        <v>171</v>
      </c>
      <c r="AI222" s="10">
        <v>209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8.5</v>
      </c>
      <c r="AU222" s="10">
        <v>82.4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t="s">
        <v>2160</v>
      </c>
      <c r="BC222" t="s">
        <v>2161</v>
      </c>
      <c r="BD222" t="s">
        <v>2162</v>
      </c>
      <c r="BE222">
        <v>0</v>
      </c>
      <c r="BF222">
        <v>0</v>
      </c>
      <c r="BG222">
        <v>0</v>
      </c>
      <c r="BH222">
        <v>0</v>
      </c>
      <c r="BI222">
        <v>0.9</v>
      </c>
      <c r="BJ222">
        <v>0.2</v>
      </c>
      <c r="BK222">
        <v>0</v>
      </c>
      <c r="BL222">
        <v>0</v>
      </c>
      <c r="BM222">
        <v>0</v>
      </c>
      <c r="BN222">
        <v>0.3</v>
      </c>
      <c r="BO222">
        <v>0</v>
      </c>
      <c r="BP222">
        <v>0</v>
      </c>
      <c r="BQ222">
        <v>-1.3999999999999773</v>
      </c>
      <c r="BR222">
        <v>0</v>
      </c>
      <c r="BS222">
        <v>0</v>
      </c>
      <c r="BT222">
        <v>0</v>
      </c>
      <c r="BU222">
        <v>0</v>
      </c>
      <c r="BV222">
        <v>0.9</v>
      </c>
      <c r="BW222">
        <v>0.2</v>
      </c>
      <c r="BX222">
        <v>0</v>
      </c>
      <c r="BY222">
        <v>0</v>
      </c>
      <c r="BZ222">
        <v>0</v>
      </c>
      <c r="CA222">
        <v>0.3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4.5</v>
      </c>
      <c r="CI222">
        <v>4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 t="s">
        <v>155</v>
      </c>
      <c r="CQ222" t="s">
        <v>155</v>
      </c>
      <c r="CR222" s="30">
        <v>1.6999999999999999E-3</v>
      </c>
      <c r="CS222">
        <v>2.79</v>
      </c>
      <c r="CU222" t="s">
        <v>131</v>
      </c>
      <c r="CV222" t="s">
        <v>2164</v>
      </c>
    </row>
    <row r="223" spans="1:100">
      <c r="A223">
        <v>221</v>
      </c>
      <c r="B223" s="12">
        <v>0.10526315789473684</v>
      </c>
      <c r="C223" s="12">
        <v>0</v>
      </c>
      <c r="D223">
        <v>0</v>
      </c>
      <c r="E223" s="10">
        <v>62</v>
      </c>
      <c r="F223" s="10">
        <v>16</v>
      </c>
      <c r="G223" s="10">
        <v>24.5</v>
      </c>
      <c r="H223" s="10">
        <v>82.2</v>
      </c>
      <c r="I223">
        <v>5</v>
      </c>
      <c r="J223" t="s">
        <v>57</v>
      </c>
      <c r="K223" s="10">
        <v>18</v>
      </c>
      <c r="L223" t="s">
        <v>457</v>
      </c>
      <c r="M223" t="s">
        <v>2165</v>
      </c>
      <c r="N223" t="s">
        <v>2166</v>
      </c>
      <c r="O223">
        <v>91.418400000000005</v>
      </c>
      <c r="P223" t="s">
        <v>2170</v>
      </c>
      <c r="Q223" s="10">
        <v>0</v>
      </c>
      <c r="R223" s="10">
        <v>0</v>
      </c>
      <c r="S223" s="10">
        <v>0</v>
      </c>
      <c r="T223" s="10">
        <v>0</v>
      </c>
      <c r="U223" s="10">
        <v>19</v>
      </c>
      <c r="V223" s="10">
        <v>0</v>
      </c>
      <c r="W223" s="10">
        <v>0</v>
      </c>
      <c r="X223" s="10">
        <v>352</v>
      </c>
      <c r="Y223" s="10">
        <v>0</v>
      </c>
      <c r="Z223" s="10">
        <v>0</v>
      </c>
      <c r="AA223" s="10">
        <v>0</v>
      </c>
      <c r="AB223" s="10">
        <v>0</v>
      </c>
      <c r="AC223" s="10">
        <v>29</v>
      </c>
      <c r="AD223" s="10">
        <v>0</v>
      </c>
      <c r="AE223" s="10">
        <v>0</v>
      </c>
      <c r="AF223" s="10">
        <v>0</v>
      </c>
      <c r="AG223" s="10">
        <v>0</v>
      </c>
      <c r="AH223" s="10">
        <v>19</v>
      </c>
      <c r="AI223" s="10">
        <v>0</v>
      </c>
      <c r="AJ223" s="10">
        <v>0</v>
      </c>
      <c r="AK223" s="10">
        <v>352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97.6</v>
      </c>
      <c r="AU223" s="10">
        <v>0</v>
      </c>
      <c r="AV223" s="10">
        <v>0</v>
      </c>
      <c r="AW223" s="10">
        <v>15.8</v>
      </c>
      <c r="AX223" s="10">
        <v>0</v>
      </c>
      <c r="AY223" s="10">
        <v>0</v>
      </c>
      <c r="AZ223" s="10">
        <v>0</v>
      </c>
      <c r="BA223" s="10">
        <v>0</v>
      </c>
      <c r="BB223" t="s">
        <v>2167</v>
      </c>
      <c r="BC223" t="s">
        <v>2168</v>
      </c>
      <c r="BD223" t="s">
        <v>2169</v>
      </c>
      <c r="BE223">
        <v>0</v>
      </c>
      <c r="BF223">
        <v>0</v>
      </c>
      <c r="BG223">
        <v>0</v>
      </c>
      <c r="BH223">
        <v>0</v>
      </c>
      <c r="BI223">
        <v>0.5</v>
      </c>
      <c r="BJ223">
        <v>0</v>
      </c>
      <c r="BK223">
        <v>0</v>
      </c>
      <c r="BL223">
        <v>1.2</v>
      </c>
      <c r="BM223">
        <v>0.4</v>
      </c>
      <c r="BN223">
        <v>0</v>
      </c>
      <c r="BO223">
        <v>0</v>
      </c>
      <c r="BP223">
        <v>1.1000000000000001</v>
      </c>
      <c r="BQ223">
        <v>-3.1999999999999886</v>
      </c>
      <c r="BR223">
        <v>0</v>
      </c>
      <c r="BS223">
        <v>0</v>
      </c>
      <c r="BT223">
        <v>0</v>
      </c>
      <c r="BU223">
        <v>0</v>
      </c>
      <c r="BV223">
        <v>0.5</v>
      </c>
      <c r="BW223">
        <v>0</v>
      </c>
      <c r="BX223">
        <v>0</v>
      </c>
      <c r="BY223">
        <v>1.2</v>
      </c>
      <c r="BZ223">
        <v>0.4</v>
      </c>
      <c r="CA223">
        <v>0</v>
      </c>
      <c r="CB223">
        <v>0</v>
      </c>
      <c r="CC223">
        <v>1.1000000000000001</v>
      </c>
      <c r="CD223">
        <v>0</v>
      </c>
      <c r="CE223">
        <v>0</v>
      </c>
      <c r="CF223">
        <v>0</v>
      </c>
      <c r="CG223">
        <v>0</v>
      </c>
      <c r="CH223">
        <v>2.4000000000000057</v>
      </c>
      <c r="CI223">
        <v>0</v>
      </c>
      <c r="CJ223">
        <v>0</v>
      </c>
      <c r="CK223">
        <v>3.2</v>
      </c>
      <c r="CL223">
        <v>0</v>
      </c>
      <c r="CM223">
        <v>0</v>
      </c>
      <c r="CN223">
        <v>0</v>
      </c>
      <c r="CO223">
        <v>0</v>
      </c>
      <c r="CP223" t="s">
        <v>195</v>
      </c>
      <c r="CQ223" t="s">
        <v>155</v>
      </c>
      <c r="CR223" s="30">
        <v>2.5000000000000001E-3</v>
      </c>
      <c r="CS223">
        <v>5.9</v>
      </c>
      <c r="CU223" t="s">
        <v>2172</v>
      </c>
      <c r="CV223" t="s">
        <v>2171</v>
      </c>
    </row>
    <row r="224" spans="1:100">
      <c r="A224">
        <v>222</v>
      </c>
      <c r="B224" s="12">
        <v>0.26315789473684209</v>
      </c>
      <c r="C224" s="12">
        <v>0</v>
      </c>
      <c r="D224">
        <v>0</v>
      </c>
      <c r="E224" s="10">
        <v>64</v>
      </c>
      <c r="F224" s="10">
        <v>14</v>
      </c>
      <c r="G224" s="10">
        <v>28.7</v>
      </c>
      <c r="H224" s="10">
        <v>80.2</v>
      </c>
      <c r="I224">
        <v>3</v>
      </c>
      <c r="J224" t="s">
        <v>55</v>
      </c>
      <c r="K224" s="10">
        <v>21</v>
      </c>
      <c r="L224" t="s">
        <v>458</v>
      </c>
      <c r="M224" t="s">
        <v>2173</v>
      </c>
      <c r="N224" t="s">
        <v>2174</v>
      </c>
      <c r="O224">
        <v>43.962800000000001</v>
      </c>
      <c r="P224" t="s">
        <v>2178</v>
      </c>
      <c r="Q224" s="10">
        <v>0</v>
      </c>
      <c r="R224" s="10">
        <v>0</v>
      </c>
      <c r="S224" s="10">
        <v>0</v>
      </c>
      <c r="T224" s="10">
        <v>0</v>
      </c>
      <c r="U224" s="10">
        <v>214</v>
      </c>
      <c r="V224" s="10">
        <v>0</v>
      </c>
      <c r="W224" s="10">
        <v>0</v>
      </c>
      <c r="X224" s="10">
        <v>175</v>
      </c>
      <c r="Y224" s="10">
        <v>0</v>
      </c>
      <c r="Z224" s="10">
        <v>0</v>
      </c>
      <c r="AA224" s="10">
        <v>0</v>
      </c>
      <c r="AB224" s="10">
        <v>0</v>
      </c>
      <c r="AC224" s="10">
        <v>11</v>
      </c>
      <c r="AD224" s="10">
        <v>0</v>
      </c>
      <c r="AE224" s="10">
        <v>0</v>
      </c>
      <c r="AF224" s="10">
        <v>0</v>
      </c>
      <c r="AG224" s="10">
        <v>0</v>
      </c>
      <c r="AH224" s="10">
        <v>214</v>
      </c>
      <c r="AI224" s="10">
        <v>0</v>
      </c>
      <c r="AJ224" s="10">
        <v>0</v>
      </c>
      <c r="AK224" s="10">
        <v>175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10.7</v>
      </c>
      <c r="AU224" s="10">
        <v>0</v>
      </c>
      <c r="AV224" s="10">
        <v>0</v>
      </c>
      <c r="AW224" s="10">
        <v>57</v>
      </c>
      <c r="AX224" s="10">
        <v>0</v>
      </c>
      <c r="AY224" s="10">
        <v>0</v>
      </c>
      <c r="AZ224" s="10">
        <v>0</v>
      </c>
      <c r="BA224" s="10">
        <v>0</v>
      </c>
      <c r="BB224" t="s">
        <v>2175</v>
      </c>
      <c r="BC224" t="s">
        <v>2176</v>
      </c>
      <c r="BD224" t="s">
        <v>2177</v>
      </c>
      <c r="BE224">
        <v>0</v>
      </c>
      <c r="BF224">
        <v>0</v>
      </c>
      <c r="BG224">
        <v>0</v>
      </c>
      <c r="BH224">
        <v>0</v>
      </c>
      <c r="BI224">
        <v>0.4</v>
      </c>
      <c r="BJ224">
        <v>0</v>
      </c>
      <c r="BK224">
        <v>0</v>
      </c>
      <c r="BL224">
        <v>0.3</v>
      </c>
      <c r="BM224">
        <v>0.4</v>
      </c>
      <c r="BN224">
        <v>0</v>
      </c>
      <c r="BO224">
        <v>0</v>
      </c>
      <c r="BP224">
        <v>0.2</v>
      </c>
      <c r="BQ224">
        <v>-1.3000000000000114</v>
      </c>
      <c r="BR224">
        <v>0</v>
      </c>
      <c r="BS224">
        <v>0</v>
      </c>
      <c r="BT224">
        <v>0</v>
      </c>
      <c r="BU224">
        <v>0</v>
      </c>
      <c r="BV224">
        <v>0.4</v>
      </c>
      <c r="BW224">
        <v>0</v>
      </c>
      <c r="BX224">
        <v>0</v>
      </c>
      <c r="BY224">
        <v>0.3</v>
      </c>
      <c r="BZ224">
        <v>0.4</v>
      </c>
      <c r="CA224">
        <v>0</v>
      </c>
      <c r="CB224">
        <v>0</v>
      </c>
      <c r="CC224">
        <v>0.2</v>
      </c>
      <c r="CD224">
        <v>0</v>
      </c>
      <c r="CE224">
        <v>0</v>
      </c>
      <c r="CF224">
        <v>0</v>
      </c>
      <c r="CG224">
        <v>0</v>
      </c>
      <c r="CH224">
        <v>2.6</v>
      </c>
      <c r="CI224">
        <v>0</v>
      </c>
      <c r="CJ224">
        <v>0</v>
      </c>
      <c r="CK224">
        <v>2.5</v>
      </c>
      <c r="CL224">
        <v>0</v>
      </c>
      <c r="CM224">
        <v>0</v>
      </c>
      <c r="CN224">
        <v>0</v>
      </c>
      <c r="CO224">
        <v>0</v>
      </c>
      <c r="CP224" t="s">
        <v>195</v>
      </c>
      <c r="CQ224" t="s">
        <v>155</v>
      </c>
      <c r="CR224" s="30">
        <v>4.5999999999999999E-3</v>
      </c>
      <c r="CS224">
        <v>10.199999999999999</v>
      </c>
      <c r="CU224" t="s">
        <v>131</v>
      </c>
      <c r="CV224" t="s">
        <v>2179</v>
      </c>
    </row>
    <row r="225" spans="1:100">
      <c r="A225">
        <v>223</v>
      </c>
      <c r="B225" s="12">
        <v>0.63157894736842102</v>
      </c>
      <c r="C225" s="12">
        <v>0</v>
      </c>
      <c r="D225">
        <v>2</v>
      </c>
      <c r="E225" s="10">
        <v>61</v>
      </c>
      <c r="F225" s="10">
        <v>14</v>
      </c>
      <c r="G225" s="10">
        <v>31.3</v>
      </c>
      <c r="H225" s="10">
        <v>83.6</v>
      </c>
      <c r="I225">
        <v>4</v>
      </c>
      <c r="J225" t="s">
        <v>55</v>
      </c>
      <c r="K225" s="10">
        <v>20</v>
      </c>
      <c r="L225" t="s">
        <v>459</v>
      </c>
      <c r="M225" t="s">
        <v>2180</v>
      </c>
      <c r="N225" t="s">
        <v>2181</v>
      </c>
      <c r="O225">
        <v>18.282499999999999</v>
      </c>
      <c r="P225" t="s">
        <v>2185</v>
      </c>
      <c r="Q225" s="10">
        <v>0</v>
      </c>
      <c r="R225" s="10">
        <v>0</v>
      </c>
      <c r="S225" s="10">
        <v>0</v>
      </c>
      <c r="T225" s="10">
        <v>0</v>
      </c>
      <c r="U225" s="10">
        <v>198</v>
      </c>
      <c r="V225" s="10">
        <v>0</v>
      </c>
      <c r="W225" s="10">
        <v>0</v>
      </c>
      <c r="X225" s="10">
        <v>198</v>
      </c>
      <c r="Y225" s="10">
        <v>0</v>
      </c>
      <c r="Z225" s="10">
        <v>0</v>
      </c>
      <c r="AA225" s="10">
        <v>0</v>
      </c>
      <c r="AB225" s="10">
        <v>0</v>
      </c>
      <c r="AC225" s="10">
        <v>4</v>
      </c>
      <c r="AD225" s="10">
        <v>0</v>
      </c>
      <c r="AE225" s="10">
        <v>0</v>
      </c>
      <c r="AF225" s="10">
        <v>0</v>
      </c>
      <c r="AG225" s="10">
        <v>0</v>
      </c>
      <c r="AH225" s="10">
        <v>198</v>
      </c>
      <c r="AI225" s="10">
        <v>0</v>
      </c>
      <c r="AJ225" s="10">
        <v>0</v>
      </c>
      <c r="AK225" s="10">
        <v>198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13.8</v>
      </c>
      <c r="AU225" s="10">
        <v>0</v>
      </c>
      <c r="AV225" s="10">
        <v>0</v>
      </c>
      <c r="AW225" s="10">
        <v>80.599999999999994</v>
      </c>
      <c r="AX225" s="10">
        <v>0</v>
      </c>
      <c r="AY225" s="10">
        <v>0</v>
      </c>
      <c r="AZ225" s="10">
        <v>0</v>
      </c>
      <c r="BA225" s="10">
        <v>0</v>
      </c>
      <c r="BB225" t="s">
        <v>2182</v>
      </c>
      <c r="BC225" t="s">
        <v>2183</v>
      </c>
      <c r="BD225" t="s">
        <v>2184</v>
      </c>
      <c r="BE225">
        <v>0</v>
      </c>
      <c r="BF225">
        <v>0</v>
      </c>
      <c r="BG225">
        <v>0</v>
      </c>
      <c r="BH225">
        <v>0</v>
      </c>
      <c r="BI225">
        <v>0.1</v>
      </c>
      <c r="BJ225">
        <v>0</v>
      </c>
      <c r="BK225">
        <v>0</v>
      </c>
      <c r="BL225">
        <v>0.1</v>
      </c>
      <c r="BM225">
        <v>0.1</v>
      </c>
      <c r="BN225">
        <v>0</v>
      </c>
      <c r="BO225">
        <v>0</v>
      </c>
      <c r="BP225">
        <v>0.1</v>
      </c>
      <c r="BQ225">
        <v>-0.39999999999997726</v>
      </c>
      <c r="BR225">
        <v>0</v>
      </c>
      <c r="BS225">
        <v>0</v>
      </c>
      <c r="BT225">
        <v>0</v>
      </c>
      <c r="BU225">
        <v>0</v>
      </c>
      <c r="BV225">
        <v>0.1</v>
      </c>
      <c r="BW225">
        <v>0</v>
      </c>
      <c r="BX225">
        <v>0</v>
      </c>
      <c r="BY225">
        <v>0.1</v>
      </c>
      <c r="BZ225">
        <v>0.1</v>
      </c>
      <c r="CA225">
        <v>0</v>
      </c>
      <c r="CB225">
        <v>0</v>
      </c>
      <c r="CC225">
        <v>0.1</v>
      </c>
      <c r="CD225">
        <v>0</v>
      </c>
      <c r="CE225">
        <v>0</v>
      </c>
      <c r="CF225">
        <v>0</v>
      </c>
      <c r="CG225">
        <v>0</v>
      </c>
      <c r="CH225">
        <v>2.4</v>
      </c>
      <c r="CI225">
        <v>0</v>
      </c>
      <c r="CJ225">
        <v>0</v>
      </c>
      <c r="CK225">
        <v>2.4</v>
      </c>
      <c r="CL225">
        <v>0</v>
      </c>
      <c r="CM225">
        <v>0</v>
      </c>
      <c r="CN225">
        <v>0</v>
      </c>
      <c r="CO225">
        <v>0</v>
      </c>
      <c r="CP225" t="s">
        <v>155</v>
      </c>
      <c r="CQ225" t="s">
        <v>155</v>
      </c>
      <c r="CR225" s="30">
        <v>4.7999999999999996E-3</v>
      </c>
      <c r="CS225">
        <v>12.92</v>
      </c>
      <c r="CU225" t="s">
        <v>131</v>
      </c>
      <c r="CV225" t="s">
        <v>2186</v>
      </c>
    </row>
    <row r="226" spans="1:100">
      <c r="A226">
        <v>224</v>
      </c>
      <c r="B226" s="12">
        <v>0.31578947368421051</v>
      </c>
      <c r="C226" s="12">
        <v>0</v>
      </c>
      <c r="D226">
        <v>1</v>
      </c>
      <c r="E226" s="10">
        <v>63</v>
      </c>
      <c r="F226" s="10">
        <v>18</v>
      </c>
      <c r="G226" s="10">
        <v>33.4</v>
      </c>
      <c r="H226" s="10">
        <v>82.7</v>
      </c>
      <c r="I226">
        <v>4</v>
      </c>
      <c r="J226" t="s">
        <v>57</v>
      </c>
      <c r="K226" s="10">
        <v>15</v>
      </c>
      <c r="L226" t="s">
        <v>460</v>
      </c>
      <c r="M226" t="s">
        <v>2187</v>
      </c>
      <c r="N226" t="s">
        <v>2188</v>
      </c>
      <c r="O226">
        <v>154.85380000000001</v>
      </c>
      <c r="P226" t="s">
        <v>2192</v>
      </c>
      <c r="Q226" s="10">
        <v>0</v>
      </c>
      <c r="R226" s="10">
        <v>0</v>
      </c>
      <c r="S226" s="10">
        <v>0</v>
      </c>
      <c r="T226" s="10">
        <v>0</v>
      </c>
      <c r="U226" s="10">
        <v>45</v>
      </c>
      <c r="V226" s="10">
        <v>0</v>
      </c>
      <c r="W226" s="10">
        <v>0</v>
      </c>
      <c r="X226" s="10">
        <v>317</v>
      </c>
      <c r="Y226" s="10">
        <v>0</v>
      </c>
      <c r="Z226" s="10">
        <v>0</v>
      </c>
      <c r="AA226" s="10">
        <v>0</v>
      </c>
      <c r="AB226" s="10">
        <v>0</v>
      </c>
      <c r="AC226" s="10">
        <v>38</v>
      </c>
      <c r="AD226" s="10">
        <v>0</v>
      </c>
      <c r="AE226" s="10">
        <v>0</v>
      </c>
      <c r="AF226" s="10">
        <v>0</v>
      </c>
      <c r="AG226" s="10">
        <v>0</v>
      </c>
      <c r="AH226" s="10">
        <v>45</v>
      </c>
      <c r="AI226" s="10">
        <v>0</v>
      </c>
      <c r="AJ226" s="10">
        <v>0</v>
      </c>
      <c r="AK226" s="10">
        <v>317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19.600000000000001</v>
      </c>
      <c r="AU226" s="10">
        <v>0</v>
      </c>
      <c r="AV226" s="10">
        <v>0</v>
      </c>
      <c r="AW226" s="10">
        <v>80.5</v>
      </c>
      <c r="AX226" s="10">
        <v>0</v>
      </c>
      <c r="AY226" s="10">
        <v>0</v>
      </c>
      <c r="AZ226" s="10">
        <v>0</v>
      </c>
      <c r="BA226" s="10">
        <v>0</v>
      </c>
      <c r="BB226" t="s">
        <v>2189</v>
      </c>
      <c r="BC226" t="s">
        <v>2190</v>
      </c>
      <c r="BD226" t="s">
        <v>2191</v>
      </c>
      <c r="BE226">
        <v>0</v>
      </c>
      <c r="BF226">
        <v>0</v>
      </c>
      <c r="BG226">
        <v>0</v>
      </c>
      <c r="BH226">
        <v>0</v>
      </c>
      <c r="BI226">
        <v>0.5</v>
      </c>
      <c r="BJ226">
        <v>0</v>
      </c>
      <c r="BK226">
        <v>0</v>
      </c>
      <c r="BL226">
        <v>1.9</v>
      </c>
      <c r="BM226">
        <v>0.4</v>
      </c>
      <c r="BN226">
        <v>0</v>
      </c>
      <c r="BO226">
        <v>0</v>
      </c>
      <c r="BP226">
        <v>1.8</v>
      </c>
      <c r="BQ226">
        <v>-4.6000000000000227</v>
      </c>
      <c r="BR226">
        <v>0</v>
      </c>
      <c r="BS226">
        <v>0</v>
      </c>
      <c r="BT226">
        <v>0</v>
      </c>
      <c r="BU226">
        <v>0</v>
      </c>
      <c r="BV226">
        <v>0.5</v>
      </c>
      <c r="BW226">
        <v>0</v>
      </c>
      <c r="BX226">
        <v>0</v>
      </c>
      <c r="BY226">
        <v>1.9</v>
      </c>
      <c r="BZ226">
        <v>0.4</v>
      </c>
      <c r="CA226">
        <v>0</v>
      </c>
      <c r="CB226">
        <v>0</v>
      </c>
      <c r="CC226">
        <v>1.8</v>
      </c>
      <c r="CD226">
        <v>0</v>
      </c>
      <c r="CE226">
        <v>0</v>
      </c>
      <c r="CF226">
        <v>0</v>
      </c>
      <c r="CG226">
        <v>0</v>
      </c>
      <c r="CH226">
        <v>2.6</v>
      </c>
      <c r="CI226">
        <v>0</v>
      </c>
      <c r="CJ226">
        <v>0</v>
      </c>
      <c r="CK226">
        <v>3.1</v>
      </c>
      <c r="CL226">
        <v>0</v>
      </c>
      <c r="CM226">
        <v>0</v>
      </c>
      <c r="CN226">
        <v>0</v>
      </c>
      <c r="CO226">
        <v>0</v>
      </c>
      <c r="CP226" t="s">
        <v>195</v>
      </c>
      <c r="CQ226" t="s">
        <v>155</v>
      </c>
      <c r="CR226" s="30">
        <v>2.8999999999999998E-3</v>
      </c>
      <c r="CS226">
        <v>2.7</v>
      </c>
      <c r="CU226" t="s">
        <v>2194</v>
      </c>
      <c r="CV226" t="s">
        <v>2193</v>
      </c>
    </row>
    <row r="227" spans="1:100">
      <c r="A227">
        <v>225</v>
      </c>
      <c r="B227" s="12">
        <v>0.42105263157894735</v>
      </c>
      <c r="C227" s="12">
        <v>0</v>
      </c>
      <c r="D227">
        <v>0</v>
      </c>
      <c r="E227" s="10">
        <v>70</v>
      </c>
      <c r="F227" s="10">
        <v>24</v>
      </c>
      <c r="G227" s="10">
        <v>34</v>
      </c>
      <c r="H227" s="10">
        <v>83.6</v>
      </c>
      <c r="I227">
        <v>5</v>
      </c>
      <c r="J227" t="s">
        <v>57</v>
      </c>
      <c r="K227" s="10">
        <v>16</v>
      </c>
      <c r="L227" t="s">
        <v>461</v>
      </c>
      <c r="M227" t="s">
        <v>2195</v>
      </c>
      <c r="N227" t="s">
        <v>2196</v>
      </c>
      <c r="O227">
        <v>74.011099999999999</v>
      </c>
      <c r="P227" t="s">
        <v>2200</v>
      </c>
      <c r="Q227" s="10">
        <v>0</v>
      </c>
      <c r="R227" s="10">
        <v>0</v>
      </c>
      <c r="S227" s="10">
        <v>0</v>
      </c>
      <c r="T227" s="10">
        <v>0</v>
      </c>
      <c r="U227" s="10">
        <v>36</v>
      </c>
      <c r="V227" s="10">
        <v>0</v>
      </c>
      <c r="W227" s="10">
        <v>0</v>
      </c>
      <c r="X227" s="10">
        <v>328</v>
      </c>
      <c r="Y227" s="10">
        <v>0</v>
      </c>
      <c r="Z227" s="10">
        <v>0</v>
      </c>
      <c r="AA227" s="10">
        <v>0</v>
      </c>
      <c r="AB227" s="10">
        <v>0</v>
      </c>
      <c r="AC227" s="10">
        <v>36</v>
      </c>
      <c r="AD227" s="10">
        <v>0</v>
      </c>
      <c r="AE227" s="10">
        <v>0</v>
      </c>
      <c r="AF227" s="10">
        <v>0</v>
      </c>
      <c r="AG227" s="10">
        <v>0</v>
      </c>
      <c r="AH227" s="10">
        <v>36</v>
      </c>
      <c r="AI227" s="10">
        <v>0</v>
      </c>
      <c r="AJ227" s="10">
        <v>0</v>
      </c>
      <c r="AK227" s="10">
        <v>328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49.1</v>
      </c>
      <c r="AU227" s="10">
        <v>0</v>
      </c>
      <c r="AV227" s="10">
        <v>0</v>
      </c>
      <c r="AW227" s="10">
        <v>32.200000000000003</v>
      </c>
      <c r="AX227" s="10">
        <v>0</v>
      </c>
      <c r="AY227" s="10">
        <v>0</v>
      </c>
      <c r="AZ227" s="10">
        <v>0</v>
      </c>
      <c r="BA227" s="10">
        <v>0</v>
      </c>
      <c r="BB227" t="s">
        <v>2197</v>
      </c>
      <c r="BC227" t="s">
        <v>2198</v>
      </c>
      <c r="BD227" t="s">
        <v>2199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2.2000000000000002</v>
      </c>
      <c r="BM227">
        <v>0</v>
      </c>
      <c r="BN227">
        <v>0</v>
      </c>
      <c r="BO227">
        <v>0</v>
      </c>
      <c r="BP227">
        <v>0.4</v>
      </c>
      <c r="BQ227">
        <v>-2.6000000000000227</v>
      </c>
      <c r="BR227">
        <v>0</v>
      </c>
      <c r="BS227">
        <v>0</v>
      </c>
      <c r="BT227">
        <v>0</v>
      </c>
      <c r="BU227">
        <v>0</v>
      </c>
      <c r="BV227">
        <v>-0.3</v>
      </c>
      <c r="BW227">
        <v>0</v>
      </c>
      <c r="BX227">
        <v>0</v>
      </c>
      <c r="BY227">
        <v>2.2000000000000002</v>
      </c>
      <c r="BZ227">
        <v>0</v>
      </c>
      <c r="CA227">
        <v>0</v>
      </c>
      <c r="CB227">
        <v>0</v>
      </c>
      <c r="CC227">
        <v>0.4</v>
      </c>
      <c r="CD227">
        <v>0</v>
      </c>
      <c r="CE227">
        <v>0</v>
      </c>
      <c r="CF227">
        <v>0</v>
      </c>
      <c r="CG227">
        <v>0</v>
      </c>
      <c r="CH227">
        <v>3.8</v>
      </c>
      <c r="CI227">
        <v>0</v>
      </c>
      <c r="CJ227">
        <v>0</v>
      </c>
      <c r="CK227">
        <v>4.5999999999999996</v>
      </c>
      <c r="CL227">
        <v>0</v>
      </c>
      <c r="CM227">
        <v>0</v>
      </c>
      <c r="CN227">
        <v>0</v>
      </c>
      <c r="CO227">
        <v>0</v>
      </c>
      <c r="CP227" t="s">
        <v>195</v>
      </c>
      <c r="CQ227" t="s">
        <v>155</v>
      </c>
      <c r="CR227" s="30">
        <v>7.1999999999999998E-3</v>
      </c>
      <c r="CS227">
        <v>4.83</v>
      </c>
      <c r="CU227" t="s">
        <v>131</v>
      </c>
      <c r="CV227" t="s">
        <v>2201</v>
      </c>
    </row>
    <row r="228" spans="1:100">
      <c r="A228">
        <v>226</v>
      </c>
      <c r="B228" s="12">
        <v>0.26315789473684209</v>
      </c>
      <c r="C228" s="12">
        <v>0</v>
      </c>
      <c r="D228">
        <v>0</v>
      </c>
      <c r="E228" s="10">
        <v>67</v>
      </c>
      <c r="F228" s="10">
        <v>20</v>
      </c>
      <c r="G228" s="10">
        <v>30.4</v>
      </c>
      <c r="H228" s="10">
        <v>80.099999999999994</v>
      </c>
      <c r="I228">
        <v>6</v>
      </c>
      <c r="J228" t="s">
        <v>55</v>
      </c>
      <c r="K228" s="10">
        <v>21</v>
      </c>
      <c r="L228" t="s">
        <v>462</v>
      </c>
      <c r="M228" t="s">
        <v>2202</v>
      </c>
      <c r="N228" t="s">
        <v>2203</v>
      </c>
      <c r="O228">
        <v>201.0857</v>
      </c>
      <c r="P228" t="s">
        <v>2207</v>
      </c>
      <c r="Q228" s="10">
        <v>0</v>
      </c>
      <c r="R228" s="10">
        <v>0</v>
      </c>
      <c r="S228" s="10">
        <v>0</v>
      </c>
      <c r="T228" s="10">
        <v>0</v>
      </c>
      <c r="U228" s="10">
        <v>206</v>
      </c>
      <c r="V228" s="10">
        <v>0</v>
      </c>
      <c r="W228" s="10">
        <v>0</v>
      </c>
      <c r="X228" s="10">
        <v>169</v>
      </c>
      <c r="Y228" s="10">
        <v>0</v>
      </c>
      <c r="Z228" s="10">
        <v>0</v>
      </c>
      <c r="AA228" s="10">
        <v>0</v>
      </c>
      <c r="AB228" s="10">
        <v>0</v>
      </c>
      <c r="AC228" s="10">
        <v>25</v>
      </c>
      <c r="AD228" s="10">
        <v>0</v>
      </c>
      <c r="AE228" s="10">
        <v>0</v>
      </c>
      <c r="AF228" s="10">
        <v>0</v>
      </c>
      <c r="AG228" s="10">
        <v>0</v>
      </c>
      <c r="AH228" s="10">
        <v>206</v>
      </c>
      <c r="AI228" s="10">
        <v>0</v>
      </c>
      <c r="AJ228" s="10">
        <v>0</v>
      </c>
      <c r="AK228" s="10">
        <v>169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16.7</v>
      </c>
      <c r="AU228" s="10">
        <v>0</v>
      </c>
      <c r="AV228" s="10">
        <v>0</v>
      </c>
      <c r="AW228" s="10">
        <v>24.1</v>
      </c>
      <c r="AX228" s="10">
        <v>0</v>
      </c>
      <c r="AY228" s="10">
        <v>0</v>
      </c>
      <c r="AZ228" s="10">
        <v>0</v>
      </c>
      <c r="BA228" s="10">
        <v>0</v>
      </c>
      <c r="BB228" t="s">
        <v>2204</v>
      </c>
      <c r="BC228" t="s">
        <v>2205</v>
      </c>
      <c r="BD228" t="s">
        <v>2206</v>
      </c>
      <c r="BE228">
        <v>0</v>
      </c>
      <c r="BF228">
        <v>0</v>
      </c>
      <c r="BG228">
        <v>0</v>
      </c>
      <c r="BH228">
        <v>0</v>
      </c>
      <c r="BI228">
        <v>0.2</v>
      </c>
      <c r="BJ228">
        <v>0</v>
      </c>
      <c r="BK228">
        <v>0</v>
      </c>
      <c r="BL228">
        <v>1.3</v>
      </c>
      <c r="BM228">
        <v>0</v>
      </c>
      <c r="BN228">
        <v>0</v>
      </c>
      <c r="BO228">
        <v>0</v>
      </c>
      <c r="BP228">
        <v>1.1000000000000001</v>
      </c>
      <c r="BQ228">
        <v>-2.6000000000000227</v>
      </c>
      <c r="BR228">
        <v>0</v>
      </c>
      <c r="BS228">
        <v>0</v>
      </c>
      <c r="BT228">
        <v>0</v>
      </c>
      <c r="BU228">
        <v>0</v>
      </c>
      <c r="BV228">
        <v>0.2</v>
      </c>
      <c r="BW228">
        <v>0</v>
      </c>
      <c r="BX228">
        <v>0</v>
      </c>
      <c r="BY228">
        <v>1.3</v>
      </c>
      <c r="BZ228">
        <v>0</v>
      </c>
      <c r="CA228">
        <v>0</v>
      </c>
      <c r="CB228">
        <v>0</v>
      </c>
      <c r="CC228">
        <v>1.1000000000000001</v>
      </c>
      <c r="CD228">
        <v>0</v>
      </c>
      <c r="CE228">
        <v>0</v>
      </c>
      <c r="CF228">
        <v>0</v>
      </c>
      <c r="CG228">
        <v>0</v>
      </c>
      <c r="CH228">
        <v>3.1</v>
      </c>
      <c r="CI228">
        <v>0</v>
      </c>
      <c r="CJ228">
        <v>0</v>
      </c>
      <c r="CK228">
        <v>3.7</v>
      </c>
      <c r="CL228">
        <v>0</v>
      </c>
      <c r="CM228">
        <v>0</v>
      </c>
      <c r="CN228">
        <v>0</v>
      </c>
      <c r="CO228">
        <v>0</v>
      </c>
      <c r="CP228" t="s">
        <v>155</v>
      </c>
      <c r="CQ228" t="s">
        <v>155</v>
      </c>
      <c r="CR228" s="30">
        <v>2.7000000000000001E-3</v>
      </c>
      <c r="CS228">
        <v>2.23</v>
      </c>
      <c r="CU228" t="s">
        <v>131</v>
      </c>
      <c r="CV228" t="s">
        <v>2208</v>
      </c>
    </row>
    <row r="229" spans="1:100">
      <c r="A229">
        <v>227</v>
      </c>
      <c r="B229" s="12">
        <v>0.31578947368421051</v>
      </c>
      <c r="C229" s="12">
        <v>0</v>
      </c>
      <c r="D229">
        <v>0</v>
      </c>
      <c r="E229" s="10">
        <v>70</v>
      </c>
      <c r="F229" s="10">
        <v>22</v>
      </c>
      <c r="G229" s="10">
        <v>27.4</v>
      </c>
      <c r="H229" s="10">
        <v>79.2</v>
      </c>
      <c r="I229">
        <v>7</v>
      </c>
      <c r="J229" t="s">
        <v>55</v>
      </c>
      <c r="K229" s="10">
        <v>22</v>
      </c>
      <c r="L229" t="s">
        <v>463</v>
      </c>
      <c r="M229" t="s">
        <v>2209</v>
      </c>
      <c r="N229" t="s">
        <v>2210</v>
      </c>
      <c r="O229">
        <v>68.541799999999995</v>
      </c>
      <c r="P229" t="s">
        <v>2214</v>
      </c>
      <c r="Q229" s="10">
        <v>0</v>
      </c>
      <c r="R229" s="10">
        <v>0</v>
      </c>
      <c r="S229" s="10">
        <v>0</v>
      </c>
      <c r="T229" s="10">
        <v>0</v>
      </c>
      <c r="U229" s="10">
        <v>229</v>
      </c>
      <c r="V229" s="10">
        <v>0</v>
      </c>
      <c r="W229" s="10">
        <v>0</v>
      </c>
      <c r="X229" s="10">
        <v>152</v>
      </c>
      <c r="Y229" s="10">
        <v>0</v>
      </c>
      <c r="Z229" s="10">
        <v>0</v>
      </c>
      <c r="AA229" s="10">
        <v>0</v>
      </c>
      <c r="AB229" s="10">
        <v>0</v>
      </c>
      <c r="AC229" s="10">
        <v>19</v>
      </c>
      <c r="AD229" s="10">
        <v>0</v>
      </c>
      <c r="AE229" s="10">
        <v>0</v>
      </c>
      <c r="AF229" s="10">
        <v>0</v>
      </c>
      <c r="AG229" s="10">
        <v>0</v>
      </c>
      <c r="AH229" s="10">
        <v>229</v>
      </c>
      <c r="AI229" s="10">
        <v>0</v>
      </c>
      <c r="AJ229" s="10">
        <v>0</v>
      </c>
      <c r="AK229" s="10">
        <v>152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10.9</v>
      </c>
      <c r="AU229" s="10">
        <v>0</v>
      </c>
      <c r="AV229" s="10">
        <v>0</v>
      </c>
      <c r="AW229" s="10">
        <v>71</v>
      </c>
      <c r="AX229" s="10">
        <v>0</v>
      </c>
      <c r="AY229" s="10">
        <v>0</v>
      </c>
      <c r="AZ229" s="10">
        <v>0</v>
      </c>
      <c r="BA229" s="10">
        <v>0</v>
      </c>
      <c r="BB229" t="s">
        <v>2211</v>
      </c>
      <c r="BC229" t="s">
        <v>2212</v>
      </c>
      <c r="BD229" t="s">
        <v>2213</v>
      </c>
      <c r="BE229">
        <v>0</v>
      </c>
      <c r="BF229">
        <v>0</v>
      </c>
      <c r="BG229">
        <v>0</v>
      </c>
      <c r="BH229">
        <v>0</v>
      </c>
      <c r="BI229">
        <v>0.5</v>
      </c>
      <c r="BJ229">
        <v>0</v>
      </c>
      <c r="BK229">
        <v>0</v>
      </c>
      <c r="BL229">
        <v>0.6</v>
      </c>
      <c r="BM229">
        <v>0</v>
      </c>
      <c r="BN229">
        <v>0</v>
      </c>
      <c r="BO229">
        <v>0</v>
      </c>
      <c r="BP229">
        <v>0.1</v>
      </c>
      <c r="BQ229">
        <v>-1.1999999999999886</v>
      </c>
      <c r="BR229">
        <v>0</v>
      </c>
      <c r="BS229">
        <v>0</v>
      </c>
      <c r="BT229">
        <v>0</v>
      </c>
      <c r="BU229">
        <v>0</v>
      </c>
      <c r="BV229">
        <v>0.5</v>
      </c>
      <c r="BW229">
        <v>0</v>
      </c>
      <c r="BX229">
        <v>0</v>
      </c>
      <c r="BY229">
        <v>0.6</v>
      </c>
      <c r="BZ229">
        <v>0</v>
      </c>
      <c r="CA229">
        <v>0</v>
      </c>
      <c r="CB229">
        <v>0</v>
      </c>
      <c r="CC229">
        <v>0.1</v>
      </c>
      <c r="CD229">
        <v>0</v>
      </c>
      <c r="CE229">
        <v>0</v>
      </c>
      <c r="CF229">
        <v>0</v>
      </c>
      <c r="CG229">
        <v>0</v>
      </c>
      <c r="CH229">
        <v>3.8</v>
      </c>
      <c r="CI229">
        <v>0</v>
      </c>
      <c r="CJ229">
        <v>0</v>
      </c>
      <c r="CK229">
        <v>3.9</v>
      </c>
      <c r="CL229">
        <v>0</v>
      </c>
      <c r="CM229">
        <v>0</v>
      </c>
      <c r="CN229">
        <v>0</v>
      </c>
      <c r="CO229">
        <v>0</v>
      </c>
      <c r="CP229" t="s">
        <v>155</v>
      </c>
      <c r="CQ229" t="s">
        <v>155</v>
      </c>
      <c r="CR229" s="30">
        <v>4.7999999999999996E-3</v>
      </c>
      <c r="CS229">
        <v>6.1</v>
      </c>
      <c r="CU229" t="s">
        <v>131</v>
      </c>
      <c r="CV229" t="s">
        <v>2215</v>
      </c>
    </row>
    <row r="230" spans="1:100">
      <c r="A230">
        <v>228</v>
      </c>
      <c r="B230" s="12">
        <v>0.42105263157894735</v>
      </c>
      <c r="C230" s="12">
        <v>0</v>
      </c>
      <c r="D230">
        <v>0</v>
      </c>
      <c r="E230" s="10">
        <v>72</v>
      </c>
      <c r="F230" s="10">
        <v>22</v>
      </c>
      <c r="G230" s="10">
        <v>35</v>
      </c>
      <c r="H230" s="10">
        <v>79.3</v>
      </c>
      <c r="I230">
        <v>5</v>
      </c>
      <c r="J230" t="s">
        <v>55</v>
      </c>
      <c r="K230" s="10">
        <v>26</v>
      </c>
      <c r="L230" t="s">
        <v>464</v>
      </c>
      <c r="M230" t="s">
        <v>2216</v>
      </c>
      <c r="N230" t="s">
        <v>2217</v>
      </c>
      <c r="O230">
        <v>41.760899999999999</v>
      </c>
      <c r="P230" t="s">
        <v>2221</v>
      </c>
      <c r="Q230" s="10">
        <v>0</v>
      </c>
      <c r="R230" s="10">
        <v>0</v>
      </c>
      <c r="S230" s="10">
        <v>0</v>
      </c>
      <c r="T230" s="10">
        <v>0</v>
      </c>
      <c r="U230" s="10">
        <v>293</v>
      </c>
      <c r="V230" s="10">
        <v>0</v>
      </c>
      <c r="W230" s="10">
        <v>0</v>
      </c>
      <c r="X230" s="10">
        <v>73</v>
      </c>
      <c r="Y230" s="10">
        <v>0</v>
      </c>
      <c r="Z230" s="10">
        <v>0</v>
      </c>
      <c r="AA230" s="10">
        <v>0</v>
      </c>
      <c r="AB230" s="10">
        <v>0</v>
      </c>
      <c r="AC230" s="10">
        <v>34</v>
      </c>
      <c r="AD230" s="10">
        <v>0</v>
      </c>
      <c r="AE230" s="10">
        <v>0</v>
      </c>
      <c r="AF230" s="10">
        <v>0</v>
      </c>
      <c r="AG230" s="10">
        <v>0</v>
      </c>
      <c r="AH230" s="10">
        <v>293</v>
      </c>
      <c r="AI230" s="10">
        <v>0</v>
      </c>
      <c r="AJ230" s="10">
        <v>0</v>
      </c>
      <c r="AK230" s="10">
        <v>73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32.4</v>
      </c>
      <c r="AU230" s="10">
        <v>0</v>
      </c>
      <c r="AV230" s="10">
        <v>0</v>
      </c>
      <c r="AW230" s="10">
        <v>83.9</v>
      </c>
      <c r="AX230" s="10">
        <v>0</v>
      </c>
      <c r="AY230" s="10">
        <v>0</v>
      </c>
      <c r="AZ230" s="10">
        <v>0</v>
      </c>
      <c r="BA230" s="10">
        <v>0</v>
      </c>
      <c r="BB230" t="s">
        <v>2218</v>
      </c>
      <c r="BC230" t="s">
        <v>2219</v>
      </c>
      <c r="BD230" t="s">
        <v>2220</v>
      </c>
      <c r="BE230">
        <v>0</v>
      </c>
      <c r="BF230">
        <v>0</v>
      </c>
      <c r="BG230">
        <v>0</v>
      </c>
      <c r="BH230">
        <v>0</v>
      </c>
      <c r="BI230">
        <v>1.8</v>
      </c>
      <c r="BJ230">
        <v>0</v>
      </c>
      <c r="BK230">
        <v>0</v>
      </c>
      <c r="BL230">
        <v>0.4</v>
      </c>
      <c r="BM230">
        <v>1</v>
      </c>
      <c r="BN230">
        <v>0</v>
      </c>
      <c r="BO230">
        <v>0</v>
      </c>
      <c r="BP230">
        <v>0</v>
      </c>
      <c r="BQ230">
        <v>-3.1999999999999886</v>
      </c>
      <c r="BR230">
        <v>0</v>
      </c>
      <c r="BS230">
        <v>0</v>
      </c>
      <c r="BT230">
        <v>0</v>
      </c>
      <c r="BU230">
        <v>0</v>
      </c>
      <c r="BV230">
        <v>1.8</v>
      </c>
      <c r="BW230">
        <v>0</v>
      </c>
      <c r="BX230">
        <v>0</v>
      </c>
      <c r="BY230">
        <v>0.4</v>
      </c>
      <c r="BZ230">
        <v>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4</v>
      </c>
      <c r="CI230">
        <v>0</v>
      </c>
      <c r="CJ230">
        <v>0</v>
      </c>
      <c r="CK230">
        <v>3.5</v>
      </c>
      <c r="CL230">
        <v>0</v>
      </c>
      <c r="CM230">
        <v>0</v>
      </c>
      <c r="CN230">
        <v>0</v>
      </c>
      <c r="CO230">
        <v>0</v>
      </c>
      <c r="CP230" t="s">
        <v>155</v>
      </c>
      <c r="CQ230" t="s">
        <v>155</v>
      </c>
      <c r="CR230" s="30">
        <v>9.5999999999999992E-3</v>
      </c>
      <c r="CS230">
        <v>8.56</v>
      </c>
      <c r="CU230" t="s">
        <v>131</v>
      </c>
      <c r="CV230" t="s">
        <v>2222</v>
      </c>
    </row>
    <row r="231" spans="1:100">
      <c r="A231">
        <v>229</v>
      </c>
      <c r="B231" s="12">
        <v>0.63157894736842102</v>
      </c>
      <c r="C231" s="12">
        <v>0</v>
      </c>
      <c r="D231">
        <v>2</v>
      </c>
      <c r="E231" s="10">
        <v>66</v>
      </c>
      <c r="F231" s="10">
        <v>19</v>
      </c>
      <c r="G231" s="10">
        <v>35.6</v>
      </c>
      <c r="H231" s="10">
        <v>79.2</v>
      </c>
      <c r="I231">
        <v>3</v>
      </c>
      <c r="J231" t="s">
        <v>55</v>
      </c>
      <c r="K231" s="10">
        <v>26</v>
      </c>
      <c r="L231" t="s">
        <v>465</v>
      </c>
      <c r="M231" t="s">
        <v>2223</v>
      </c>
      <c r="N231" t="s">
        <v>2224</v>
      </c>
      <c r="O231">
        <v>85.8947</v>
      </c>
      <c r="P231" t="s">
        <v>2228</v>
      </c>
      <c r="Q231" s="10">
        <v>0</v>
      </c>
      <c r="R231" s="10">
        <v>0</v>
      </c>
      <c r="S231" s="10">
        <v>0</v>
      </c>
      <c r="T231" s="10">
        <v>0</v>
      </c>
      <c r="U231" s="10">
        <v>308</v>
      </c>
      <c r="V231" s="10">
        <v>0</v>
      </c>
      <c r="W231" s="10">
        <v>0</v>
      </c>
      <c r="X231" s="10">
        <v>77</v>
      </c>
      <c r="Y231" s="10">
        <v>0</v>
      </c>
      <c r="Z231" s="10">
        <v>0</v>
      </c>
      <c r="AA231" s="10">
        <v>0</v>
      </c>
      <c r="AB231" s="10">
        <v>0</v>
      </c>
      <c r="AC231" s="10">
        <v>15</v>
      </c>
      <c r="AD231" s="10">
        <v>0</v>
      </c>
      <c r="AE231" s="10">
        <v>0</v>
      </c>
      <c r="AF231" s="10">
        <v>0</v>
      </c>
      <c r="AG231" s="10">
        <v>0</v>
      </c>
      <c r="AH231" s="10">
        <v>308</v>
      </c>
      <c r="AI231" s="10">
        <v>0</v>
      </c>
      <c r="AJ231" s="10">
        <v>0</v>
      </c>
      <c r="AK231" s="10">
        <v>77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92.8</v>
      </c>
      <c r="AU231" s="10">
        <v>0</v>
      </c>
      <c r="AV231" s="10">
        <v>0</v>
      </c>
      <c r="AW231" s="10">
        <v>59.4</v>
      </c>
      <c r="AX231" s="10">
        <v>0</v>
      </c>
      <c r="AY231" s="10">
        <v>0</v>
      </c>
      <c r="AZ231" s="10">
        <v>0</v>
      </c>
      <c r="BA231" s="10">
        <v>0</v>
      </c>
      <c r="BB231" t="s">
        <v>2225</v>
      </c>
      <c r="BC231" t="s">
        <v>2226</v>
      </c>
      <c r="BD231" t="s">
        <v>2227</v>
      </c>
      <c r="BE231">
        <v>0</v>
      </c>
      <c r="BF231">
        <v>0</v>
      </c>
      <c r="BG231">
        <v>0</v>
      </c>
      <c r="BH231">
        <v>0</v>
      </c>
      <c r="BI231">
        <v>0.6</v>
      </c>
      <c r="BJ231">
        <v>0</v>
      </c>
      <c r="BK231">
        <v>0</v>
      </c>
      <c r="BL231">
        <v>0.2</v>
      </c>
      <c r="BM231">
        <v>0.6</v>
      </c>
      <c r="BN231">
        <v>0</v>
      </c>
      <c r="BO231">
        <v>0</v>
      </c>
      <c r="BP231">
        <v>0.3</v>
      </c>
      <c r="BQ231">
        <v>-1.6999999999999886</v>
      </c>
      <c r="BR231">
        <v>0</v>
      </c>
      <c r="BS231">
        <v>0</v>
      </c>
      <c r="BT231">
        <v>0</v>
      </c>
      <c r="BU231">
        <v>0</v>
      </c>
      <c r="BV231">
        <v>0.6</v>
      </c>
      <c r="BW231">
        <v>0</v>
      </c>
      <c r="BX231">
        <v>0</v>
      </c>
      <c r="BY231">
        <v>0.2</v>
      </c>
      <c r="BZ231">
        <v>0.6</v>
      </c>
      <c r="CA231">
        <v>0</v>
      </c>
      <c r="CB231">
        <v>0</v>
      </c>
      <c r="CC231">
        <v>0.3</v>
      </c>
      <c r="CD231">
        <v>0</v>
      </c>
      <c r="CE231">
        <v>0</v>
      </c>
      <c r="CF231">
        <v>0</v>
      </c>
      <c r="CG231">
        <v>0</v>
      </c>
      <c r="CH231">
        <v>2.9</v>
      </c>
      <c r="CI231">
        <v>0</v>
      </c>
      <c r="CJ231">
        <v>0</v>
      </c>
      <c r="CK231">
        <v>2.6</v>
      </c>
      <c r="CL231">
        <v>0</v>
      </c>
      <c r="CM231">
        <v>0</v>
      </c>
      <c r="CN231">
        <v>0</v>
      </c>
      <c r="CO231">
        <v>0</v>
      </c>
      <c r="CP231" t="s">
        <v>155</v>
      </c>
      <c r="CQ231" t="s">
        <v>155</v>
      </c>
      <c r="CR231" s="30">
        <v>4.4000000000000003E-3</v>
      </c>
      <c r="CS231">
        <v>2.75</v>
      </c>
      <c r="CU231" t="s">
        <v>131</v>
      </c>
      <c r="CV231" t="s">
        <v>2229</v>
      </c>
    </row>
    <row r="232" spans="1:100">
      <c r="A232">
        <v>230</v>
      </c>
      <c r="B232" s="12">
        <v>0.47368421052631576</v>
      </c>
      <c r="C232" s="12">
        <v>0</v>
      </c>
      <c r="D232">
        <v>0</v>
      </c>
      <c r="E232" s="10">
        <v>69</v>
      </c>
      <c r="F232" s="10">
        <v>17</v>
      </c>
      <c r="G232" s="10">
        <v>27.7</v>
      </c>
      <c r="H232" s="10">
        <v>83.6</v>
      </c>
      <c r="I232">
        <v>2</v>
      </c>
      <c r="J232" t="s">
        <v>55</v>
      </c>
      <c r="K232" s="10">
        <v>30</v>
      </c>
      <c r="L232" t="s">
        <v>466</v>
      </c>
      <c r="M232" t="s">
        <v>2230</v>
      </c>
      <c r="N232" t="s">
        <v>2231</v>
      </c>
      <c r="O232">
        <v>139.21610000000001</v>
      </c>
      <c r="P232" t="s">
        <v>2235</v>
      </c>
      <c r="Q232" s="10">
        <v>0</v>
      </c>
      <c r="R232" s="10">
        <v>0</v>
      </c>
      <c r="S232" s="10">
        <v>0</v>
      </c>
      <c r="T232" s="10">
        <v>0</v>
      </c>
      <c r="U232" s="10">
        <v>198</v>
      </c>
      <c r="V232" s="10">
        <v>198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4</v>
      </c>
      <c r="AD232" s="10">
        <v>0</v>
      </c>
      <c r="AE232" s="10">
        <v>0</v>
      </c>
      <c r="AF232" s="10">
        <v>0</v>
      </c>
      <c r="AG232" s="10">
        <v>0</v>
      </c>
      <c r="AH232" s="10">
        <v>198</v>
      </c>
      <c r="AI232" s="10">
        <v>198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99.6</v>
      </c>
      <c r="AU232" s="10">
        <v>86.4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t="s">
        <v>2232</v>
      </c>
      <c r="BC232" t="s">
        <v>2233</v>
      </c>
      <c r="BD232" t="s">
        <v>2234</v>
      </c>
      <c r="BE232">
        <v>0</v>
      </c>
      <c r="BF232">
        <v>0</v>
      </c>
      <c r="BG232">
        <v>0</v>
      </c>
      <c r="BH232">
        <v>0</v>
      </c>
      <c r="BI232">
        <v>0.2</v>
      </c>
      <c r="BJ232">
        <v>0</v>
      </c>
      <c r="BK232">
        <v>0</v>
      </c>
      <c r="BL232">
        <v>0</v>
      </c>
      <c r="BM232">
        <v>0.2</v>
      </c>
      <c r="BN232">
        <v>0</v>
      </c>
      <c r="BO232">
        <v>0</v>
      </c>
      <c r="BP232">
        <v>0</v>
      </c>
      <c r="BQ232">
        <v>-0.39999999999997726</v>
      </c>
      <c r="BR232">
        <v>0</v>
      </c>
      <c r="BS232">
        <v>0</v>
      </c>
      <c r="BT232">
        <v>0</v>
      </c>
      <c r="BU232">
        <v>0</v>
      </c>
      <c r="BV232">
        <v>0.2</v>
      </c>
      <c r="BW232">
        <v>-2.6</v>
      </c>
      <c r="BX232">
        <v>0</v>
      </c>
      <c r="BY232">
        <v>0</v>
      </c>
      <c r="BZ232">
        <v>0.2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0.40000000000000568</v>
      </c>
      <c r="CI232">
        <v>3.3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 t="s">
        <v>195</v>
      </c>
      <c r="CQ232" t="s">
        <v>155</v>
      </c>
      <c r="CR232" s="30">
        <v>2.5000000000000001E-3</v>
      </c>
      <c r="CS232">
        <v>2.35</v>
      </c>
      <c r="CU232" t="s">
        <v>131</v>
      </c>
      <c r="CV232" t="s">
        <v>2236</v>
      </c>
    </row>
    <row r="233" spans="1:100">
      <c r="A233">
        <v>231</v>
      </c>
      <c r="B233" s="12">
        <v>0.42105263157894735</v>
      </c>
      <c r="C233" s="12">
        <v>0</v>
      </c>
      <c r="D233">
        <v>2</v>
      </c>
      <c r="E233" s="10">
        <v>67</v>
      </c>
      <c r="F233" s="10">
        <v>17</v>
      </c>
      <c r="G233" s="10">
        <v>26</v>
      </c>
      <c r="H233" s="10">
        <v>80.400000000000006</v>
      </c>
      <c r="I233">
        <v>1</v>
      </c>
      <c r="J233" t="s">
        <v>74</v>
      </c>
      <c r="K233" s="10">
        <v>34</v>
      </c>
      <c r="L233" t="s">
        <v>467</v>
      </c>
      <c r="M233" t="s">
        <v>2237</v>
      </c>
      <c r="N233" t="s">
        <v>2238</v>
      </c>
      <c r="O233">
        <v>97.404300000000006</v>
      </c>
      <c r="P233" t="s">
        <v>2242</v>
      </c>
      <c r="Q233" s="10">
        <v>0</v>
      </c>
      <c r="R233" s="10">
        <v>0</v>
      </c>
      <c r="S233" s="10">
        <v>0</v>
      </c>
      <c r="T233" s="10">
        <v>0</v>
      </c>
      <c r="U233" s="10">
        <v>150</v>
      </c>
      <c r="V233" s="10">
        <v>225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25</v>
      </c>
      <c r="AD233" s="10">
        <v>0</v>
      </c>
      <c r="AE233" s="10">
        <v>0</v>
      </c>
      <c r="AF233" s="10">
        <v>0</v>
      </c>
      <c r="AG233" s="10">
        <v>0</v>
      </c>
      <c r="AH233" s="10">
        <v>150</v>
      </c>
      <c r="AI233" s="10">
        <v>225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41.2</v>
      </c>
      <c r="AU233" s="10">
        <v>14.6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t="s">
        <v>2239</v>
      </c>
      <c r="BC233" t="s">
        <v>2240</v>
      </c>
      <c r="BD233" t="s">
        <v>2241</v>
      </c>
      <c r="BE233">
        <v>0</v>
      </c>
      <c r="BF233">
        <v>0</v>
      </c>
      <c r="BG233">
        <v>0</v>
      </c>
      <c r="BH233">
        <v>0</v>
      </c>
      <c r="BI233">
        <v>1.2</v>
      </c>
      <c r="BJ233">
        <v>0</v>
      </c>
      <c r="BK233">
        <v>0</v>
      </c>
      <c r="BL233">
        <v>0</v>
      </c>
      <c r="BM233">
        <v>1.2</v>
      </c>
      <c r="BN233">
        <v>0.2</v>
      </c>
      <c r="BO233">
        <v>0</v>
      </c>
      <c r="BP233">
        <v>0</v>
      </c>
      <c r="BQ233">
        <v>-2.6000000000000227</v>
      </c>
      <c r="BR233">
        <v>0</v>
      </c>
      <c r="BS233">
        <v>0</v>
      </c>
      <c r="BT233">
        <v>0</v>
      </c>
      <c r="BU233">
        <v>0</v>
      </c>
      <c r="BV233">
        <v>1.2</v>
      </c>
      <c r="BW233">
        <v>-0.9</v>
      </c>
      <c r="BX233">
        <v>0</v>
      </c>
      <c r="BY233">
        <v>0</v>
      </c>
      <c r="BZ233">
        <v>1.2</v>
      </c>
      <c r="CA233">
        <v>0.2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3.5</v>
      </c>
      <c r="CI233">
        <v>2.9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 t="s">
        <v>195</v>
      </c>
      <c r="CQ233" t="s">
        <v>155</v>
      </c>
      <c r="CR233" s="30">
        <v>8.8999999999999999E-3</v>
      </c>
      <c r="CS233">
        <v>3.67</v>
      </c>
      <c r="CU233" t="s">
        <v>131</v>
      </c>
      <c r="CV233" t="s">
        <v>2243</v>
      </c>
    </row>
    <row r="234" spans="1:100">
      <c r="A234">
        <v>232</v>
      </c>
      <c r="B234" s="12">
        <v>0.31578947368421051</v>
      </c>
      <c r="C234" s="12">
        <v>0</v>
      </c>
      <c r="D234">
        <v>2</v>
      </c>
      <c r="E234" s="10">
        <v>70</v>
      </c>
      <c r="F234" s="10">
        <v>17</v>
      </c>
      <c r="G234" s="10">
        <v>28.4</v>
      </c>
      <c r="H234" s="10">
        <v>80.5</v>
      </c>
      <c r="I234">
        <v>4</v>
      </c>
      <c r="J234" t="s">
        <v>74</v>
      </c>
      <c r="K234" s="10">
        <v>38</v>
      </c>
      <c r="L234" t="s">
        <v>468</v>
      </c>
      <c r="M234" t="s">
        <v>2244</v>
      </c>
      <c r="N234" t="s">
        <v>2245</v>
      </c>
      <c r="O234">
        <v>88.958600000000004</v>
      </c>
      <c r="P234" t="s">
        <v>2249</v>
      </c>
      <c r="Q234" s="10">
        <v>0</v>
      </c>
      <c r="R234" s="10">
        <v>0</v>
      </c>
      <c r="S234" s="10">
        <v>0</v>
      </c>
      <c r="T234" s="10">
        <v>0</v>
      </c>
      <c r="U234" s="10">
        <v>109</v>
      </c>
      <c r="V234" s="10">
        <v>254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37</v>
      </c>
      <c r="AD234" s="10">
        <v>0</v>
      </c>
      <c r="AE234" s="10">
        <v>0</v>
      </c>
      <c r="AF234" s="10">
        <v>0</v>
      </c>
      <c r="AG234" s="10">
        <v>0</v>
      </c>
      <c r="AH234" s="10">
        <v>109</v>
      </c>
      <c r="AI234" s="10">
        <v>254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64.5</v>
      </c>
      <c r="AU234" s="10">
        <v>43.7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t="s">
        <v>2246</v>
      </c>
      <c r="BC234" t="s">
        <v>2247</v>
      </c>
      <c r="BD234" t="s">
        <v>2248</v>
      </c>
      <c r="BE234">
        <v>0</v>
      </c>
      <c r="BF234">
        <v>0</v>
      </c>
      <c r="BG234">
        <v>0</v>
      </c>
      <c r="BH234">
        <v>0</v>
      </c>
      <c r="BI234">
        <v>1.6</v>
      </c>
      <c r="BJ234">
        <v>0</v>
      </c>
      <c r="BK234">
        <v>0</v>
      </c>
      <c r="BL234">
        <v>0</v>
      </c>
      <c r="BM234">
        <v>1.5</v>
      </c>
      <c r="BN234">
        <v>0.4</v>
      </c>
      <c r="BO234">
        <v>0</v>
      </c>
      <c r="BP234">
        <v>0</v>
      </c>
      <c r="BQ234">
        <v>-3.5</v>
      </c>
      <c r="BR234">
        <v>0</v>
      </c>
      <c r="BS234">
        <v>0</v>
      </c>
      <c r="BT234">
        <v>0</v>
      </c>
      <c r="BU234">
        <v>0</v>
      </c>
      <c r="BV234">
        <v>1.6</v>
      </c>
      <c r="BW234">
        <v>-0.7</v>
      </c>
      <c r="BX234">
        <v>0</v>
      </c>
      <c r="BY234">
        <v>0</v>
      </c>
      <c r="BZ234">
        <v>1.5</v>
      </c>
      <c r="CA234">
        <v>0.4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3.6</v>
      </c>
      <c r="CI234">
        <v>3.1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 t="s">
        <v>195</v>
      </c>
      <c r="CQ234" t="s">
        <v>155</v>
      </c>
      <c r="CR234" s="30">
        <v>1.6999999999999999E-3</v>
      </c>
      <c r="CS234">
        <v>4.7</v>
      </c>
      <c r="CU234" t="s">
        <v>131</v>
      </c>
      <c r="CV234" t="s">
        <v>2250</v>
      </c>
    </row>
    <row r="235" spans="1:100">
      <c r="A235">
        <v>233</v>
      </c>
      <c r="B235" s="12">
        <v>0.42105263157894735</v>
      </c>
      <c r="C235" s="12">
        <v>0</v>
      </c>
      <c r="D235">
        <v>2</v>
      </c>
      <c r="E235" s="10">
        <v>73</v>
      </c>
      <c r="F235" s="10">
        <v>23</v>
      </c>
      <c r="G235" s="10">
        <v>23.8</v>
      </c>
      <c r="H235" s="10">
        <v>85.1</v>
      </c>
      <c r="I235">
        <v>4</v>
      </c>
      <c r="J235" t="s">
        <v>74</v>
      </c>
      <c r="K235" s="10">
        <v>34</v>
      </c>
      <c r="L235" t="s">
        <v>469</v>
      </c>
      <c r="M235" t="s">
        <v>2251</v>
      </c>
      <c r="N235" t="s">
        <v>2252</v>
      </c>
      <c r="O235">
        <v>39.941200000000002</v>
      </c>
      <c r="P235" t="s">
        <v>2256</v>
      </c>
      <c r="Q235" s="10">
        <v>0</v>
      </c>
      <c r="R235" s="10">
        <v>0</v>
      </c>
      <c r="S235" s="10">
        <v>0</v>
      </c>
      <c r="T235" s="10">
        <v>0</v>
      </c>
      <c r="U235" s="10">
        <v>144</v>
      </c>
      <c r="V235" s="10">
        <v>216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40</v>
      </c>
      <c r="AD235" s="10">
        <v>0</v>
      </c>
      <c r="AE235" s="10">
        <v>0</v>
      </c>
      <c r="AF235" s="10">
        <v>0</v>
      </c>
      <c r="AG235" s="10">
        <v>0</v>
      </c>
      <c r="AH235" s="10">
        <v>144</v>
      </c>
      <c r="AI235" s="10">
        <v>216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92.5</v>
      </c>
      <c r="AU235" s="10">
        <v>16.2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t="s">
        <v>2253</v>
      </c>
      <c r="BC235" t="s">
        <v>2254</v>
      </c>
      <c r="BD235" t="s">
        <v>2255</v>
      </c>
      <c r="BE235">
        <v>0</v>
      </c>
      <c r="BF235">
        <v>0</v>
      </c>
      <c r="BG235">
        <v>0</v>
      </c>
      <c r="BH235">
        <v>0</v>
      </c>
      <c r="BI235">
        <v>1.5</v>
      </c>
      <c r="BJ235">
        <v>0.4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-1.8999999999999773</v>
      </c>
      <c r="BR235">
        <v>0</v>
      </c>
      <c r="BS235">
        <v>0</v>
      </c>
      <c r="BT235">
        <v>0</v>
      </c>
      <c r="BU235">
        <v>0</v>
      </c>
      <c r="BV235">
        <v>1.5</v>
      </c>
      <c r="BW235">
        <v>0.4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3.8</v>
      </c>
      <c r="CI235">
        <v>3.5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 t="s">
        <v>195</v>
      </c>
      <c r="CQ235" t="s">
        <v>155</v>
      </c>
      <c r="CR235" s="30">
        <v>7.4999999999999997E-3</v>
      </c>
      <c r="CS235">
        <v>8.9499999999999993</v>
      </c>
      <c r="CU235" t="s">
        <v>131</v>
      </c>
      <c r="CV235" t="s">
        <v>2257</v>
      </c>
    </row>
    <row r="236" spans="1:100">
      <c r="A236">
        <v>234</v>
      </c>
      <c r="B236" s="12">
        <v>0.84210526315789469</v>
      </c>
      <c r="C236" s="12">
        <v>0</v>
      </c>
      <c r="D236">
        <v>4</v>
      </c>
      <c r="E236" s="10">
        <v>73</v>
      </c>
      <c r="F236" s="10">
        <v>25</v>
      </c>
      <c r="G236" s="10">
        <v>20.8</v>
      </c>
      <c r="H236" s="10">
        <v>86.9</v>
      </c>
      <c r="I236">
        <v>3</v>
      </c>
      <c r="J236" t="s">
        <v>74</v>
      </c>
      <c r="K236" s="10">
        <v>35</v>
      </c>
      <c r="L236" t="s">
        <v>470</v>
      </c>
      <c r="M236" t="s">
        <v>2258</v>
      </c>
      <c r="N236" t="s">
        <v>2259</v>
      </c>
      <c r="O236">
        <v>8.5020000000000007</v>
      </c>
      <c r="P236" t="s">
        <v>2263</v>
      </c>
      <c r="Q236" s="10">
        <v>0</v>
      </c>
      <c r="R236" s="10">
        <v>0</v>
      </c>
      <c r="S236" s="10">
        <v>0</v>
      </c>
      <c r="T236" s="10">
        <v>0</v>
      </c>
      <c r="U236" s="10">
        <v>144</v>
      </c>
      <c r="V236" s="10">
        <v>240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16</v>
      </c>
      <c r="AD236" s="10">
        <v>0</v>
      </c>
      <c r="AE236" s="10">
        <v>0</v>
      </c>
      <c r="AF236" s="10">
        <v>0</v>
      </c>
      <c r="AG236" s="10">
        <v>0</v>
      </c>
      <c r="AH236" s="10">
        <v>144</v>
      </c>
      <c r="AI236" s="10">
        <v>240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71.5</v>
      </c>
      <c r="AU236" s="10">
        <v>7.6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t="s">
        <v>2260</v>
      </c>
      <c r="BC236" t="s">
        <v>2261</v>
      </c>
      <c r="BD236" t="s">
        <v>2262</v>
      </c>
      <c r="BE236">
        <v>0</v>
      </c>
      <c r="BF236">
        <v>0</v>
      </c>
      <c r="BG236">
        <v>0</v>
      </c>
      <c r="BH236">
        <v>0</v>
      </c>
      <c r="BI236">
        <v>0.9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-0.89999999999997726</v>
      </c>
      <c r="BR236">
        <v>0</v>
      </c>
      <c r="BS236">
        <v>0</v>
      </c>
      <c r="BT236">
        <v>0</v>
      </c>
      <c r="BU236">
        <v>0</v>
      </c>
      <c r="BV236">
        <v>0.9</v>
      </c>
      <c r="BW236">
        <v>-1.5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3.6</v>
      </c>
      <c r="CI236">
        <v>2.9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 t="s">
        <v>195</v>
      </c>
      <c r="CQ236" t="s">
        <v>155</v>
      </c>
      <c r="CR236" s="30">
        <v>8.5000000000000006E-3</v>
      </c>
      <c r="CS236">
        <v>13.52</v>
      </c>
      <c r="CU236" t="s">
        <v>131</v>
      </c>
      <c r="CV236" t="s">
        <v>2264</v>
      </c>
    </row>
    <row r="237" spans="1:100">
      <c r="A237">
        <v>235</v>
      </c>
      <c r="B237" s="12">
        <v>0.89473684210526316</v>
      </c>
      <c r="C237" s="12">
        <v>0</v>
      </c>
      <c r="D237">
        <v>3</v>
      </c>
      <c r="E237" s="10">
        <v>75</v>
      </c>
      <c r="F237" s="10">
        <v>20</v>
      </c>
      <c r="G237" s="10">
        <v>23.3</v>
      </c>
      <c r="H237" s="10">
        <v>82.9</v>
      </c>
      <c r="I237">
        <v>4</v>
      </c>
      <c r="J237" t="s">
        <v>74</v>
      </c>
      <c r="K237" s="10">
        <v>36</v>
      </c>
      <c r="L237" t="s">
        <v>471</v>
      </c>
      <c r="M237" t="s">
        <v>2265</v>
      </c>
      <c r="N237" t="s">
        <v>2266</v>
      </c>
      <c r="O237">
        <v>11.8698</v>
      </c>
      <c r="P237" t="s">
        <v>2270</v>
      </c>
      <c r="Q237" s="10">
        <v>0</v>
      </c>
      <c r="R237" s="10">
        <v>0</v>
      </c>
      <c r="S237" s="10">
        <v>0</v>
      </c>
      <c r="T237" s="10">
        <v>0</v>
      </c>
      <c r="U237" s="10">
        <v>129</v>
      </c>
      <c r="V237" s="10">
        <v>240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31</v>
      </c>
      <c r="AD237" s="10">
        <v>0</v>
      </c>
      <c r="AE237" s="10">
        <v>0</v>
      </c>
      <c r="AF237" s="10">
        <v>0</v>
      </c>
      <c r="AG237" s="10">
        <v>0</v>
      </c>
      <c r="AH237" s="10">
        <v>129</v>
      </c>
      <c r="AI237" s="10">
        <v>240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91.5</v>
      </c>
      <c r="AU237" s="10">
        <v>75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t="s">
        <v>2267</v>
      </c>
      <c r="BC237" t="s">
        <v>2268</v>
      </c>
      <c r="BD237" t="s">
        <v>2269</v>
      </c>
      <c r="BE237">
        <v>0</v>
      </c>
      <c r="BF237">
        <v>0</v>
      </c>
      <c r="BG237">
        <v>0</v>
      </c>
      <c r="BH237">
        <v>0</v>
      </c>
      <c r="BI237">
        <v>1.6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-1.6000000000000227</v>
      </c>
      <c r="BR237">
        <v>0</v>
      </c>
      <c r="BS237">
        <v>0</v>
      </c>
      <c r="BT237">
        <v>0</v>
      </c>
      <c r="BU237">
        <v>0</v>
      </c>
      <c r="BV237">
        <v>1.6</v>
      </c>
      <c r="BW237">
        <v>-1.7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4.3</v>
      </c>
      <c r="CI237">
        <v>3.7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 t="s">
        <v>195</v>
      </c>
      <c r="CQ237" t="s">
        <v>155</v>
      </c>
      <c r="CR237" s="30">
        <v>2.3999999999999998E-3</v>
      </c>
      <c r="CS237">
        <v>7.13</v>
      </c>
      <c r="CU237" t="s">
        <v>131</v>
      </c>
      <c r="CV237" t="s">
        <v>2271</v>
      </c>
    </row>
    <row r="238" spans="1:100">
      <c r="A238">
        <v>236</v>
      </c>
      <c r="B238" s="12">
        <v>0.73684210526315785</v>
      </c>
      <c r="C238" s="12">
        <v>0</v>
      </c>
      <c r="D238">
        <v>4</v>
      </c>
      <c r="E238" s="10">
        <v>73</v>
      </c>
      <c r="F238" s="10">
        <v>21</v>
      </c>
      <c r="G238" s="10">
        <v>20.2</v>
      </c>
      <c r="H238" s="10">
        <v>88</v>
      </c>
      <c r="I238">
        <v>5</v>
      </c>
      <c r="J238" t="s">
        <v>74</v>
      </c>
      <c r="K238" s="10">
        <v>37</v>
      </c>
      <c r="L238" t="s">
        <v>472</v>
      </c>
      <c r="M238" t="s">
        <v>2272</v>
      </c>
      <c r="N238" t="s">
        <v>2273</v>
      </c>
      <c r="O238">
        <v>31.465800000000002</v>
      </c>
      <c r="P238" t="s">
        <v>2277</v>
      </c>
      <c r="Q238" s="10">
        <v>0</v>
      </c>
      <c r="R238" s="10">
        <v>0</v>
      </c>
      <c r="S238" s="10">
        <v>0</v>
      </c>
      <c r="T238" s="10">
        <v>0</v>
      </c>
      <c r="U238" s="10">
        <v>118</v>
      </c>
      <c r="V238" s="10">
        <v>244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38</v>
      </c>
      <c r="AD238" s="10">
        <v>0</v>
      </c>
      <c r="AE238" s="10">
        <v>0</v>
      </c>
      <c r="AF238" s="10">
        <v>0</v>
      </c>
      <c r="AG238" s="10">
        <v>0</v>
      </c>
      <c r="AH238" s="10">
        <v>118</v>
      </c>
      <c r="AI238" s="10">
        <v>244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58.4</v>
      </c>
      <c r="AU238" s="10">
        <v>83.4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t="s">
        <v>2274</v>
      </c>
      <c r="BC238" t="s">
        <v>2275</v>
      </c>
      <c r="BD238" t="s">
        <v>2276</v>
      </c>
      <c r="BE238">
        <v>0</v>
      </c>
      <c r="BF238">
        <v>0</v>
      </c>
      <c r="BG238">
        <v>0</v>
      </c>
      <c r="BH238">
        <v>0</v>
      </c>
      <c r="BI238">
        <v>1.2</v>
      </c>
      <c r="BJ238">
        <v>0.2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-1.3999999999999773</v>
      </c>
      <c r="BR238">
        <v>0</v>
      </c>
      <c r="BS238">
        <v>0</v>
      </c>
      <c r="BT238">
        <v>0</v>
      </c>
      <c r="BU238">
        <v>0</v>
      </c>
      <c r="BV238">
        <v>1.2</v>
      </c>
      <c r="BW238">
        <v>0.2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3.5</v>
      </c>
      <c r="CI238">
        <v>3.2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 t="s">
        <v>195</v>
      </c>
      <c r="CQ238" t="s">
        <v>155</v>
      </c>
      <c r="CR238" s="30">
        <v>7.4000000000000003E-3</v>
      </c>
      <c r="CS238">
        <v>5.58</v>
      </c>
      <c r="CU238" t="s">
        <v>131</v>
      </c>
      <c r="CV238" t="s">
        <v>2278</v>
      </c>
    </row>
    <row r="239" spans="1:100">
      <c r="A239">
        <v>237</v>
      </c>
      <c r="B239" s="12">
        <v>0.42105263157894735</v>
      </c>
      <c r="C239" s="12">
        <v>0</v>
      </c>
      <c r="D239">
        <v>5</v>
      </c>
      <c r="E239" s="10">
        <v>71</v>
      </c>
      <c r="F239" s="10">
        <v>18</v>
      </c>
      <c r="G239" s="10">
        <v>23.1</v>
      </c>
      <c r="H239" s="10">
        <v>83.8</v>
      </c>
      <c r="I239">
        <v>6</v>
      </c>
      <c r="J239" t="s">
        <v>74</v>
      </c>
      <c r="K239" s="10">
        <v>36</v>
      </c>
      <c r="L239" t="s">
        <v>473</v>
      </c>
      <c r="M239" t="s">
        <v>2279</v>
      </c>
      <c r="N239" t="s">
        <v>2280</v>
      </c>
      <c r="O239">
        <v>19.260400000000001</v>
      </c>
      <c r="P239" t="s">
        <v>2284</v>
      </c>
      <c r="Q239" s="10">
        <v>0</v>
      </c>
      <c r="R239" s="10">
        <v>0</v>
      </c>
      <c r="S239" s="10">
        <v>0</v>
      </c>
      <c r="T239" s="10">
        <v>0</v>
      </c>
      <c r="U239" s="10">
        <v>136</v>
      </c>
      <c r="V239" s="10">
        <v>253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11</v>
      </c>
      <c r="AD239" s="10">
        <v>0</v>
      </c>
      <c r="AE239" s="10">
        <v>0</v>
      </c>
      <c r="AF239" s="10">
        <v>0</v>
      </c>
      <c r="AG239" s="10">
        <v>0</v>
      </c>
      <c r="AH239" s="10">
        <v>136</v>
      </c>
      <c r="AI239" s="10">
        <v>253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24.8</v>
      </c>
      <c r="AU239" s="10">
        <v>72.099999999999994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t="s">
        <v>2281</v>
      </c>
      <c r="BC239" t="s">
        <v>2282</v>
      </c>
      <c r="BD239" t="s">
        <v>2283</v>
      </c>
      <c r="BE239">
        <v>0</v>
      </c>
      <c r="BF239">
        <v>0</v>
      </c>
      <c r="BG239">
        <v>0</v>
      </c>
      <c r="BH239">
        <v>0</v>
      </c>
      <c r="BI239">
        <v>0.6</v>
      </c>
      <c r="BJ239">
        <v>0</v>
      </c>
      <c r="BK239">
        <v>0</v>
      </c>
      <c r="BL239">
        <v>0</v>
      </c>
      <c r="BM239">
        <v>0.1</v>
      </c>
      <c r="BN239">
        <v>0</v>
      </c>
      <c r="BO239">
        <v>0</v>
      </c>
      <c r="BP239">
        <v>0</v>
      </c>
      <c r="BQ239">
        <v>-0.69999999999998863</v>
      </c>
      <c r="BR239">
        <v>0</v>
      </c>
      <c r="BS239">
        <v>0</v>
      </c>
      <c r="BT239">
        <v>0</v>
      </c>
      <c r="BU239">
        <v>0</v>
      </c>
      <c r="BV239">
        <v>0.6</v>
      </c>
      <c r="BW239">
        <v>-3.6</v>
      </c>
      <c r="BX239">
        <v>0</v>
      </c>
      <c r="BY239">
        <v>0</v>
      </c>
      <c r="BZ239">
        <v>0.1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4.5999999999999996</v>
      </c>
      <c r="CI239">
        <v>3.9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 t="s">
        <v>195</v>
      </c>
      <c r="CQ239" t="s">
        <v>155</v>
      </c>
      <c r="CR239" s="30">
        <v>3.3999999999999998E-3</v>
      </c>
      <c r="CS239">
        <v>18.559999999999999</v>
      </c>
      <c r="CU239" t="s">
        <v>131</v>
      </c>
      <c r="CV239" t="s">
        <v>2285</v>
      </c>
    </row>
    <row r="240" spans="1:100">
      <c r="A240">
        <v>238</v>
      </c>
      <c r="B240" s="12">
        <v>0.78947368421052633</v>
      </c>
      <c r="C240" s="12">
        <v>0</v>
      </c>
      <c r="D240">
        <v>7</v>
      </c>
      <c r="E240" s="10">
        <v>76</v>
      </c>
      <c r="F240" s="10">
        <v>21</v>
      </c>
      <c r="G240" s="10">
        <v>23.6</v>
      </c>
      <c r="H240" s="10">
        <v>88.6</v>
      </c>
      <c r="I240">
        <v>7</v>
      </c>
      <c r="J240" t="s">
        <v>74</v>
      </c>
      <c r="K240" s="10">
        <v>35</v>
      </c>
      <c r="L240" t="s">
        <v>474</v>
      </c>
      <c r="M240" t="s">
        <v>2286</v>
      </c>
      <c r="N240" t="s">
        <v>2287</v>
      </c>
      <c r="O240">
        <v>32.6434</v>
      </c>
      <c r="P240" t="s">
        <v>2291</v>
      </c>
      <c r="Q240" s="10">
        <v>0</v>
      </c>
      <c r="R240" s="10">
        <v>0</v>
      </c>
      <c r="S240" s="10">
        <v>0</v>
      </c>
      <c r="T240" s="10">
        <v>0</v>
      </c>
      <c r="U240" s="10">
        <v>150</v>
      </c>
      <c r="V240" s="10">
        <v>249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1</v>
      </c>
      <c r="AD240" s="10">
        <v>0</v>
      </c>
      <c r="AE240" s="10">
        <v>0</v>
      </c>
      <c r="AF240" s="10">
        <v>0</v>
      </c>
      <c r="AG240" s="10">
        <v>0</v>
      </c>
      <c r="AH240" s="10">
        <v>150</v>
      </c>
      <c r="AI240" s="10">
        <v>249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4.3</v>
      </c>
      <c r="AU240" s="10">
        <v>68.2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t="s">
        <v>2288</v>
      </c>
      <c r="BC240" t="s">
        <v>2289</v>
      </c>
      <c r="BD240" t="s">
        <v>2290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3.2</v>
      </c>
      <c r="CI240">
        <v>3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 t="s">
        <v>195</v>
      </c>
      <c r="CQ240" t="s">
        <v>155</v>
      </c>
      <c r="CR240" s="30">
        <v>9.7999999999999997E-3</v>
      </c>
      <c r="CS240">
        <v>4.45</v>
      </c>
      <c r="CU240" t="s">
        <v>131</v>
      </c>
      <c r="CV240" t="s">
        <v>2292</v>
      </c>
    </row>
    <row r="241" spans="1:100">
      <c r="A241">
        <v>239</v>
      </c>
      <c r="B241" s="12">
        <v>0.31578947368421051</v>
      </c>
      <c r="C241" s="12">
        <v>0</v>
      </c>
      <c r="D241">
        <v>5</v>
      </c>
      <c r="E241" s="10">
        <v>73</v>
      </c>
      <c r="F241" s="10">
        <v>22</v>
      </c>
      <c r="G241" s="10">
        <v>24.3</v>
      </c>
      <c r="H241" s="10">
        <v>90.5</v>
      </c>
      <c r="I241">
        <v>8</v>
      </c>
      <c r="J241" t="s">
        <v>74</v>
      </c>
      <c r="K241" s="10">
        <v>35</v>
      </c>
      <c r="L241" t="s">
        <v>475</v>
      </c>
      <c r="M241" t="s">
        <v>2293</v>
      </c>
      <c r="N241" t="s">
        <v>2294</v>
      </c>
      <c r="O241">
        <v>64.822500000000005</v>
      </c>
      <c r="P241" t="s">
        <v>2298</v>
      </c>
      <c r="Q241" s="10">
        <v>0</v>
      </c>
      <c r="R241" s="10">
        <v>0</v>
      </c>
      <c r="S241" s="10">
        <v>0</v>
      </c>
      <c r="T241" s="10">
        <v>0</v>
      </c>
      <c r="U241" s="10">
        <v>146</v>
      </c>
      <c r="V241" s="10">
        <v>243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11</v>
      </c>
      <c r="AD241" s="10">
        <v>0</v>
      </c>
      <c r="AE241" s="10">
        <v>0</v>
      </c>
      <c r="AF241" s="10">
        <v>0</v>
      </c>
      <c r="AG241" s="10">
        <v>0</v>
      </c>
      <c r="AH241" s="10">
        <v>146</v>
      </c>
      <c r="AI241" s="10">
        <v>243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8.1</v>
      </c>
      <c r="AU241" s="10">
        <v>59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t="s">
        <v>2295</v>
      </c>
      <c r="BC241" t="s">
        <v>2296</v>
      </c>
      <c r="BD241" t="s">
        <v>2297</v>
      </c>
      <c r="BE241">
        <v>0</v>
      </c>
      <c r="BF241">
        <v>0</v>
      </c>
      <c r="BG241">
        <v>0</v>
      </c>
      <c r="BH241">
        <v>0</v>
      </c>
      <c r="BI241">
        <v>0.6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-0.60000000000002274</v>
      </c>
      <c r="BR241">
        <v>0</v>
      </c>
      <c r="BS241">
        <v>0</v>
      </c>
      <c r="BT241">
        <v>0</v>
      </c>
      <c r="BU241">
        <v>0</v>
      </c>
      <c r="BV241">
        <v>0.6</v>
      </c>
      <c r="BW241">
        <v>-1.8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3.8</v>
      </c>
      <c r="CI241">
        <v>3.1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 t="s">
        <v>195</v>
      </c>
      <c r="CQ241" t="s">
        <v>155</v>
      </c>
      <c r="CR241" s="30">
        <v>3.8999999999999998E-3</v>
      </c>
      <c r="CS241">
        <v>6.45</v>
      </c>
      <c r="CU241" t="s">
        <v>131</v>
      </c>
      <c r="CV241" t="s">
        <v>2299</v>
      </c>
    </row>
    <row r="242" spans="1:100">
      <c r="A242">
        <v>240</v>
      </c>
      <c r="B242" s="12">
        <v>0.15789473684210525</v>
      </c>
      <c r="C242" s="12">
        <v>0</v>
      </c>
      <c r="D242">
        <v>5</v>
      </c>
      <c r="E242" s="10">
        <v>71</v>
      </c>
      <c r="F242" s="10">
        <v>21</v>
      </c>
      <c r="G242" s="10">
        <v>29.1</v>
      </c>
      <c r="H242" s="10">
        <v>87.8</v>
      </c>
      <c r="I242">
        <v>5</v>
      </c>
      <c r="J242" t="s">
        <v>74</v>
      </c>
      <c r="K242" s="10">
        <v>38</v>
      </c>
      <c r="L242" t="s">
        <v>476</v>
      </c>
      <c r="M242" t="s">
        <v>2300</v>
      </c>
      <c r="N242" t="s">
        <v>2301</v>
      </c>
      <c r="O242">
        <v>106.274</v>
      </c>
      <c r="P242" t="s">
        <v>2305</v>
      </c>
      <c r="Q242" s="10">
        <v>0</v>
      </c>
      <c r="R242" s="10">
        <v>0</v>
      </c>
      <c r="S242" s="10">
        <v>0</v>
      </c>
      <c r="T242" s="10">
        <v>0</v>
      </c>
      <c r="U242" s="10">
        <v>113</v>
      </c>
      <c r="V242" s="10">
        <v>264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23</v>
      </c>
      <c r="AD242" s="10">
        <v>0</v>
      </c>
      <c r="AE242" s="10">
        <v>0</v>
      </c>
      <c r="AF242" s="10">
        <v>0</v>
      </c>
      <c r="AG242" s="10">
        <v>0</v>
      </c>
      <c r="AH242" s="10">
        <v>113</v>
      </c>
      <c r="AI242" s="10">
        <v>264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46.7</v>
      </c>
      <c r="AU242" s="10">
        <v>73.3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t="s">
        <v>2302</v>
      </c>
      <c r="BC242" t="s">
        <v>2303</v>
      </c>
      <c r="BD242" t="s">
        <v>2304</v>
      </c>
      <c r="BE242">
        <v>0</v>
      </c>
      <c r="BF242">
        <v>0</v>
      </c>
      <c r="BG242">
        <v>0</v>
      </c>
      <c r="BH242">
        <v>0</v>
      </c>
      <c r="BI242">
        <v>1.3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-1.3000000000000114</v>
      </c>
      <c r="BR242">
        <v>0</v>
      </c>
      <c r="BS242">
        <v>0</v>
      </c>
      <c r="BT242">
        <v>0</v>
      </c>
      <c r="BU242">
        <v>0</v>
      </c>
      <c r="BV242">
        <v>1.3</v>
      </c>
      <c r="BW242">
        <v>-1.5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4.5</v>
      </c>
      <c r="CI242">
        <v>3.8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 t="s">
        <v>155</v>
      </c>
      <c r="CQ242" t="s">
        <v>155</v>
      </c>
      <c r="CR242" s="30">
        <v>4.1999999999999997E-3</v>
      </c>
      <c r="CS242">
        <v>4.79</v>
      </c>
      <c r="CU242" t="s">
        <v>131</v>
      </c>
      <c r="CV242" t="s">
        <v>2306</v>
      </c>
    </row>
    <row r="243" spans="1:100">
      <c r="A243">
        <v>241</v>
      </c>
      <c r="B243" s="12">
        <v>0.31578947368421051</v>
      </c>
      <c r="C243" s="12">
        <v>0</v>
      </c>
      <c r="D243">
        <v>0</v>
      </c>
      <c r="E243" s="10">
        <v>63</v>
      </c>
      <c r="F243" s="10">
        <v>13</v>
      </c>
      <c r="G243" s="10">
        <v>26.5</v>
      </c>
      <c r="H243" s="10">
        <v>80.2</v>
      </c>
      <c r="I243">
        <v>4</v>
      </c>
      <c r="J243" t="s">
        <v>55</v>
      </c>
      <c r="K243" s="10">
        <v>21</v>
      </c>
      <c r="L243" t="s">
        <v>477</v>
      </c>
      <c r="M243" t="s">
        <v>2307</v>
      </c>
      <c r="N243" t="s">
        <v>2308</v>
      </c>
      <c r="O243">
        <v>188.3357</v>
      </c>
      <c r="P243" t="s">
        <v>2312</v>
      </c>
      <c r="Q243" s="10">
        <v>0</v>
      </c>
      <c r="R243" s="10">
        <v>0</v>
      </c>
      <c r="S243" s="10">
        <v>0</v>
      </c>
      <c r="T243" s="10">
        <v>0</v>
      </c>
      <c r="U243" s="10">
        <v>207</v>
      </c>
      <c r="V243" s="10">
        <v>0</v>
      </c>
      <c r="W243" s="10">
        <v>0</v>
      </c>
      <c r="X243" s="10">
        <v>170</v>
      </c>
      <c r="Y243" s="10">
        <v>0</v>
      </c>
      <c r="Z243" s="10">
        <v>0</v>
      </c>
      <c r="AA243" s="10">
        <v>0</v>
      </c>
      <c r="AB243" s="10">
        <v>0</v>
      </c>
      <c r="AC243" s="10">
        <v>23</v>
      </c>
      <c r="AD243" s="10">
        <v>0</v>
      </c>
      <c r="AE243" s="10">
        <v>0</v>
      </c>
      <c r="AF243" s="10">
        <v>0</v>
      </c>
      <c r="AG243" s="10">
        <v>0</v>
      </c>
      <c r="AH243" s="10">
        <v>207</v>
      </c>
      <c r="AI243" s="10">
        <v>0</v>
      </c>
      <c r="AJ243" s="10">
        <v>0</v>
      </c>
      <c r="AK243" s="10">
        <v>170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90.5</v>
      </c>
      <c r="AU243" s="10">
        <v>0</v>
      </c>
      <c r="AV243" s="10">
        <v>0</v>
      </c>
      <c r="AW243" s="10">
        <v>73.599999999999994</v>
      </c>
      <c r="AX243" s="10">
        <v>0</v>
      </c>
      <c r="AY243" s="10">
        <v>0</v>
      </c>
      <c r="AZ243" s="10">
        <v>0</v>
      </c>
      <c r="BA243" s="10">
        <v>0</v>
      </c>
      <c r="BB243" t="s">
        <v>2309</v>
      </c>
      <c r="BC243" t="s">
        <v>2310</v>
      </c>
      <c r="BD243" t="s">
        <v>2311</v>
      </c>
      <c r="BE243">
        <v>0</v>
      </c>
      <c r="BF243">
        <v>0</v>
      </c>
      <c r="BG243">
        <v>0</v>
      </c>
      <c r="BH243">
        <v>0</v>
      </c>
      <c r="BI243">
        <v>0.6</v>
      </c>
      <c r="BJ243">
        <v>0</v>
      </c>
      <c r="BK243">
        <v>0</v>
      </c>
      <c r="BL243">
        <v>0.8</v>
      </c>
      <c r="BM243">
        <v>0.5</v>
      </c>
      <c r="BN243">
        <v>0</v>
      </c>
      <c r="BO243">
        <v>0</v>
      </c>
      <c r="BP243">
        <v>0.8</v>
      </c>
      <c r="BQ243">
        <v>-2.6999999999999886</v>
      </c>
      <c r="BR243">
        <v>0</v>
      </c>
      <c r="BS243">
        <v>0</v>
      </c>
      <c r="BT243">
        <v>0</v>
      </c>
      <c r="BU243">
        <v>0</v>
      </c>
      <c r="BV243">
        <v>0.6</v>
      </c>
      <c r="BW243">
        <v>0</v>
      </c>
      <c r="BX243">
        <v>0</v>
      </c>
      <c r="BY243">
        <v>0.8</v>
      </c>
      <c r="BZ243">
        <v>0.5</v>
      </c>
      <c r="CA243">
        <v>0</v>
      </c>
      <c r="CB243">
        <v>0</v>
      </c>
      <c r="CC243">
        <v>0.8</v>
      </c>
      <c r="CD243">
        <v>0</v>
      </c>
      <c r="CE243">
        <v>0</v>
      </c>
      <c r="CF243">
        <v>0</v>
      </c>
      <c r="CG243">
        <v>0</v>
      </c>
      <c r="CH243">
        <v>2.4</v>
      </c>
      <c r="CI243">
        <v>0</v>
      </c>
      <c r="CJ243">
        <v>0</v>
      </c>
      <c r="CK243">
        <v>2.5</v>
      </c>
      <c r="CL243">
        <v>0</v>
      </c>
      <c r="CM243">
        <v>0</v>
      </c>
      <c r="CN243">
        <v>0</v>
      </c>
      <c r="CO243">
        <v>0</v>
      </c>
      <c r="CP243" t="s">
        <v>195</v>
      </c>
      <c r="CQ243" t="s">
        <v>155</v>
      </c>
      <c r="CR243" s="30">
        <v>2.8E-3</v>
      </c>
      <c r="CS243">
        <v>2.2200000000000002</v>
      </c>
      <c r="CU243" t="s">
        <v>131</v>
      </c>
      <c r="CV243" t="s">
        <v>2313</v>
      </c>
    </row>
    <row r="244" spans="1:100">
      <c r="A244">
        <v>242</v>
      </c>
      <c r="B244" s="12">
        <v>0.36842105263157893</v>
      </c>
      <c r="C244" s="12">
        <v>0</v>
      </c>
      <c r="D244">
        <v>1</v>
      </c>
      <c r="E244" s="10">
        <v>66</v>
      </c>
      <c r="F244" s="10">
        <v>14</v>
      </c>
      <c r="G244" s="10">
        <v>27.6</v>
      </c>
      <c r="H244" s="10">
        <v>82.9</v>
      </c>
      <c r="I244">
        <v>5</v>
      </c>
      <c r="J244" t="s">
        <v>55</v>
      </c>
      <c r="K244" s="10">
        <v>22</v>
      </c>
      <c r="L244" t="s">
        <v>478</v>
      </c>
      <c r="M244" t="s">
        <v>2314</v>
      </c>
      <c r="N244" t="s">
        <v>2315</v>
      </c>
      <c r="O244">
        <v>37.038200000000003</v>
      </c>
      <c r="P244" t="s">
        <v>2319</v>
      </c>
      <c r="Q244" s="10">
        <v>0</v>
      </c>
      <c r="R244" s="10">
        <v>0</v>
      </c>
      <c r="S244" s="10">
        <v>0</v>
      </c>
      <c r="T244" s="10">
        <v>0</v>
      </c>
      <c r="U244" s="10">
        <v>240</v>
      </c>
      <c r="V244" s="10">
        <v>0</v>
      </c>
      <c r="W244" s="10">
        <v>0</v>
      </c>
      <c r="X244" s="10">
        <v>160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240</v>
      </c>
      <c r="AI244" s="10">
        <v>0</v>
      </c>
      <c r="AJ244" s="10">
        <v>0</v>
      </c>
      <c r="AK244" s="10">
        <v>160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87.3</v>
      </c>
      <c r="AU244" s="10">
        <v>0</v>
      </c>
      <c r="AV244" s="10">
        <v>0</v>
      </c>
      <c r="AW244" s="10">
        <v>82.4</v>
      </c>
      <c r="AX244" s="10">
        <v>0</v>
      </c>
      <c r="AY244" s="10">
        <v>0</v>
      </c>
      <c r="AZ244" s="10">
        <v>0</v>
      </c>
      <c r="BA244" s="10">
        <v>0</v>
      </c>
      <c r="BB244" t="s">
        <v>2316</v>
      </c>
      <c r="BC244" t="s">
        <v>2317</v>
      </c>
      <c r="BD244" t="s">
        <v>2318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2.9</v>
      </c>
      <c r="CI244">
        <v>0</v>
      </c>
      <c r="CJ244">
        <v>0</v>
      </c>
      <c r="CK244">
        <v>3.1</v>
      </c>
      <c r="CL244">
        <v>0</v>
      </c>
      <c r="CM244">
        <v>0</v>
      </c>
      <c r="CN244">
        <v>0</v>
      </c>
      <c r="CO244">
        <v>0</v>
      </c>
      <c r="CP244" t="s">
        <v>195</v>
      </c>
      <c r="CQ244" t="s">
        <v>155</v>
      </c>
      <c r="CR244" s="30">
        <v>3.0999999999999999E-3</v>
      </c>
      <c r="CS244">
        <v>10.47</v>
      </c>
      <c r="CU244" t="s">
        <v>131</v>
      </c>
      <c r="CV244" t="s">
        <v>2320</v>
      </c>
    </row>
    <row r="245" spans="1:100">
      <c r="A245">
        <v>243</v>
      </c>
      <c r="B245" s="12">
        <v>0.36842105263157893</v>
      </c>
      <c r="C245" s="12">
        <v>0</v>
      </c>
      <c r="D245">
        <v>1</v>
      </c>
      <c r="E245" s="10">
        <v>66</v>
      </c>
      <c r="F245" s="10">
        <v>18</v>
      </c>
      <c r="G245" s="10">
        <v>33.200000000000003</v>
      </c>
      <c r="H245" s="10">
        <v>84.2</v>
      </c>
      <c r="I245">
        <v>5</v>
      </c>
      <c r="J245" t="s">
        <v>57</v>
      </c>
      <c r="K245" s="10">
        <v>19</v>
      </c>
      <c r="L245" t="s">
        <v>479</v>
      </c>
      <c r="M245" t="s">
        <v>2321</v>
      </c>
      <c r="N245" t="s">
        <v>2322</v>
      </c>
      <c r="O245">
        <v>183.78649999999999</v>
      </c>
      <c r="P245" t="s">
        <v>2326</v>
      </c>
      <c r="Q245" s="10">
        <v>0</v>
      </c>
      <c r="R245" s="10">
        <v>0</v>
      </c>
      <c r="S245" s="10">
        <v>0</v>
      </c>
      <c r="T245" s="10">
        <v>0</v>
      </c>
      <c r="U245" s="10">
        <v>9</v>
      </c>
      <c r="V245" s="10">
        <v>0</v>
      </c>
      <c r="W245" s="10">
        <v>0</v>
      </c>
      <c r="X245" s="10">
        <v>358</v>
      </c>
      <c r="Y245" s="10">
        <v>0</v>
      </c>
      <c r="Z245" s="10">
        <v>0</v>
      </c>
      <c r="AA245" s="10">
        <v>0</v>
      </c>
      <c r="AB245" s="10">
        <v>0</v>
      </c>
      <c r="AC245" s="10">
        <v>33</v>
      </c>
      <c r="AD245" s="10">
        <v>0</v>
      </c>
      <c r="AE245" s="10">
        <v>0</v>
      </c>
      <c r="AF245" s="10">
        <v>0</v>
      </c>
      <c r="AG245" s="10">
        <v>0</v>
      </c>
      <c r="AH245" s="10">
        <v>9</v>
      </c>
      <c r="AI245" s="10">
        <v>0</v>
      </c>
      <c r="AJ245" s="10">
        <v>0</v>
      </c>
      <c r="AK245" s="10">
        <v>358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73.8</v>
      </c>
      <c r="AU245" s="10">
        <v>0</v>
      </c>
      <c r="AV245" s="10">
        <v>0</v>
      </c>
      <c r="AW245" s="10">
        <v>29.6</v>
      </c>
      <c r="AX245" s="10">
        <v>0</v>
      </c>
      <c r="AY245" s="10">
        <v>0</v>
      </c>
      <c r="AZ245" s="10">
        <v>0</v>
      </c>
      <c r="BA245" s="10">
        <v>0</v>
      </c>
      <c r="BB245" t="s">
        <v>2323</v>
      </c>
      <c r="BC245" t="s">
        <v>2324</v>
      </c>
      <c r="BD245" t="s">
        <v>2325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1</v>
      </c>
      <c r="BM245">
        <v>0.9</v>
      </c>
      <c r="BN245">
        <v>0</v>
      </c>
      <c r="BO245">
        <v>0</v>
      </c>
      <c r="BP245">
        <v>0.9</v>
      </c>
      <c r="BQ245">
        <v>-3.8000000000000114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1</v>
      </c>
      <c r="BZ245">
        <v>0.9</v>
      </c>
      <c r="CA245">
        <v>0</v>
      </c>
      <c r="CB245">
        <v>0</v>
      </c>
      <c r="CC245">
        <v>0.9</v>
      </c>
      <c r="CD245">
        <v>0</v>
      </c>
      <c r="CE245">
        <v>0</v>
      </c>
      <c r="CF245">
        <v>0</v>
      </c>
      <c r="CG245">
        <v>0</v>
      </c>
      <c r="CH245">
        <v>3.2</v>
      </c>
      <c r="CI245">
        <v>0</v>
      </c>
      <c r="CJ245">
        <v>0</v>
      </c>
      <c r="CK245">
        <v>3.3</v>
      </c>
      <c r="CL245">
        <v>0</v>
      </c>
      <c r="CM245">
        <v>0</v>
      </c>
      <c r="CN245">
        <v>0</v>
      </c>
      <c r="CO245">
        <v>0</v>
      </c>
      <c r="CP245" t="s">
        <v>195</v>
      </c>
      <c r="CQ245" t="s">
        <v>155</v>
      </c>
      <c r="CR245" s="30">
        <v>2.5999999999999999E-3</v>
      </c>
      <c r="CS245">
        <v>2.11</v>
      </c>
      <c r="CU245" t="s">
        <v>131</v>
      </c>
      <c r="CV245" t="s">
        <v>2327</v>
      </c>
    </row>
    <row r="246" spans="1:100">
      <c r="A246">
        <v>244</v>
      </c>
      <c r="B246" s="12">
        <v>0.73684210526315785</v>
      </c>
      <c r="C246" s="12">
        <v>0</v>
      </c>
      <c r="D246">
        <v>3</v>
      </c>
      <c r="E246" s="10">
        <v>63</v>
      </c>
      <c r="F246" s="10">
        <v>21</v>
      </c>
      <c r="G246" s="10">
        <v>32.6</v>
      </c>
      <c r="H246" s="10">
        <v>82.5</v>
      </c>
      <c r="I246">
        <v>6</v>
      </c>
      <c r="J246" t="s">
        <v>57</v>
      </c>
      <c r="K246" s="10">
        <v>19</v>
      </c>
      <c r="L246" t="s">
        <v>480</v>
      </c>
      <c r="M246" t="s">
        <v>2328</v>
      </c>
      <c r="N246" t="s">
        <v>2329</v>
      </c>
      <c r="O246">
        <v>53.045000000000002</v>
      </c>
      <c r="P246" t="s">
        <v>2333</v>
      </c>
      <c r="Q246" s="10">
        <v>0</v>
      </c>
      <c r="R246" s="10">
        <v>0</v>
      </c>
      <c r="S246" s="10">
        <v>0</v>
      </c>
      <c r="T246" s="10">
        <v>0</v>
      </c>
      <c r="U246" s="10">
        <v>10</v>
      </c>
      <c r="V246" s="10">
        <v>0</v>
      </c>
      <c r="W246" s="10">
        <v>0</v>
      </c>
      <c r="X246" s="10">
        <v>380</v>
      </c>
      <c r="Y246" s="10">
        <v>0</v>
      </c>
      <c r="Z246" s="10">
        <v>0</v>
      </c>
      <c r="AA246" s="10">
        <v>0</v>
      </c>
      <c r="AB246" s="10">
        <v>0</v>
      </c>
      <c r="AC246" s="10">
        <v>10</v>
      </c>
      <c r="AD246" s="10">
        <v>0</v>
      </c>
      <c r="AE246" s="10">
        <v>0</v>
      </c>
      <c r="AF246" s="10">
        <v>0</v>
      </c>
      <c r="AG246" s="10">
        <v>0</v>
      </c>
      <c r="AH246" s="10">
        <v>10</v>
      </c>
      <c r="AI246" s="10">
        <v>0</v>
      </c>
      <c r="AJ246" s="10">
        <v>0</v>
      </c>
      <c r="AK246" s="10">
        <v>380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86.6</v>
      </c>
      <c r="AU246" s="10">
        <v>0</v>
      </c>
      <c r="AV246" s="10">
        <v>0</v>
      </c>
      <c r="AW246" s="10">
        <v>60.4</v>
      </c>
      <c r="AX246" s="10">
        <v>0</v>
      </c>
      <c r="AY246" s="10">
        <v>0</v>
      </c>
      <c r="AZ246" s="10">
        <v>0</v>
      </c>
      <c r="BA246" s="10">
        <v>0</v>
      </c>
      <c r="BB246" t="s">
        <v>2330</v>
      </c>
      <c r="BC246" t="s">
        <v>2331</v>
      </c>
      <c r="BD246" t="s">
        <v>2332</v>
      </c>
      <c r="BE246">
        <v>0</v>
      </c>
      <c r="BF246">
        <v>0</v>
      </c>
      <c r="BG246">
        <v>0</v>
      </c>
      <c r="BH246">
        <v>0</v>
      </c>
      <c r="BI246">
        <v>0.4</v>
      </c>
      <c r="BJ246">
        <v>0</v>
      </c>
      <c r="BK246">
        <v>0</v>
      </c>
      <c r="BL246">
        <v>0.3</v>
      </c>
      <c r="BM246">
        <v>0.4</v>
      </c>
      <c r="BN246">
        <v>0</v>
      </c>
      <c r="BO246">
        <v>0</v>
      </c>
      <c r="BP246">
        <v>0.2</v>
      </c>
      <c r="BQ246">
        <v>-1.3000000000000114</v>
      </c>
      <c r="BR246">
        <v>0</v>
      </c>
      <c r="BS246">
        <v>0</v>
      </c>
      <c r="BT246">
        <v>0</v>
      </c>
      <c r="BU246">
        <v>0</v>
      </c>
      <c r="BV246">
        <v>0.4</v>
      </c>
      <c r="BW246">
        <v>0</v>
      </c>
      <c r="BX246">
        <v>0</v>
      </c>
      <c r="BY246">
        <v>0.3</v>
      </c>
      <c r="BZ246">
        <v>0.4</v>
      </c>
      <c r="CA246">
        <v>0</v>
      </c>
      <c r="CB246">
        <v>0</v>
      </c>
      <c r="CC246">
        <v>0.2</v>
      </c>
      <c r="CD246">
        <v>0</v>
      </c>
      <c r="CE246">
        <v>0</v>
      </c>
      <c r="CF246">
        <v>0</v>
      </c>
      <c r="CG246">
        <v>0</v>
      </c>
      <c r="CH246">
        <v>3.4</v>
      </c>
      <c r="CI246">
        <v>0</v>
      </c>
      <c r="CJ246">
        <v>0</v>
      </c>
      <c r="CK246">
        <v>3.2</v>
      </c>
      <c r="CL246">
        <v>0</v>
      </c>
      <c r="CM246">
        <v>0</v>
      </c>
      <c r="CN246">
        <v>0</v>
      </c>
      <c r="CO246">
        <v>0</v>
      </c>
      <c r="CP246" t="s">
        <v>195</v>
      </c>
      <c r="CQ246" t="s">
        <v>155</v>
      </c>
      <c r="CR246" s="30">
        <v>2.3E-3</v>
      </c>
      <c r="CS246">
        <v>3.31</v>
      </c>
      <c r="CU246" t="s">
        <v>2335</v>
      </c>
      <c r="CV246" t="s">
        <v>2334</v>
      </c>
    </row>
    <row r="247" spans="1:100">
      <c r="A247">
        <v>245</v>
      </c>
      <c r="B247" s="12">
        <v>0.36842105263157893</v>
      </c>
      <c r="C247" s="12">
        <v>0</v>
      </c>
      <c r="D247">
        <v>1</v>
      </c>
      <c r="E247" s="10">
        <v>62</v>
      </c>
      <c r="F247" s="10">
        <v>21</v>
      </c>
      <c r="G247" s="10">
        <v>29.3</v>
      </c>
      <c r="H247" s="10">
        <v>84.9</v>
      </c>
      <c r="I247">
        <v>5</v>
      </c>
      <c r="J247" t="s">
        <v>55</v>
      </c>
      <c r="K247" s="10">
        <v>20</v>
      </c>
      <c r="L247" t="s">
        <v>481</v>
      </c>
      <c r="M247" t="s">
        <v>2336</v>
      </c>
      <c r="N247" t="s">
        <v>2337</v>
      </c>
      <c r="O247">
        <v>63.260899999999999</v>
      </c>
      <c r="P247" t="s">
        <v>2341</v>
      </c>
      <c r="Q247" s="10">
        <v>0</v>
      </c>
      <c r="R247" s="10">
        <v>0</v>
      </c>
      <c r="S247" s="10">
        <v>0</v>
      </c>
      <c r="T247" s="10">
        <v>0</v>
      </c>
      <c r="U247" s="10">
        <v>197</v>
      </c>
      <c r="V247" s="10">
        <v>0</v>
      </c>
      <c r="W247" s="10">
        <v>0</v>
      </c>
      <c r="X247" s="10">
        <v>197</v>
      </c>
      <c r="Y247" s="10">
        <v>0</v>
      </c>
      <c r="Z247" s="10">
        <v>0</v>
      </c>
      <c r="AA247" s="10">
        <v>0</v>
      </c>
      <c r="AB247" s="10">
        <v>0</v>
      </c>
      <c r="AC247" s="10">
        <v>6</v>
      </c>
      <c r="AD247" s="10">
        <v>0</v>
      </c>
      <c r="AE247" s="10">
        <v>0</v>
      </c>
      <c r="AF247" s="10">
        <v>0</v>
      </c>
      <c r="AG247" s="10">
        <v>0</v>
      </c>
      <c r="AH247" s="10">
        <v>197</v>
      </c>
      <c r="AI247" s="10">
        <v>0</v>
      </c>
      <c r="AJ247" s="10">
        <v>0</v>
      </c>
      <c r="AK247" s="10">
        <v>197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0.1</v>
      </c>
      <c r="AU247" s="10">
        <v>0</v>
      </c>
      <c r="AV247" s="10">
        <v>0</v>
      </c>
      <c r="AW247" s="10">
        <v>8.6999999999999993</v>
      </c>
      <c r="AX247" s="10">
        <v>0</v>
      </c>
      <c r="AY247" s="10">
        <v>0</v>
      </c>
      <c r="AZ247" s="10">
        <v>0</v>
      </c>
      <c r="BA247" s="10">
        <v>0</v>
      </c>
      <c r="BB247" t="s">
        <v>2338</v>
      </c>
      <c r="BC247" t="s">
        <v>2339</v>
      </c>
      <c r="BD247" t="s">
        <v>2340</v>
      </c>
      <c r="BE247">
        <v>0</v>
      </c>
      <c r="BF247">
        <v>0</v>
      </c>
      <c r="BG247">
        <v>0</v>
      </c>
      <c r="BH247">
        <v>0</v>
      </c>
      <c r="BI247">
        <v>0.2</v>
      </c>
      <c r="BJ247">
        <v>0</v>
      </c>
      <c r="BK247">
        <v>0</v>
      </c>
      <c r="BL247">
        <v>0.2</v>
      </c>
      <c r="BM247">
        <v>0.1</v>
      </c>
      <c r="BN247">
        <v>0</v>
      </c>
      <c r="BO247">
        <v>0</v>
      </c>
      <c r="BP247">
        <v>0.1</v>
      </c>
      <c r="BQ247">
        <v>-0.60000000000002274</v>
      </c>
      <c r="BR247">
        <v>0</v>
      </c>
      <c r="BS247">
        <v>0</v>
      </c>
      <c r="BT247">
        <v>0</v>
      </c>
      <c r="BU247">
        <v>0</v>
      </c>
      <c r="BV247">
        <v>0.2</v>
      </c>
      <c r="BW247">
        <v>0</v>
      </c>
      <c r="BX247">
        <v>0</v>
      </c>
      <c r="BY247">
        <v>0.2</v>
      </c>
      <c r="BZ247">
        <v>0.1</v>
      </c>
      <c r="CA247">
        <v>0</v>
      </c>
      <c r="CB247">
        <v>0</v>
      </c>
      <c r="CC247">
        <v>0.1</v>
      </c>
      <c r="CD247">
        <v>0</v>
      </c>
      <c r="CE247">
        <v>0</v>
      </c>
      <c r="CF247">
        <v>0</v>
      </c>
      <c r="CG247">
        <v>0</v>
      </c>
      <c r="CH247">
        <v>3.6</v>
      </c>
      <c r="CI247">
        <v>0</v>
      </c>
      <c r="CJ247">
        <v>0</v>
      </c>
      <c r="CK247">
        <v>3.6</v>
      </c>
      <c r="CL247">
        <v>0</v>
      </c>
      <c r="CM247">
        <v>0</v>
      </c>
      <c r="CN247">
        <v>0</v>
      </c>
      <c r="CO247">
        <v>0</v>
      </c>
      <c r="CP247" t="s">
        <v>155</v>
      </c>
      <c r="CQ247" t="s">
        <v>155</v>
      </c>
      <c r="CR247" s="30">
        <v>2.3999999999999998E-3</v>
      </c>
      <c r="CS247">
        <v>6.13</v>
      </c>
      <c r="CU247" t="s">
        <v>131</v>
      </c>
      <c r="CV247" t="s">
        <v>2342</v>
      </c>
    </row>
    <row r="248" spans="1:100">
      <c r="A248">
        <v>246</v>
      </c>
      <c r="B248" s="12">
        <v>0.42105263157894735</v>
      </c>
      <c r="C248" s="12">
        <v>0</v>
      </c>
      <c r="D248">
        <v>1</v>
      </c>
      <c r="E248" s="10">
        <v>69</v>
      </c>
      <c r="F248" s="10">
        <v>21</v>
      </c>
      <c r="G248" s="10">
        <v>29.2</v>
      </c>
      <c r="H248" s="10">
        <v>80.900000000000006</v>
      </c>
      <c r="I248">
        <v>7</v>
      </c>
      <c r="J248" t="s">
        <v>57</v>
      </c>
      <c r="K248" s="10">
        <v>19</v>
      </c>
      <c r="L248" t="s">
        <v>482</v>
      </c>
      <c r="M248" t="s">
        <v>2343</v>
      </c>
      <c r="N248" t="s">
        <v>2344</v>
      </c>
      <c r="O248">
        <v>66.321600000000004</v>
      </c>
      <c r="P248" t="s">
        <v>2348</v>
      </c>
      <c r="Q248" s="10">
        <v>0</v>
      </c>
      <c r="R248" s="10">
        <v>0</v>
      </c>
      <c r="S248" s="10">
        <v>0</v>
      </c>
      <c r="T248" s="10">
        <v>0</v>
      </c>
      <c r="U248" s="10">
        <v>10</v>
      </c>
      <c r="V248" s="10">
        <v>0</v>
      </c>
      <c r="W248" s="10">
        <v>0</v>
      </c>
      <c r="X248" s="10">
        <v>377</v>
      </c>
      <c r="Y248" s="10">
        <v>0</v>
      </c>
      <c r="Z248" s="10">
        <v>0</v>
      </c>
      <c r="AA248" s="10">
        <v>0</v>
      </c>
      <c r="AB248" s="10">
        <v>0</v>
      </c>
      <c r="AC248" s="10">
        <v>13</v>
      </c>
      <c r="AD248" s="10">
        <v>0</v>
      </c>
      <c r="AE248" s="10">
        <v>0</v>
      </c>
      <c r="AF248" s="10">
        <v>0</v>
      </c>
      <c r="AG248" s="10">
        <v>0</v>
      </c>
      <c r="AH248" s="10">
        <v>10</v>
      </c>
      <c r="AI248" s="10">
        <v>0</v>
      </c>
      <c r="AJ248" s="10">
        <v>0</v>
      </c>
      <c r="AK248" s="10">
        <v>377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7.5</v>
      </c>
      <c r="AU248" s="10">
        <v>0</v>
      </c>
      <c r="AV248" s="10">
        <v>0</v>
      </c>
      <c r="AW248" s="10">
        <v>17.2</v>
      </c>
      <c r="AX248" s="10">
        <v>0</v>
      </c>
      <c r="AY248" s="10">
        <v>0</v>
      </c>
      <c r="AZ248" s="10">
        <v>0</v>
      </c>
      <c r="BA248" s="10">
        <v>0</v>
      </c>
      <c r="BB248" t="s">
        <v>2345</v>
      </c>
      <c r="BC248" t="s">
        <v>2346</v>
      </c>
      <c r="BD248" t="s">
        <v>2347</v>
      </c>
      <c r="BE248">
        <v>0</v>
      </c>
      <c r="BF248">
        <v>0</v>
      </c>
      <c r="BG248">
        <v>0</v>
      </c>
      <c r="BH248">
        <v>0</v>
      </c>
      <c r="BI248">
        <v>0.1</v>
      </c>
      <c r="BJ248">
        <v>0</v>
      </c>
      <c r="BK248">
        <v>0</v>
      </c>
      <c r="BL248">
        <v>0.6</v>
      </c>
      <c r="BM248">
        <v>0</v>
      </c>
      <c r="BN248">
        <v>0</v>
      </c>
      <c r="BO248">
        <v>0</v>
      </c>
      <c r="BP248">
        <v>0.3</v>
      </c>
      <c r="BQ248">
        <v>-1</v>
      </c>
      <c r="BR248">
        <v>0</v>
      </c>
      <c r="BS248">
        <v>0</v>
      </c>
      <c r="BT248">
        <v>0</v>
      </c>
      <c r="BU248">
        <v>0</v>
      </c>
      <c r="BV248">
        <v>0.1</v>
      </c>
      <c r="BW248">
        <v>0</v>
      </c>
      <c r="BX248">
        <v>0</v>
      </c>
      <c r="BY248">
        <v>0.6</v>
      </c>
      <c r="BZ248">
        <v>0</v>
      </c>
      <c r="CA248">
        <v>0</v>
      </c>
      <c r="CB248">
        <v>0</v>
      </c>
      <c r="CC248">
        <v>0.3</v>
      </c>
      <c r="CD248">
        <v>0</v>
      </c>
      <c r="CE248">
        <v>0</v>
      </c>
      <c r="CF248">
        <v>0</v>
      </c>
      <c r="CG248">
        <v>0</v>
      </c>
      <c r="CH248">
        <v>3.5</v>
      </c>
      <c r="CI248">
        <v>0</v>
      </c>
      <c r="CJ248">
        <v>0</v>
      </c>
      <c r="CK248">
        <v>4</v>
      </c>
      <c r="CL248">
        <v>0</v>
      </c>
      <c r="CM248">
        <v>0</v>
      </c>
      <c r="CN248">
        <v>0</v>
      </c>
      <c r="CO248">
        <v>0</v>
      </c>
      <c r="CP248" t="s">
        <v>155</v>
      </c>
      <c r="CQ248" t="s">
        <v>155</v>
      </c>
      <c r="CR248" s="30">
        <v>1.8E-3</v>
      </c>
      <c r="CS248">
        <v>5.39</v>
      </c>
      <c r="CU248" t="s">
        <v>131</v>
      </c>
      <c r="CV248" t="s">
        <v>2349</v>
      </c>
    </row>
    <row r="249" spans="1:100">
      <c r="A249">
        <v>247</v>
      </c>
      <c r="B249" s="12">
        <v>0.73684210526315785</v>
      </c>
      <c r="C249" s="12">
        <v>1</v>
      </c>
      <c r="D249">
        <v>-1</v>
      </c>
      <c r="E249" s="10">
        <v>67</v>
      </c>
      <c r="F249" s="10">
        <v>21</v>
      </c>
      <c r="G249" s="10">
        <v>30</v>
      </c>
      <c r="H249" s="10">
        <v>79.2</v>
      </c>
      <c r="I249">
        <v>7</v>
      </c>
      <c r="J249" t="s">
        <v>148</v>
      </c>
      <c r="K249" s="10">
        <v>21</v>
      </c>
      <c r="L249" t="s">
        <v>483</v>
      </c>
      <c r="M249" t="s">
        <v>2350</v>
      </c>
      <c r="N249" t="s">
        <v>2351</v>
      </c>
      <c r="O249">
        <v>0</v>
      </c>
      <c r="P249" t="s">
        <v>131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t="s">
        <v>2352</v>
      </c>
      <c r="BC249" t="s">
        <v>2353</v>
      </c>
      <c r="BD249" t="s">
        <v>2354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 t="s">
        <v>155</v>
      </c>
      <c r="CQ249" t="s">
        <v>155</v>
      </c>
      <c r="CR249" s="30">
        <v>8.9999999999999993E-3</v>
      </c>
      <c r="CS249">
        <v>3.07</v>
      </c>
      <c r="CU249" t="s">
        <v>131</v>
      </c>
      <c r="CV249" t="s">
        <v>2355</v>
      </c>
    </row>
    <row r="250" spans="1:100">
      <c r="A250">
        <v>248</v>
      </c>
      <c r="B250" s="12">
        <v>0.36842105263157893</v>
      </c>
      <c r="C250" s="12">
        <v>0</v>
      </c>
      <c r="D250">
        <v>1</v>
      </c>
      <c r="E250" s="10">
        <v>71</v>
      </c>
      <c r="F250" s="10">
        <v>24</v>
      </c>
      <c r="G250" s="10">
        <v>29.8</v>
      </c>
      <c r="H250" s="10">
        <v>79.2</v>
      </c>
      <c r="I250">
        <v>7</v>
      </c>
      <c r="J250" t="s">
        <v>57</v>
      </c>
      <c r="K250" s="10">
        <v>19</v>
      </c>
      <c r="L250" t="s">
        <v>484</v>
      </c>
      <c r="M250" t="s">
        <v>2356</v>
      </c>
      <c r="N250" t="s">
        <v>2357</v>
      </c>
      <c r="O250">
        <v>48.963299999999997</v>
      </c>
      <c r="P250" t="s">
        <v>2361</v>
      </c>
      <c r="Q250" s="10">
        <v>0</v>
      </c>
      <c r="R250" s="10">
        <v>0</v>
      </c>
      <c r="S250" s="10">
        <v>0</v>
      </c>
      <c r="T250" s="10">
        <v>0</v>
      </c>
      <c r="U250" s="10">
        <v>9</v>
      </c>
      <c r="V250" s="10">
        <v>0</v>
      </c>
      <c r="W250" s="10">
        <v>0</v>
      </c>
      <c r="X250" s="10">
        <v>358</v>
      </c>
      <c r="Y250" s="10">
        <v>0</v>
      </c>
      <c r="Z250" s="10">
        <v>0</v>
      </c>
      <c r="AA250" s="10">
        <v>0</v>
      </c>
      <c r="AB250" s="10">
        <v>0</v>
      </c>
      <c r="AC250" s="10">
        <v>33</v>
      </c>
      <c r="AD250" s="10">
        <v>0</v>
      </c>
      <c r="AE250" s="10">
        <v>0</v>
      </c>
      <c r="AF250" s="10">
        <v>0</v>
      </c>
      <c r="AG250" s="10">
        <v>0</v>
      </c>
      <c r="AH250" s="10">
        <v>9</v>
      </c>
      <c r="AI250" s="10">
        <v>0</v>
      </c>
      <c r="AJ250" s="10">
        <v>0</v>
      </c>
      <c r="AK250" s="10">
        <v>358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3.9</v>
      </c>
      <c r="AU250" s="10">
        <v>0</v>
      </c>
      <c r="AV250" s="10">
        <v>0</v>
      </c>
      <c r="AW250" s="10">
        <v>10.4</v>
      </c>
      <c r="AX250" s="10">
        <v>0</v>
      </c>
      <c r="AY250" s="10">
        <v>0</v>
      </c>
      <c r="AZ250" s="10">
        <v>0</v>
      </c>
      <c r="BA250" s="10">
        <v>0</v>
      </c>
      <c r="BB250" t="s">
        <v>2358</v>
      </c>
      <c r="BC250" t="s">
        <v>2359</v>
      </c>
      <c r="BD250" t="s">
        <v>2360</v>
      </c>
      <c r="BE250">
        <v>0</v>
      </c>
      <c r="BF250">
        <v>0</v>
      </c>
      <c r="BG250">
        <v>0</v>
      </c>
      <c r="BH250">
        <v>0</v>
      </c>
      <c r="BI250">
        <v>0.7</v>
      </c>
      <c r="BJ250">
        <v>0</v>
      </c>
      <c r="BK250">
        <v>0</v>
      </c>
      <c r="BL250">
        <v>1.4</v>
      </c>
      <c r="BM250">
        <v>0</v>
      </c>
      <c r="BN250">
        <v>0</v>
      </c>
      <c r="BO250">
        <v>0</v>
      </c>
      <c r="BP250">
        <v>0</v>
      </c>
      <c r="BQ250">
        <v>-2.1000000000000227</v>
      </c>
      <c r="BR250">
        <v>0</v>
      </c>
      <c r="BS250">
        <v>0</v>
      </c>
      <c r="BT250">
        <v>0</v>
      </c>
      <c r="BU250">
        <v>0</v>
      </c>
      <c r="BV250">
        <v>0.7</v>
      </c>
      <c r="BW250">
        <v>0</v>
      </c>
      <c r="BX250">
        <v>0</v>
      </c>
      <c r="BY250">
        <v>1.4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4.0999999999999996</v>
      </c>
      <c r="CI250">
        <v>0</v>
      </c>
      <c r="CJ250">
        <v>0</v>
      </c>
      <c r="CK250">
        <v>4.4000000000000004</v>
      </c>
      <c r="CL250">
        <v>0</v>
      </c>
      <c r="CM250">
        <v>0</v>
      </c>
      <c r="CN250">
        <v>0</v>
      </c>
      <c r="CO250">
        <v>0</v>
      </c>
      <c r="CP250" t="s">
        <v>155</v>
      </c>
      <c r="CQ250" t="s">
        <v>155</v>
      </c>
      <c r="CR250" s="30">
        <v>3.3999999999999998E-3</v>
      </c>
      <c r="CS250">
        <v>7.92</v>
      </c>
      <c r="CU250" t="s">
        <v>131</v>
      </c>
      <c r="CV250" t="s">
        <v>2362</v>
      </c>
    </row>
    <row r="251" spans="1:100">
      <c r="A251">
        <v>249</v>
      </c>
      <c r="B251" s="12">
        <v>0.26315789473684209</v>
      </c>
      <c r="C251" s="12">
        <v>0</v>
      </c>
      <c r="D251">
        <v>1</v>
      </c>
      <c r="E251" s="10">
        <v>74</v>
      </c>
      <c r="F251" s="10">
        <v>22</v>
      </c>
      <c r="G251" s="10">
        <v>33.5</v>
      </c>
      <c r="H251" s="10">
        <v>79.2</v>
      </c>
      <c r="I251">
        <v>5</v>
      </c>
      <c r="J251" t="s">
        <v>55</v>
      </c>
      <c r="K251" s="10">
        <v>21</v>
      </c>
      <c r="L251" t="s">
        <v>485</v>
      </c>
      <c r="M251" t="s">
        <v>2363</v>
      </c>
      <c r="N251" t="s">
        <v>2364</v>
      </c>
      <c r="O251">
        <v>46.564999999999998</v>
      </c>
      <c r="P251" t="s">
        <v>2368</v>
      </c>
      <c r="Q251" s="10">
        <v>0</v>
      </c>
      <c r="R251" s="10">
        <v>0</v>
      </c>
      <c r="S251" s="10">
        <v>0</v>
      </c>
      <c r="T251" s="10">
        <v>0</v>
      </c>
      <c r="U251" s="10">
        <v>216</v>
      </c>
      <c r="V251" s="10">
        <v>0</v>
      </c>
      <c r="W251" s="10">
        <v>0</v>
      </c>
      <c r="X251" s="10">
        <v>177</v>
      </c>
      <c r="Y251" s="10">
        <v>0</v>
      </c>
      <c r="Z251" s="10">
        <v>0</v>
      </c>
      <c r="AA251" s="10">
        <v>0</v>
      </c>
      <c r="AB251" s="10">
        <v>0</v>
      </c>
      <c r="AC251" s="10">
        <v>7</v>
      </c>
      <c r="AD251" s="10">
        <v>0</v>
      </c>
      <c r="AE251" s="10">
        <v>0</v>
      </c>
      <c r="AF251" s="10">
        <v>0</v>
      </c>
      <c r="AG251" s="10">
        <v>0</v>
      </c>
      <c r="AH251" s="10">
        <v>216</v>
      </c>
      <c r="AI251" s="10">
        <v>0</v>
      </c>
      <c r="AJ251" s="10">
        <v>0</v>
      </c>
      <c r="AK251" s="10">
        <v>177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0.4</v>
      </c>
      <c r="AU251" s="10">
        <v>0</v>
      </c>
      <c r="AV251" s="10">
        <v>0</v>
      </c>
      <c r="AW251" s="10">
        <v>72.400000000000006</v>
      </c>
      <c r="AX251" s="10">
        <v>0</v>
      </c>
      <c r="AY251" s="10">
        <v>0</v>
      </c>
      <c r="AZ251" s="10">
        <v>0</v>
      </c>
      <c r="BA251" s="10">
        <v>0</v>
      </c>
      <c r="BB251" t="s">
        <v>2365</v>
      </c>
      <c r="BC251" t="s">
        <v>2366</v>
      </c>
      <c r="BD251" t="s">
        <v>2367</v>
      </c>
      <c r="BE251">
        <v>0</v>
      </c>
      <c r="BF251">
        <v>0</v>
      </c>
      <c r="BG251">
        <v>0</v>
      </c>
      <c r="BH251">
        <v>0</v>
      </c>
      <c r="BI251">
        <v>0.2</v>
      </c>
      <c r="BJ251">
        <v>0</v>
      </c>
      <c r="BK251">
        <v>0</v>
      </c>
      <c r="BL251">
        <v>0.2</v>
      </c>
      <c r="BM251">
        <v>0</v>
      </c>
      <c r="BN251">
        <v>0</v>
      </c>
      <c r="BO251">
        <v>0</v>
      </c>
      <c r="BP251">
        <v>0</v>
      </c>
      <c r="BQ251">
        <v>-0.39999999999997726</v>
      </c>
      <c r="BR251">
        <v>0</v>
      </c>
      <c r="BS251">
        <v>0</v>
      </c>
      <c r="BT251">
        <v>0</v>
      </c>
      <c r="BU251">
        <v>0</v>
      </c>
      <c r="BV251">
        <v>0.2</v>
      </c>
      <c r="BW251">
        <v>0</v>
      </c>
      <c r="BX251">
        <v>0</v>
      </c>
      <c r="BY251">
        <v>0.2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3.9</v>
      </c>
      <c r="CI251">
        <v>0</v>
      </c>
      <c r="CJ251">
        <v>0</v>
      </c>
      <c r="CK251">
        <v>3.9</v>
      </c>
      <c r="CL251">
        <v>0</v>
      </c>
      <c r="CM251">
        <v>0</v>
      </c>
      <c r="CN251">
        <v>0</v>
      </c>
      <c r="CO251">
        <v>0</v>
      </c>
      <c r="CP251" t="s">
        <v>155</v>
      </c>
      <c r="CQ251" t="s">
        <v>155</v>
      </c>
      <c r="CR251" s="30">
        <v>9.7000000000000003E-3</v>
      </c>
      <c r="CS251">
        <v>9.6300000000000008</v>
      </c>
      <c r="CU251" t="s">
        <v>131</v>
      </c>
      <c r="CV251" t="s">
        <v>2369</v>
      </c>
    </row>
    <row r="252" spans="1:100">
      <c r="A252">
        <v>250</v>
      </c>
      <c r="B252" s="12">
        <v>0.36842105263157893</v>
      </c>
      <c r="C252" s="12">
        <v>0</v>
      </c>
      <c r="D252">
        <v>2</v>
      </c>
      <c r="E252" s="10">
        <v>69</v>
      </c>
      <c r="F252" s="10">
        <v>23</v>
      </c>
      <c r="G252" s="10">
        <v>32.299999999999997</v>
      </c>
      <c r="H252" s="10">
        <v>82.7</v>
      </c>
      <c r="I252">
        <v>4</v>
      </c>
      <c r="J252" t="s">
        <v>55</v>
      </c>
      <c r="K252" s="10">
        <v>25</v>
      </c>
      <c r="L252" t="s">
        <v>486</v>
      </c>
      <c r="M252" t="s">
        <v>2370</v>
      </c>
      <c r="N252" t="s">
        <v>2371</v>
      </c>
      <c r="O252">
        <v>54.085000000000001</v>
      </c>
      <c r="P252" t="s">
        <v>2375</v>
      </c>
      <c r="Q252" s="10">
        <v>0</v>
      </c>
      <c r="R252" s="10">
        <v>0</v>
      </c>
      <c r="S252" s="10">
        <v>0</v>
      </c>
      <c r="T252" s="10">
        <v>0</v>
      </c>
      <c r="U252" s="10">
        <v>291</v>
      </c>
      <c r="V252" s="10">
        <v>0</v>
      </c>
      <c r="W252" s="10">
        <v>0</v>
      </c>
      <c r="X252" s="10">
        <v>97</v>
      </c>
      <c r="Y252" s="10">
        <v>0</v>
      </c>
      <c r="Z252" s="10">
        <v>0</v>
      </c>
      <c r="AA252" s="10">
        <v>0</v>
      </c>
      <c r="AB252" s="10">
        <v>0</v>
      </c>
      <c r="AC252" s="10">
        <v>12</v>
      </c>
      <c r="AD252" s="10">
        <v>0</v>
      </c>
      <c r="AE252" s="10">
        <v>0</v>
      </c>
      <c r="AF252" s="10">
        <v>0</v>
      </c>
      <c r="AG252" s="10">
        <v>0</v>
      </c>
      <c r="AH252" s="10">
        <v>291</v>
      </c>
      <c r="AI252" s="10">
        <v>0</v>
      </c>
      <c r="AJ252" s="10">
        <v>0</v>
      </c>
      <c r="AK252" s="10">
        <v>97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97.3</v>
      </c>
      <c r="AU252" s="10">
        <v>0</v>
      </c>
      <c r="AV252" s="10">
        <v>0</v>
      </c>
      <c r="AW252" s="10">
        <v>81.7</v>
      </c>
      <c r="AX252" s="10">
        <v>0</v>
      </c>
      <c r="AY252" s="10">
        <v>0</v>
      </c>
      <c r="AZ252" s="10">
        <v>0</v>
      </c>
      <c r="BA252" s="10">
        <v>0</v>
      </c>
      <c r="BB252" t="s">
        <v>2372</v>
      </c>
      <c r="BC252" t="s">
        <v>2373</v>
      </c>
      <c r="BD252" t="s">
        <v>2374</v>
      </c>
      <c r="BE252">
        <v>0</v>
      </c>
      <c r="BF252">
        <v>0</v>
      </c>
      <c r="BG252">
        <v>0</v>
      </c>
      <c r="BH252">
        <v>0</v>
      </c>
      <c r="BI252">
        <v>0.5</v>
      </c>
      <c r="BJ252">
        <v>0</v>
      </c>
      <c r="BK252">
        <v>0</v>
      </c>
      <c r="BL252">
        <v>0.3</v>
      </c>
      <c r="BM252">
        <v>0.1</v>
      </c>
      <c r="BN252">
        <v>0</v>
      </c>
      <c r="BO252">
        <v>0</v>
      </c>
      <c r="BP252">
        <v>0</v>
      </c>
      <c r="BQ252">
        <v>-0.89999999999997726</v>
      </c>
      <c r="BR252">
        <v>0</v>
      </c>
      <c r="BS252">
        <v>0</v>
      </c>
      <c r="BT252">
        <v>0</v>
      </c>
      <c r="BU252">
        <v>0</v>
      </c>
      <c r="BV252">
        <v>0.5</v>
      </c>
      <c r="BW252">
        <v>0</v>
      </c>
      <c r="BX252">
        <v>0</v>
      </c>
      <c r="BY252">
        <v>0.3</v>
      </c>
      <c r="BZ252">
        <v>0.1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2.7000000000000028</v>
      </c>
      <c r="CI252">
        <v>0</v>
      </c>
      <c r="CJ252">
        <v>0</v>
      </c>
      <c r="CK252">
        <v>3.8</v>
      </c>
      <c r="CL252">
        <v>0</v>
      </c>
      <c r="CM252">
        <v>0</v>
      </c>
      <c r="CN252">
        <v>0</v>
      </c>
      <c r="CO252">
        <v>0</v>
      </c>
      <c r="CP252" t="s">
        <v>195</v>
      </c>
      <c r="CQ252" t="s">
        <v>155</v>
      </c>
      <c r="CR252" s="30">
        <v>6.6E-3</v>
      </c>
      <c r="CS252">
        <v>7.17</v>
      </c>
      <c r="CU252" t="s">
        <v>131</v>
      </c>
      <c r="CV252" t="s">
        <v>2376</v>
      </c>
    </row>
    <row r="253" spans="1:100">
      <c r="A253">
        <v>251</v>
      </c>
      <c r="B253" s="12">
        <v>0.31578947368421051</v>
      </c>
      <c r="C253" s="12">
        <v>0</v>
      </c>
      <c r="D253">
        <v>1</v>
      </c>
      <c r="E253" s="10">
        <v>67</v>
      </c>
      <c r="F253" s="10">
        <v>20</v>
      </c>
      <c r="G253" s="10">
        <v>30.7</v>
      </c>
      <c r="H253" s="10">
        <v>79.2</v>
      </c>
      <c r="I253">
        <v>1</v>
      </c>
      <c r="J253" t="s">
        <v>74</v>
      </c>
      <c r="K253" s="10">
        <v>34</v>
      </c>
      <c r="L253" t="s">
        <v>487</v>
      </c>
      <c r="M253" t="s">
        <v>2377</v>
      </c>
      <c r="N253" t="s">
        <v>2378</v>
      </c>
      <c r="O253">
        <v>158.3732</v>
      </c>
      <c r="P253" t="s">
        <v>2382</v>
      </c>
      <c r="Q253" s="10">
        <v>0</v>
      </c>
      <c r="R253" s="10">
        <v>0</v>
      </c>
      <c r="S253" s="10">
        <v>0</v>
      </c>
      <c r="T253" s="10">
        <v>0</v>
      </c>
      <c r="U253" s="10">
        <v>152</v>
      </c>
      <c r="V253" s="10">
        <v>227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21</v>
      </c>
      <c r="AD253" s="10">
        <v>0</v>
      </c>
      <c r="AE253" s="10">
        <v>0</v>
      </c>
      <c r="AF253" s="10">
        <v>0</v>
      </c>
      <c r="AG253" s="10">
        <v>0</v>
      </c>
      <c r="AH253" s="10">
        <v>152</v>
      </c>
      <c r="AI253" s="10">
        <v>227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48.5</v>
      </c>
      <c r="AU253" s="10">
        <v>30.3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t="s">
        <v>2379</v>
      </c>
      <c r="BC253" t="s">
        <v>2380</v>
      </c>
      <c r="BD253" t="s">
        <v>2381</v>
      </c>
      <c r="BE253">
        <v>0</v>
      </c>
      <c r="BF253">
        <v>0</v>
      </c>
      <c r="BG253">
        <v>0</v>
      </c>
      <c r="BH253">
        <v>0</v>
      </c>
      <c r="BI253">
        <v>1.1000000000000001</v>
      </c>
      <c r="BJ253">
        <v>0</v>
      </c>
      <c r="BK253">
        <v>0</v>
      </c>
      <c r="BL253">
        <v>0</v>
      </c>
      <c r="BM253">
        <v>1.1000000000000001</v>
      </c>
      <c r="BN253">
        <v>0.1</v>
      </c>
      <c r="BO253">
        <v>0</v>
      </c>
      <c r="BP253">
        <v>0</v>
      </c>
      <c r="BQ253">
        <v>-2.3000000000000114</v>
      </c>
      <c r="BR253">
        <v>0</v>
      </c>
      <c r="BS253">
        <v>0</v>
      </c>
      <c r="BT253">
        <v>0</v>
      </c>
      <c r="BU253">
        <v>0</v>
      </c>
      <c r="BV253">
        <v>1.1000000000000001</v>
      </c>
      <c r="BW253">
        <v>-1.2</v>
      </c>
      <c r="BX253">
        <v>0</v>
      </c>
      <c r="BY253">
        <v>0</v>
      </c>
      <c r="BZ253">
        <v>1.1000000000000001</v>
      </c>
      <c r="CA253">
        <v>0.1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3.5</v>
      </c>
      <c r="CI253">
        <v>2.9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 t="s">
        <v>195</v>
      </c>
      <c r="CQ253" t="s">
        <v>155</v>
      </c>
      <c r="CR253" s="30">
        <v>8.9999999999999993E-3</v>
      </c>
      <c r="CS253">
        <v>2.64</v>
      </c>
      <c r="CU253" t="s">
        <v>131</v>
      </c>
      <c r="CV253" t="s">
        <v>2383</v>
      </c>
    </row>
    <row r="254" spans="1:100">
      <c r="A254">
        <v>252</v>
      </c>
      <c r="B254" s="12">
        <v>0.36842105263157893</v>
      </c>
      <c r="C254" s="12">
        <v>0</v>
      </c>
      <c r="D254">
        <v>2</v>
      </c>
      <c r="E254" s="10">
        <v>68</v>
      </c>
      <c r="F254" s="10">
        <v>19</v>
      </c>
      <c r="G254" s="10">
        <v>30.4</v>
      </c>
      <c r="H254" s="10">
        <v>84</v>
      </c>
      <c r="I254">
        <v>2</v>
      </c>
      <c r="J254" t="s">
        <v>74</v>
      </c>
      <c r="K254" s="10">
        <v>37</v>
      </c>
      <c r="L254" t="s">
        <v>488</v>
      </c>
      <c r="M254" t="s">
        <v>2384</v>
      </c>
      <c r="N254" t="s">
        <v>2385</v>
      </c>
      <c r="O254">
        <v>54.772500000000001</v>
      </c>
      <c r="P254" t="s">
        <v>2389</v>
      </c>
      <c r="Q254" s="10">
        <v>0</v>
      </c>
      <c r="R254" s="10">
        <v>0</v>
      </c>
      <c r="S254" s="10">
        <v>0</v>
      </c>
      <c r="T254" s="10">
        <v>0</v>
      </c>
      <c r="U254" s="10">
        <v>118</v>
      </c>
      <c r="V254" s="10">
        <v>246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36</v>
      </c>
      <c r="AD254" s="10">
        <v>0</v>
      </c>
      <c r="AE254" s="10">
        <v>0</v>
      </c>
      <c r="AF254" s="10">
        <v>0</v>
      </c>
      <c r="AG254" s="10">
        <v>0</v>
      </c>
      <c r="AH254" s="10">
        <v>118</v>
      </c>
      <c r="AI254" s="10">
        <v>246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83</v>
      </c>
      <c r="AU254" s="10">
        <v>11.3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t="s">
        <v>2386</v>
      </c>
      <c r="BC254" t="s">
        <v>2387</v>
      </c>
      <c r="BD254" t="s">
        <v>2388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0.7</v>
      </c>
      <c r="BK254">
        <v>0</v>
      </c>
      <c r="BL254">
        <v>0</v>
      </c>
      <c r="BM254">
        <v>0.4</v>
      </c>
      <c r="BN254">
        <v>1.1000000000000001</v>
      </c>
      <c r="BO254">
        <v>0</v>
      </c>
      <c r="BP254">
        <v>0</v>
      </c>
      <c r="BQ254">
        <v>-3.1999999999999886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0.7</v>
      </c>
      <c r="BX254">
        <v>0</v>
      </c>
      <c r="BY254">
        <v>0</v>
      </c>
      <c r="BZ254">
        <v>0.4</v>
      </c>
      <c r="CA254">
        <v>1.1000000000000001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3.6</v>
      </c>
      <c r="CI254">
        <v>3.5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 t="s">
        <v>195</v>
      </c>
      <c r="CQ254" t="s">
        <v>155</v>
      </c>
      <c r="CR254" s="30">
        <v>2.2000000000000001E-3</v>
      </c>
      <c r="CS254">
        <v>7.08</v>
      </c>
      <c r="CU254" t="s">
        <v>131</v>
      </c>
      <c r="CV254" t="s">
        <v>2390</v>
      </c>
    </row>
    <row r="255" spans="1:100">
      <c r="A255">
        <v>253</v>
      </c>
      <c r="B255" s="12">
        <v>0.73684210526315785</v>
      </c>
      <c r="C255" s="12">
        <v>0</v>
      </c>
      <c r="D255">
        <v>0</v>
      </c>
      <c r="E255" s="10">
        <v>72</v>
      </c>
      <c r="F255" s="10">
        <v>16</v>
      </c>
      <c r="G255" s="10">
        <v>24.5</v>
      </c>
      <c r="H255" s="10">
        <v>86.2</v>
      </c>
      <c r="I255">
        <v>4</v>
      </c>
      <c r="J255" t="s">
        <v>74</v>
      </c>
      <c r="K255" s="10">
        <v>38</v>
      </c>
      <c r="L255" t="s">
        <v>489</v>
      </c>
      <c r="M255" t="s">
        <v>2391</v>
      </c>
      <c r="N255" t="s">
        <v>2392</v>
      </c>
      <c r="O255">
        <v>85.648300000000006</v>
      </c>
      <c r="P255" t="s">
        <v>2396</v>
      </c>
      <c r="Q255" s="10">
        <v>0</v>
      </c>
      <c r="R255" s="10">
        <v>0</v>
      </c>
      <c r="S255" s="10">
        <v>0</v>
      </c>
      <c r="T255" s="10">
        <v>0</v>
      </c>
      <c r="U255" s="10">
        <v>118</v>
      </c>
      <c r="V255" s="10">
        <v>276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6</v>
      </c>
      <c r="AD255" s="10">
        <v>0</v>
      </c>
      <c r="AE255" s="10">
        <v>0</v>
      </c>
      <c r="AF255" s="10">
        <v>0</v>
      </c>
      <c r="AG255" s="10">
        <v>0</v>
      </c>
      <c r="AH255" s="10">
        <v>118</v>
      </c>
      <c r="AI255" s="10">
        <v>276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46.2</v>
      </c>
      <c r="AU255" s="10">
        <v>42.4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t="s">
        <v>2393</v>
      </c>
      <c r="BC255" t="s">
        <v>2394</v>
      </c>
      <c r="BD255" t="s">
        <v>2395</v>
      </c>
      <c r="BE255">
        <v>0</v>
      </c>
      <c r="BF255">
        <v>0</v>
      </c>
      <c r="BG255">
        <v>0</v>
      </c>
      <c r="BH255">
        <v>0</v>
      </c>
      <c r="BI255">
        <v>0.3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-0.30000000000001137</v>
      </c>
      <c r="BR255">
        <v>0</v>
      </c>
      <c r="BS255">
        <v>0</v>
      </c>
      <c r="BT255">
        <v>0</v>
      </c>
      <c r="BU255">
        <v>0</v>
      </c>
      <c r="BV255">
        <v>0.3</v>
      </c>
      <c r="BW255">
        <v>-1.9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4.5999999999999996</v>
      </c>
      <c r="CI255">
        <v>3.9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 t="s">
        <v>195</v>
      </c>
      <c r="CQ255" t="s">
        <v>155</v>
      </c>
      <c r="CR255" s="30">
        <v>9.1000000000000004E-3</v>
      </c>
      <c r="CS255">
        <v>2.0499999999999998</v>
      </c>
      <c r="CU255" t="s">
        <v>131</v>
      </c>
      <c r="CV255" t="s">
        <v>2397</v>
      </c>
    </row>
    <row r="256" spans="1:100">
      <c r="A256">
        <v>254</v>
      </c>
      <c r="B256" s="12">
        <v>0.68421052631578949</v>
      </c>
      <c r="C256" s="12">
        <v>0</v>
      </c>
      <c r="D256">
        <v>2</v>
      </c>
      <c r="E256" s="10">
        <v>76</v>
      </c>
      <c r="F256" s="10">
        <v>19</v>
      </c>
      <c r="G256" s="10">
        <v>20.2</v>
      </c>
      <c r="H256" s="10">
        <v>88.1</v>
      </c>
      <c r="I256">
        <v>6</v>
      </c>
      <c r="J256" t="s">
        <v>74</v>
      </c>
      <c r="K256" s="10">
        <v>33</v>
      </c>
      <c r="L256" t="s">
        <v>490</v>
      </c>
      <c r="M256" t="s">
        <v>2398</v>
      </c>
      <c r="N256" t="s">
        <v>2399</v>
      </c>
      <c r="O256">
        <v>62.203800000000001</v>
      </c>
      <c r="P256" t="s">
        <v>2403</v>
      </c>
      <c r="Q256" s="10">
        <v>0</v>
      </c>
      <c r="R256" s="10">
        <v>0</v>
      </c>
      <c r="S256" s="10">
        <v>0</v>
      </c>
      <c r="T256" s="10">
        <v>0</v>
      </c>
      <c r="U256" s="10">
        <v>164</v>
      </c>
      <c r="V256" s="10">
        <v>222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14</v>
      </c>
      <c r="AD256" s="10">
        <v>0</v>
      </c>
      <c r="AE256" s="10">
        <v>0</v>
      </c>
      <c r="AF256" s="10">
        <v>0</v>
      </c>
      <c r="AG256" s="10">
        <v>0</v>
      </c>
      <c r="AH256" s="10">
        <v>164</v>
      </c>
      <c r="AI256" s="10">
        <v>222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96.3</v>
      </c>
      <c r="AU256" s="10">
        <v>47.5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t="s">
        <v>2400</v>
      </c>
      <c r="BC256" t="s">
        <v>2401</v>
      </c>
      <c r="BD256" t="s">
        <v>2402</v>
      </c>
      <c r="BE256">
        <v>0</v>
      </c>
      <c r="BF256">
        <v>0</v>
      </c>
      <c r="BG256">
        <v>0</v>
      </c>
      <c r="BH256">
        <v>0</v>
      </c>
      <c r="BI256">
        <v>0.5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-0.5</v>
      </c>
      <c r="BR256">
        <v>0</v>
      </c>
      <c r="BS256">
        <v>0</v>
      </c>
      <c r="BT256">
        <v>0</v>
      </c>
      <c r="BU256">
        <v>0</v>
      </c>
      <c r="BV256">
        <v>0.5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3.4</v>
      </c>
      <c r="CI256">
        <v>2.9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 t="s">
        <v>195</v>
      </c>
      <c r="CQ256" t="s">
        <v>155</v>
      </c>
      <c r="CR256" s="30">
        <v>6.7000000000000002E-3</v>
      </c>
      <c r="CS256">
        <v>3.31</v>
      </c>
      <c r="CU256" t="s">
        <v>131</v>
      </c>
      <c r="CV256" t="s">
        <v>2404</v>
      </c>
    </row>
    <row r="257" spans="1:100">
      <c r="A257">
        <v>255</v>
      </c>
      <c r="B257" s="12">
        <v>1</v>
      </c>
      <c r="C257" s="12">
        <v>0</v>
      </c>
      <c r="D257">
        <v>5</v>
      </c>
      <c r="E257" s="10">
        <v>75</v>
      </c>
      <c r="F257" s="10">
        <v>22</v>
      </c>
      <c r="G257" s="10">
        <v>21.4</v>
      </c>
      <c r="H257" s="10">
        <v>90</v>
      </c>
      <c r="I257">
        <v>6</v>
      </c>
      <c r="J257" t="s">
        <v>74</v>
      </c>
      <c r="K257" s="10">
        <v>36</v>
      </c>
      <c r="L257" t="s">
        <v>491</v>
      </c>
      <c r="M257" t="s">
        <v>2405</v>
      </c>
      <c r="N257" t="s">
        <v>2406</v>
      </c>
      <c r="O257">
        <v>3.2172000000000001</v>
      </c>
      <c r="P257" t="s">
        <v>2410</v>
      </c>
      <c r="Q257" s="10">
        <v>0</v>
      </c>
      <c r="R257" s="10">
        <v>0</v>
      </c>
      <c r="S257" s="10">
        <v>0</v>
      </c>
      <c r="T257" s="10">
        <v>0</v>
      </c>
      <c r="U257" s="10">
        <v>136</v>
      </c>
      <c r="V257" s="10">
        <v>252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12</v>
      </c>
      <c r="AD257" s="10">
        <v>0</v>
      </c>
      <c r="AE257" s="10">
        <v>0</v>
      </c>
      <c r="AF257" s="10">
        <v>0</v>
      </c>
      <c r="AG257" s="10">
        <v>0</v>
      </c>
      <c r="AH257" s="10">
        <v>136</v>
      </c>
      <c r="AI257" s="10">
        <v>252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90.7</v>
      </c>
      <c r="AU257" s="10">
        <v>13.7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t="s">
        <v>2407</v>
      </c>
      <c r="BC257" t="s">
        <v>2408</v>
      </c>
      <c r="BD257" t="s">
        <v>2409</v>
      </c>
      <c r="BE257">
        <v>0</v>
      </c>
      <c r="BF257">
        <v>0</v>
      </c>
      <c r="BG257">
        <v>0</v>
      </c>
      <c r="BH257">
        <v>0</v>
      </c>
      <c r="BI257">
        <v>0.6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-0.60000000000002274</v>
      </c>
      <c r="BR257">
        <v>0</v>
      </c>
      <c r="BS257">
        <v>0</v>
      </c>
      <c r="BT257">
        <v>0</v>
      </c>
      <c r="BU257">
        <v>0</v>
      </c>
      <c r="BV257">
        <v>0.6</v>
      </c>
      <c r="BW257">
        <v>-1.2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3.3</v>
      </c>
      <c r="CI257">
        <v>2.6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 t="s">
        <v>195</v>
      </c>
      <c r="CQ257" t="s">
        <v>155</v>
      </c>
      <c r="CR257" s="30">
        <v>2.5000000000000001E-3</v>
      </c>
      <c r="CS257">
        <v>7.46</v>
      </c>
      <c r="CU257" t="s">
        <v>131</v>
      </c>
      <c r="CV257" t="s">
        <v>2411</v>
      </c>
    </row>
    <row r="258" spans="1:100">
      <c r="A258">
        <v>256</v>
      </c>
      <c r="B258" s="12">
        <v>0.47368421052631576</v>
      </c>
      <c r="C258" s="12">
        <v>0</v>
      </c>
      <c r="D258">
        <v>5</v>
      </c>
      <c r="E258" s="10">
        <v>76</v>
      </c>
      <c r="F258" s="10">
        <v>23</v>
      </c>
      <c r="G258" s="10">
        <v>23.6</v>
      </c>
      <c r="H258" s="10">
        <v>87</v>
      </c>
      <c r="I258">
        <v>6</v>
      </c>
      <c r="J258" t="s">
        <v>74</v>
      </c>
      <c r="K258" s="10">
        <v>39</v>
      </c>
      <c r="L258" t="s">
        <v>492</v>
      </c>
      <c r="M258" t="s">
        <v>2412</v>
      </c>
      <c r="N258" t="s">
        <v>2413</v>
      </c>
      <c r="O258">
        <v>19.997399999999999</v>
      </c>
      <c r="P258" t="s">
        <v>2417</v>
      </c>
      <c r="Q258" s="10">
        <v>0</v>
      </c>
      <c r="R258" s="10">
        <v>0</v>
      </c>
      <c r="S258" s="10">
        <v>0</v>
      </c>
      <c r="T258" s="10">
        <v>0</v>
      </c>
      <c r="U258" s="10">
        <v>100</v>
      </c>
      <c r="V258" s="10">
        <v>263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37</v>
      </c>
      <c r="AD258" s="10">
        <v>0</v>
      </c>
      <c r="AE258" s="10">
        <v>0</v>
      </c>
      <c r="AF258" s="10">
        <v>0</v>
      </c>
      <c r="AG258" s="10">
        <v>0</v>
      </c>
      <c r="AH258" s="10">
        <v>100</v>
      </c>
      <c r="AI258" s="10">
        <v>263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88.3</v>
      </c>
      <c r="AU258" s="10">
        <v>23.1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t="s">
        <v>2414</v>
      </c>
      <c r="BC258" t="s">
        <v>2415</v>
      </c>
      <c r="BD258" t="s">
        <v>2416</v>
      </c>
      <c r="BE258">
        <v>0</v>
      </c>
      <c r="BF258">
        <v>0</v>
      </c>
      <c r="BG258">
        <v>0</v>
      </c>
      <c r="BH258">
        <v>0</v>
      </c>
      <c r="BI258">
        <v>1.6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-1.6000000000000227</v>
      </c>
      <c r="BR258">
        <v>0</v>
      </c>
      <c r="BS258">
        <v>0</v>
      </c>
      <c r="BT258">
        <v>0</v>
      </c>
      <c r="BU258">
        <v>0</v>
      </c>
      <c r="BV258">
        <v>1.6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3.5</v>
      </c>
      <c r="CI258">
        <v>2.9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 t="s">
        <v>195</v>
      </c>
      <c r="CQ258" t="s">
        <v>155</v>
      </c>
      <c r="CR258" s="30">
        <v>9.4999999999999998E-3</v>
      </c>
      <c r="CS258">
        <v>16.36</v>
      </c>
      <c r="CU258" t="s">
        <v>131</v>
      </c>
      <c r="CV258" t="s">
        <v>2418</v>
      </c>
    </row>
    <row r="259" spans="1:100">
      <c r="A259">
        <v>257</v>
      </c>
      <c r="B259" s="12">
        <v>0.31578947368421051</v>
      </c>
      <c r="C259" s="12">
        <v>0</v>
      </c>
      <c r="D259">
        <v>5</v>
      </c>
      <c r="E259" s="10">
        <v>73</v>
      </c>
      <c r="F259" s="10">
        <v>22</v>
      </c>
      <c r="G259" s="10">
        <v>21.3</v>
      </c>
      <c r="H259" s="10">
        <v>86.3</v>
      </c>
      <c r="I259">
        <v>6</v>
      </c>
      <c r="J259" t="s">
        <v>74</v>
      </c>
      <c r="K259" s="10">
        <v>33</v>
      </c>
      <c r="L259" t="s">
        <v>493</v>
      </c>
      <c r="M259" t="s">
        <v>2419</v>
      </c>
      <c r="N259" t="s">
        <v>131</v>
      </c>
      <c r="O259">
        <v>68.095299999999995</v>
      </c>
      <c r="P259" t="s">
        <v>2422</v>
      </c>
      <c r="Q259" s="10">
        <v>0</v>
      </c>
      <c r="R259" s="10">
        <v>0</v>
      </c>
      <c r="S259" s="10">
        <v>0</v>
      </c>
      <c r="T259" s="10">
        <v>0</v>
      </c>
      <c r="U259" s="10">
        <v>164</v>
      </c>
      <c r="V259" s="10">
        <v>222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14</v>
      </c>
      <c r="AD259" s="10">
        <v>0</v>
      </c>
      <c r="AE259" s="10">
        <v>0</v>
      </c>
      <c r="AF259" s="10">
        <v>0</v>
      </c>
      <c r="AG259" s="10">
        <v>0</v>
      </c>
      <c r="AH259" s="10">
        <v>164</v>
      </c>
      <c r="AI259" s="10">
        <v>222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10.3</v>
      </c>
      <c r="AU259" s="10">
        <v>48.8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t="s">
        <v>2420</v>
      </c>
      <c r="BC259" t="s">
        <v>2421</v>
      </c>
      <c r="BD259" t="s">
        <v>131</v>
      </c>
      <c r="BE259">
        <v>0</v>
      </c>
      <c r="BF259">
        <v>0</v>
      </c>
      <c r="BG259">
        <v>0</v>
      </c>
      <c r="BH259">
        <v>0</v>
      </c>
      <c r="BI259">
        <v>0.4</v>
      </c>
      <c r="BJ259">
        <v>0.2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-0.60000000000002274</v>
      </c>
      <c r="BR259">
        <v>0</v>
      </c>
      <c r="BS259">
        <v>0</v>
      </c>
      <c r="BT259">
        <v>0</v>
      </c>
      <c r="BU259">
        <v>0</v>
      </c>
      <c r="BV259">
        <v>0.4</v>
      </c>
      <c r="BW259">
        <v>0.2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3.4</v>
      </c>
      <c r="CI259">
        <v>3.2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 t="s">
        <v>195</v>
      </c>
      <c r="CQ259" t="s">
        <v>155</v>
      </c>
      <c r="CR259" s="30">
        <v>9.7000000000000003E-3</v>
      </c>
      <c r="CS259">
        <v>6.14</v>
      </c>
      <c r="CU259" t="s">
        <v>131</v>
      </c>
      <c r="CV259" t="s">
        <v>2423</v>
      </c>
    </row>
    <row r="260" spans="1:100">
      <c r="A260">
        <v>258</v>
      </c>
      <c r="B260" s="12">
        <v>0.47368421052631576</v>
      </c>
      <c r="C260" s="12">
        <v>0</v>
      </c>
      <c r="D260">
        <v>6</v>
      </c>
      <c r="E260" s="10">
        <v>75</v>
      </c>
      <c r="F260" s="10">
        <v>16</v>
      </c>
      <c r="G260" s="10">
        <v>20.7</v>
      </c>
      <c r="H260" s="10">
        <v>83.2</v>
      </c>
      <c r="I260">
        <v>6</v>
      </c>
      <c r="J260" t="s">
        <v>74</v>
      </c>
      <c r="K260" s="10">
        <v>32</v>
      </c>
      <c r="L260" t="s">
        <v>494</v>
      </c>
      <c r="M260" t="s">
        <v>2424</v>
      </c>
      <c r="N260" t="s">
        <v>2425</v>
      </c>
      <c r="O260">
        <v>17.848199999999999</v>
      </c>
      <c r="P260" t="s">
        <v>2429</v>
      </c>
      <c r="Q260" s="10">
        <v>0</v>
      </c>
      <c r="R260" s="10">
        <v>0</v>
      </c>
      <c r="S260" s="10">
        <v>0</v>
      </c>
      <c r="T260" s="10">
        <v>0</v>
      </c>
      <c r="U260" s="10">
        <v>171</v>
      </c>
      <c r="V260" s="10">
        <v>209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20</v>
      </c>
      <c r="AD260" s="10">
        <v>0</v>
      </c>
      <c r="AE260" s="10">
        <v>0</v>
      </c>
      <c r="AF260" s="10">
        <v>0</v>
      </c>
      <c r="AG260" s="10">
        <v>0</v>
      </c>
      <c r="AH260" s="10">
        <v>171</v>
      </c>
      <c r="AI260" s="10">
        <v>209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17.3</v>
      </c>
      <c r="AU260" s="10">
        <v>86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t="s">
        <v>2426</v>
      </c>
      <c r="BC260" t="s">
        <v>2427</v>
      </c>
      <c r="BD260" t="s">
        <v>2428</v>
      </c>
      <c r="BE260">
        <v>0</v>
      </c>
      <c r="BF260">
        <v>0</v>
      </c>
      <c r="BG260">
        <v>0</v>
      </c>
      <c r="BH260">
        <v>0</v>
      </c>
      <c r="BI260">
        <v>0.9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-0.89999999999997726</v>
      </c>
      <c r="BR260">
        <v>0</v>
      </c>
      <c r="BS260">
        <v>0</v>
      </c>
      <c r="BT260">
        <v>0</v>
      </c>
      <c r="BU260">
        <v>0</v>
      </c>
      <c r="BV260">
        <v>0.9</v>
      </c>
      <c r="BW260">
        <v>-1.1000000000000001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4.4000000000000004</v>
      </c>
      <c r="CI260">
        <v>3.8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 t="s">
        <v>195</v>
      </c>
      <c r="CQ260" t="s">
        <v>155</v>
      </c>
      <c r="CR260" s="30">
        <v>1.1000000000000001E-3</v>
      </c>
      <c r="CS260">
        <v>18.329999999999998</v>
      </c>
      <c r="CU260" t="s">
        <v>131</v>
      </c>
      <c r="CV260" t="s">
        <v>2430</v>
      </c>
    </row>
    <row r="261" spans="1:100">
      <c r="A261">
        <v>259</v>
      </c>
      <c r="B261" s="12">
        <v>0.63157894736842102</v>
      </c>
      <c r="C261" s="12">
        <v>0</v>
      </c>
      <c r="D261">
        <v>4</v>
      </c>
      <c r="E261" s="10">
        <v>77</v>
      </c>
      <c r="F261" s="10">
        <v>20</v>
      </c>
      <c r="G261" s="10">
        <v>20.2</v>
      </c>
      <c r="H261" s="10">
        <v>87.4</v>
      </c>
      <c r="I261">
        <v>8</v>
      </c>
      <c r="J261" t="s">
        <v>74</v>
      </c>
      <c r="K261" s="10">
        <v>35</v>
      </c>
      <c r="L261" t="s">
        <v>495</v>
      </c>
      <c r="M261" t="s">
        <v>2431</v>
      </c>
      <c r="N261" t="s">
        <v>2432</v>
      </c>
      <c r="O261">
        <v>25.317299999999999</v>
      </c>
      <c r="P261" t="s">
        <v>2436</v>
      </c>
      <c r="Q261" s="10">
        <v>0</v>
      </c>
      <c r="R261" s="10">
        <v>0</v>
      </c>
      <c r="S261" s="10">
        <v>0</v>
      </c>
      <c r="T261" s="10">
        <v>0</v>
      </c>
      <c r="U261" s="10">
        <v>140</v>
      </c>
      <c r="V261" s="10">
        <v>234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26</v>
      </c>
      <c r="AD261" s="10">
        <v>0</v>
      </c>
      <c r="AE261" s="10">
        <v>0</v>
      </c>
      <c r="AF261" s="10">
        <v>0</v>
      </c>
      <c r="AG261" s="10">
        <v>0</v>
      </c>
      <c r="AH261" s="10">
        <v>140</v>
      </c>
      <c r="AI261" s="10">
        <v>234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98.5</v>
      </c>
      <c r="AU261" s="10">
        <v>13.2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t="s">
        <v>2433</v>
      </c>
      <c r="BC261" t="s">
        <v>2434</v>
      </c>
      <c r="BD261" t="s">
        <v>2435</v>
      </c>
      <c r="BE261">
        <v>0</v>
      </c>
      <c r="BF261">
        <v>0</v>
      </c>
      <c r="BG261">
        <v>0</v>
      </c>
      <c r="BH261">
        <v>0</v>
      </c>
      <c r="BI261">
        <v>1.4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-1.3999999999999773</v>
      </c>
      <c r="BR261">
        <v>0</v>
      </c>
      <c r="BS261">
        <v>0</v>
      </c>
      <c r="BT261">
        <v>0</v>
      </c>
      <c r="BU261">
        <v>0</v>
      </c>
      <c r="BV261">
        <v>1.4</v>
      </c>
      <c r="BW261">
        <v>-2.8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1.5</v>
      </c>
      <c r="CI261">
        <v>2.7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 t="s">
        <v>195</v>
      </c>
      <c r="CQ261" t="s">
        <v>155</v>
      </c>
      <c r="CR261" s="30">
        <v>5.1000000000000004E-3</v>
      </c>
      <c r="CS261">
        <v>9.33</v>
      </c>
      <c r="CU261" t="s">
        <v>131</v>
      </c>
      <c r="CV261" t="s">
        <v>2437</v>
      </c>
    </row>
    <row r="262" spans="1:100">
      <c r="A262">
        <v>260</v>
      </c>
      <c r="B262" s="12">
        <v>0.31578947368421051</v>
      </c>
      <c r="C262" s="12">
        <v>0</v>
      </c>
      <c r="D262">
        <v>6</v>
      </c>
      <c r="E262" s="10">
        <v>73</v>
      </c>
      <c r="F262" s="10">
        <v>25</v>
      </c>
      <c r="G262" s="10">
        <v>24.5</v>
      </c>
      <c r="H262" s="10">
        <v>89.6</v>
      </c>
      <c r="I262">
        <v>8</v>
      </c>
      <c r="J262" t="s">
        <v>74</v>
      </c>
      <c r="K262" s="10">
        <v>32</v>
      </c>
      <c r="L262" t="s">
        <v>496</v>
      </c>
      <c r="M262" t="s">
        <v>2438</v>
      </c>
      <c r="N262" t="s">
        <v>2439</v>
      </c>
      <c r="O262">
        <v>76.019099999999995</v>
      </c>
      <c r="P262" t="s">
        <v>2443</v>
      </c>
      <c r="Q262" s="10">
        <v>0</v>
      </c>
      <c r="R262" s="10">
        <v>0</v>
      </c>
      <c r="S262" s="10">
        <v>0</v>
      </c>
      <c r="T262" s="10">
        <v>0</v>
      </c>
      <c r="U262" s="10">
        <v>166</v>
      </c>
      <c r="V262" s="10">
        <v>202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32</v>
      </c>
      <c r="AD262" s="10">
        <v>0</v>
      </c>
      <c r="AE262" s="10">
        <v>0</v>
      </c>
      <c r="AF262" s="10">
        <v>0</v>
      </c>
      <c r="AG262" s="10">
        <v>0</v>
      </c>
      <c r="AH262" s="10">
        <v>166</v>
      </c>
      <c r="AI262" s="10">
        <v>202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50</v>
      </c>
      <c r="AU262" s="10">
        <v>42.3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t="s">
        <v>2440</v>
      </c>
      <c r="BC262" t="s">
        <v>2441</v>
      </c>
      <c r="BD262" t="s">
        <v>2442</v>
      </c>
      <c r="BE262">
        <v>0</v>
      </c>
      <c r="BF262">
        <v>0</v>
      </c>
      <c r="BG262">
        <v>0</v>
      </c>
      <c r="BH262">
        <v>0</v>
      </c>
      <c r="BI262">
        <v>1.3</v>
      </c>
      <c r="BJ262">
        <v>0.2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-1.5</v>
      </c>
      <c r="BR262">
        <v>0</v>
      </c>
      <c r="BS262">
        <v>0</v>
      </c>
      <c r="BT262">
        <v>0</v>
      </c>
      <c r="BU262">
        <v>0</v>
      </c>
      <c r="BV262">
        <v>1.3</v>
      </c>
      <c r="BW262">
        <v>0.2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3.3</v>
      </c>
      <c r="CI262">
        <v>2.9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 t="s">
        <v>155</v>
      </c>
      <c r="CQ262" t="s">
        <v>155</v>
      </c>
      <c r="CR262" s="30">
        <v>9.5999999999999992E-3</v>
      </c>
      <c r="CS262">
        <v>5.5</v>
      </c>
      <c r="CU262" t="s">
        <v>131</v>
      </c>
      <c r="CV262" t="s">
        <v>2444</v>
      </c>
    </row>
    <row r="263" spans="1:100">
      <c r="A263">
        <v>261</v>
      </c>
      <c r="B263" s="12">
        <v>0.26315789473684209</v>
      </c>
      <c r="C263" s="12">
        <v>0</v>
      </c>
      <c r="D263">
        <v>2</v>
      </c>
      <c r="E263" s="10">
        <v>63</v>
      </c>
      <c r="F263" s="10">
        <v>11</v>
      </c>
      <c r="G263" s="10">
        <v>25.5</v>
      </c>
      <c r="H263" s="10">
        <v>79.2</v>
      </c>
      <c r="I263">
        <v>5</v>
      </c>
      <c r="J263" t="s">
        <v>57</v>
      </c>
      <c r="K263" s="10">
        <v>17</v>
      </c>
      <c r="L263" t="s">
        <v>497</v>
      </c>
      <c r="M263" t="s">
        <v>2445</v>
      </c>
      <c r="N263" t="s">
        <v>2446</v>
      </c>
      <c r="O263">
        <v>118.62990000000001</v>
      </c>
      <c r="P263" t="s">
        <v>2450</v>
      </c>
      <c r="Q263" s="10">
        <v>0</v>
      </c>
      <c r="R263" s="10">
        <v>0</v>
      </c>
      <c r="S263" s="10">
        <v>0</v>
      </c>
      <c r="T263" s="10">
        <v>0</v>
      </c>
      <c r="U263" s="10">
        <v>27</v>
      </c>
      <c r="V263" s="10">
        <v>0</v>
      </c>
      <c r="W263" s="10">
        <v>0</v>
      </c>
      <c r="X263" s="10">
        <v>333</v>
      </c>
      <c r="Y263" s="10">
        <v>0</v>
      </c>
      <c r="Z263" s="10">
        <v>0</v>
      </c>
      <c r="AA263" s="10">
        <v>0</v>
      </c>
      <c r="AB263" s="10">
        <v>0</v>
      </c>
      <c r="AC263" s="10">
        <v>40</v>
      </c>
      <c r="AD263" s="10">
        <v>0</v>
      </c>
      <c r="AE263" s="10">
        <v>0</v>
      </c>
      <c r="AF263" s="10">
        <v>0</v>
      </c>
      <c r="AG263" s="10">
        <v>0</v>
      </c>
      <c r="AH263" s="10">
        <v>27</v>
      </c>
      <c r="AI263" s="10">
        <v>0</v>
      </c>
      <c r="AJ263" s="10">
        <v>0</v>
      </c>
      <c r="AK263" s="10">
        <v>333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42.7</v>
      </c>
      <c r="AU263" s="10">
        <v>0</v>
      </c>
      <c r="AV263" s="10">
        <v>0</v>
      </c>
      <c r="AW263" s="10">
        <v>90.1</v>
      </c>
      <c r="AX263" s="10">
        <v>0</v>
      </c>
      <c r="AY263" s="10">
        <v>0</v>
      </c>
      <c r="AZ263" s="10">
        <v>0</v>
      </c>
      <c r="BA263" s="10">
        <v>0</v>
      </c>
      <c r="BB263" t="s">
        <v>2447</v>
      </c>
      <c r="BC263" t="s">
        <v>2448</v>
      </c>
      <c r="BD263" t="s">
        <v>2449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2.5</v>
      </c>
      <c r="BM263">
        <v>0</v>
      </c>
      <c r="BN263">
        <v>0</v>
      </c>
      <c r="BO263">
        <v>0</v>
      </c>
      <c r="BP263">
        <v>2.6</v>
      </c>
      <c r="BQ263">
        <v>-5.1000000000000227</v>
      </c>
      <c r="BR263">
        <v>0</v>
      </c>
      <c r="BS263">
        <v>0</v>
      </c>
      <c r="BT263">
        <v>0</v>
      </c>
      <c r="BU263">
        <v>0</v>
      </c>
      <c r="BV263">
        <v>-0.2</v>
      </c>
      <c r="BW263">
        <v>0</v>
      </c>
      <c r="BX263">
        <v>0</v>
      </c>
      <c r="BY263">
        <v>2.5</v>
      </c>
      <c r="BZ263">
        <v>0</v>
      </c>
      <c r="CA263">
        <v>0</v>
      </c>
      <c r="CB263">
        <v>0</v>
      </c>
      <c r="CC263">
        <v>2.6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0.8</v>
      </c>
      <c r="CL263">
        <v>0</v>
      </c>
      <c r="CM263">
        <v>0</v>
      </c>
      <c r="CN263">
        <v>0</v>
      </c>
      <c r="CO263">
        <v>0</v>
      </c>
      <c r="CP263" t="s">
        <v>155</v>
      </c>
      <c r="CQ263" t="s">
        <v>155</v>
      </c>
      <c r="CR263" s="30">
        <v>9.1000000000000004E-3</v>
      </c>
      <c r="CS263">
        <v>3.78</v>
      </c>
      <c r="CU263" t="s">
        <v>131</v>
      </c>
      <c r="CV263" t="s">
        <v>2451</v>
      </c>
    </row>
    <row r="264" spans="1:100">
      <c r="A264">
        <v>262</v>
      </c>
      <c r="B264" s="12">
        <v>0.63157894736842102</v>
      </c>
      <c r="C264" s="12">
        <v>0</v>
      </c>
      <c r="D264">
        <v>3</v>
      </c>
      <c r="E264" s="10">
        <v>66</v>
      </c>
      <c r="F264" s="10">
        <v>14</v>
      </c>
      <c r="G264" s="10">
        <v>30.5</v>
      </c>
      <c r="H264" s="10">
        <v>80.8</v>
      </c>
      <c r="I264">
        <v>3</v>
      </c>
      <c r="J264" t="s">
        <v>55</v>
      </c>
      <c r="K264" s="10">
        <v>20</v>
      </c>
      <c r="L264" t="s">
        <v>498</v>
      </c>
      <c r="M264" t="s">
        <v>2452</v>
      </c>
      <c r="N264" t="s">
        <v>2453</v>
      </c>
      <c r="O264">
        <v>30.090499999999999</v>
      </c>
      <c r="P264" t="s">
        <v>2457</v>
      </c>
      <c r="Q264" s="10">
        <v>0</v>
      </c>
      <c r="R264" s="10">
        <v>0</v>
      </c>
      <c r="S264" s="10">
        <v>0</v>
      </c>
      <c r="T264" s="10">
        <v>0</v>
      </c>
      <c r="U264" s="10">
        <v>181</v>
      </c>
      <c r="V264" s="10">
        <v>0</v>
      </c>
      <c r="W264" s="10">
        <v>0</v>
      </c>
      <c r="X264" s="10">
        <v>181</v>
      </c>
      <c r="Y264" s="10">
        <v>0</v>
      </c>
      <c r="Z264" s="10">
        <v>0</v>
      </c>
      <c r="AA264" s="10">
        <v>0</v>
      </c>
      <c r="AB264" s="10">
        <v>0</v>
      </c>
      <c r="AC264" s="10">
        <v>38</v>
      </c>
      <c r="AD264" s="10">
        <v>0</v>
      </c>
      <c r="AE264" s="10">
        <v>0</v>
      </c>
      <c r="AF264" s="10">
        <v>0</v>
      </c>
      <c r="AG264" s="10">
        <v>0</v>
      </c>
      <c r="AH264" s="10">
        <v>181</v>
      </c>
      <c r="AI264" s="10">
        <v>0</v>
      </c>
      <c r="AJ264" s="10">
        <v>0</v>
      </c>
      <c r="AK264" s="10">
        <v>181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44.8</v>
      </c>
      <c r="AU264" s="10">
        <v>0</v>
      </c>
      <c r="AV264" s="10">
        <v>0</v>
      </c>
      <c r="AW264" s="10">
        <v>77.3</v>
      </c>
      <c r="AX264" s="10">
        <v>0</v>
      </c>
      <c r="AY264" s="10">
        <v>0</v>
      </c>
      <c r="AZ264" s="10">
        <v>0</v>
      </c>
      <c r="BA264" s="10">
        <v>0</v>
      </c>
      <c r="BB264" t="s">
        <v>2454</v>
      </c>
      <c r="BC264" t="s">
        <v>2455</v>
      </c>
      <c r="BD264" t="s">
        <v>2456</v>
      </c>
      <c r="BE264">
        <v>0</v>
      </c>
      <c r="BF264">
        <v>0</v>
      </c>
      <c r="BG264">
        <v>0</v>
      </c>
      <c r="BH264">
        <v>0</v>
      </c>
      <c r="BI264">
        <v>1.4</v>
      </c>
      <c r="BJ264">
        <v>0</v>
      </c>
      <c r="BK264">
        <v>0</v>
      </c>
      <c r="BL264">
        <v>0.7</v>
      </c>
      <c r="BM264">
        <v>1.4</v>
      </c>
      <c r="BN264">
        <v>0</v>
      </c>
      <c r="BO264">
        <v>0</v>
      </c>
      <c r="BP264">
        <v>0.7</v>
      </c>
      <c r="BQ264">
        <v>-4.1999999999999886</v>
      </c>
      <c r="BR264">
        <v>0</v>
      </c>
      <c r="BS264">
        <v>0</v>
      </c>
      <c r="BT264">
        <v>0</v>
      </c>
      <c r="BU264">
        <v>0</v>
      </c>
      <c r="BV264">
        <v>1.4</v>
      </c>
      <c r="BW264">
        <v>0</v>
      </c>
      <c r="BX264">
        <v>0</v>
      </c>
      <c r="BY264">
        <v>0.7</v>
      </c>
      <c r="BZ264">
        <v>1.4</v>
      </c>
      <c r="CA264">
        <v>0</v>
      </c>
      <c r="CB264">
        <v>0</v>
      </c>
      <c r="CC264">
        <v>0.7</v>
      </c>
      <c r="CD264">
        <v>0</v>
      </c>
      <c r="CE264">
        <v>0</v>
      </c>
      <c r="CF264">
        <v>0</v>
      </c>
      <c r="CG264">
        <v>0</v>
      </c>
      <c r="CH264">
        <v>2.8</v>
      </c>
      <c r="CI264">
        <v>0</v>
      </c>
      <c r="CJ264">
        <v>0</v>
      </c>
      <c r="CK264">
        <v>2.5</v>
      </c>
      <c r="CL264">
        <v>0</v>
      </c>
      <c r="CM264">
        <v>0</v>
      </c>
      <c r="CN264">
        <v>0</v>
      </c>
      <c r="CO264">
        <v>0</v>
      </c>
      <c r="CP264" t="s">
        <v>195</v>
      </c>
      <c r="CQ264" t="s">
        <v>155</v>
      </c>
      <c r="CR264" s="30">
        <v>3.7000000000000002E-3</v>
      </c>
      <c r="CS264">
        <v>7.85</v>
      </c>
      <c r="CU264" t="s">
        <v>2459</v>
      </c>
      <c r="CV264" t="s">
        <v>2458</v>
      </c>
    </row>
    <row r="265" spans="1:100">
      <c r="A265">
        <v>263</v>
      </c>
      <c r="B265" s="12">
        <v>0.52631578947368418</v>
      </c>
      <c r="C265" s="12">
        <v>0</v>
      </c>
      <c r="D265">
        <v>1</v>
      </c>
      <c r="E265" s="10">
        <v>66</v>
      </c>
      <c r="F265" s="10">
        <v>17</v>
      </c>
      <c r="G265" s="10">
        <v>30.4</v>
      </c>
      <c r="H265" s="10">
        <v>79.2</v>
      </c>
      <c r="I265">
        <v>2</v>
      </c>
      <c r="J265" t="s">
        <v>57</v>
      </c>
      <c r="K265" s="10">
        <v>16</v>
      </c>
      <c r="L265" t="s">
        <v>499</v>
      </c>
      <c r="M265" t="s">
        <v>2460</v>
      </c>
      <c r="N265" t="s">
        <v>2461</v>
      </c>
      <c r="O265">
        <v>138.71129999999999</v>
      </c>
      <c r="P265" t="s">
        <v>2465</v>
      </c>
      <c r="Q265" s="10">
        <v>0</v>
      </c>
      <c r="R265" s="10">
        <v>0</v>
      </c>
      <c r="S265" s="10">
        <v>0</v>
      </c>
      <c r="T265" s="10">
        <v>0</v>
      </c>
      <c r="U265" s="10">
        <v>40</v>
      </c>
      <c r="V265" s="10">
        <v>0</v>
      </c>
      <c r="W265" s="10">
        <v>0</v>
      </c>
      <c r="X265" s="10">
        <v>359</v>
      </c>
      <c r="Y265" s="10">
        <v>0</v>
      </c>
      <c r="Z265" s="10">
        <v>0</v>
      </c>
      <c r="AA265" s="10">
        <v>0</v>
      </c>
      <c r="AB265" s="10">
        <v>0</v>
      </c>
      <c r="AC265" s="10">
        <v>1</v>
      </c>
      <c r="AD265" s="10">
        <v>0</v>
      </c>
      <c r="AE265" s="10">
        <v>0</v>
      </c>
      <c r="AF265" s="10">
        <v>0</v>
      </c>
      <c r="AG265" s="10">
        <v>0</v>
      </c>
      <c r="AH265" s="10">
        <v>40</v>
      </c>
      <c r="AI265" s="10">
        <v>0</v>
      </c>
      <c r="AJ265" s="10">
        <v>0</v>
      </c>
      <c r="AK265" s="10">
        <v>359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85</v>
      </c>
      <c r="AU265" s="10">
        <v>0</v>
      </c>
      <c r="AV265" s="10">
        <v>0</v>
      </c>
      <c r="AW265" s="10">
        <v>83.4</v>
      </c>
      <c r="AX265" s="10">
        <v>0</v>
      </c>
      <c r="AY265" s="10">
        <v>0</v>
      </c>
      <c r="AZ265" s="10">
        <v>0</v>
      </c>
      <c r="BA265" s="10">
        <v>0</v>
      </c>
      <c r="BB265" t="s">
        <v>2462</v>
      </c>
      <c r="BC265" t="s">
        <v>2463</v>
      </c>
      <c r="BD265" t="s">
        <v>2464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2.5</v>
      </c>
      <c r="CI265">
        <v>0</v>
      </c>
      <c r="CJ265">
        <v>0</v>
      </c>
      <c r="CK265">
        <v>3.1</v>
      </c>
      <c r="CL265">
        <v>0</v>
      </c>
      <c r="CM265">
        <v>0</v>
      </c>
      <c r="CN265">
        <v>0</v>
      </c>
      <c r="CO265">
        <v>0</v>
      </c>
      <c r="CP265" t="s">
        <v>195</v>
      </c>
      <c r="CQ265" t="s">
        <v>155</v>
      </c>
      <c r="CR265" s="30">
        <v>3.0999999999999999E-3</v>
      </c>
      <c r="CS265">
        <v>2.14</v>
      </c>
      <c r="CU265" t="s">
        <v>131</v>
      </c>
      <c r="CV265" t="s">
        <v>2466</v>
      </c>
    </row>
    <row r="266" spans="1:100">
      <c r="A266">
        <v>264</v>
      </c>
      <c r="B266" s="12">
        <v>0.36842105263157893</v>
      </c>
      <c r="C266" s="12">
        <v>0</v>
      </c>
      <c r="D266">
        <v>2</v>
      </c>
      <c r="E266" s="10">
        <v>67</v>
      </c>
      <c r="F266" s="10">
        <v>21</v>
      </c>
      <c r="G266" s="10">
        <v>32.1</v>
      </c>
      <c r="H266" s="10">
        <v>80</v>
      </c>
      <c r="I266">
        <v>5</v>
      </c>
      <c r="J266" t="s">
        <v>57</v>
      </c>
      <c r="K266" s="10">
        <v>15</v>
      </c>
      <c r="L266" t="s">
        <v>500</v>
      </c>
      <c r="M266" t="s">
        <v>2467</v>
      </c>
      <c r="N266" t="s">
        <v>2468</v>
      </c>
      <c r="O266">
        <v>149.72569999999999</v>
      </c>
      <c r="P266" t="s">
        <v>2472</v>
      </c>
      <c r="Q266" s="10">
        <v>0</v>
      </c>
      <c r="R266" s="10">
        <v>0</v>
      </c>
      <c r="S266" s="10">
        <v>0</v>
      </c>
      <c r="T266" s="10">
        <v>0</v>
      </c>
      <c r="U266" s="10">
        <v>48</v>
      </c>
      <c r="V266" s="10">
        <v>0</v>
      </c>
      <c r="W266" s="10">
        <v>0</v>
      </c>
      <c r="X266" s="10">
        <v>339</v>
      </c>
      <c r="Y266" s="10">
        <v>0</v>
      </c>
      <c r="Z266" s="10">
        <v>0</v>
      </c>
      <c r="AA266" s="10">
        <v>0</v>
      </c>
      <c r="AB266" s="10">
        <v>0</v>
      </c>
      <c r="AC266" s="10">
        <v>13</v>
      </c>
      <c r="AD266" s="10">
        <v>0</v>
      </c>
      <c r="AE266" s="10">
        <v>0</v>
      </c>
      <c r="AF266" s="10">
        <v>0</v>
      </c>
      <c r="AG266" s="10">
        <v>0</v>
      </c>
      <c r="AH266" s="10">
        <v>48</v>
      </c>
      <c r="AI266" s="10">
        <v>0</v>
      </c>
      <c r="AJ266" s="10">
        <v>0</v>
      </c>
      <c r="AK266" s="10">
        <v>339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71.8</v>
      </c>
      <c r="AU266" s="10">
        <v>0</v>
      </c>
      <c r="AV266" s="10">
        <v>0</v>
      </c>
      <c r="AW266" s="10">
        <v>86.6</v>
      </c>
      <c r="AX266" s="10">
        <v>0</v>
      </c>
      <c r="AY266" s="10">
        <v>0</v>
      </c>
      <c r="AZ266" s="10">
        <v>0</v>
      </c>
      <c r="BA266" s="10">
        <v>0</v>
      </c>
      <c r="BB266" t="s">
        <v>2469</v>
      </c>
      <c r="BC266" t="s">
        <v>2470</v>
      </c>
      <c r="BD266" t="s">
        <v>2471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0.8</v>
      </c>
      <c r="BM266">
        <v>0</v>
      </c>
      <c r="BN266">
        <v>0</v>
      </c>
      <c r="BO266">
        <v>0</v>
      </c>
      <c r="BP266">
        <v>0.8</v>
      </c>
      <c r="BQ266">
        <v>-1.6000000000000227</v>
      </c>
      <c r="BR266">
        <v>0</v>
      </c>
      <c r="BS266">
        <v>0</v>
      </c>
      <c r="BT266">
        <v>0</v>
      </c>
      <c r="BU266">
        <v>0</v>
      </c>
      <c r="BV266">
        <v>-0.3</v>
      </c>
      <c r="BW266">
        <v>0</v>
      </c>
      <c r="BX266">
        <v>0</v>
      </c>
      <c r="BY266">
        <v>0.8</v>
      </c>
      <c r="BZ266">
        <v>0</v>
      </c>
      <c r="CA266">
        <v>0</v>
      </c>
      <c r="CB266">
        <v>0</v>
      </c>
      <c r="CC266">
        <v>0.8</v>
      </c>
      <c r="CD266">
        <v>0</v>
      </c>
      <c r="CE266">
        <v>0</v>
      </c>
      <c r="CF266">
        <v>0</v>
      </c>
      <c r="CG266">
        <v>0</v>
      </c>
      <c r="CH266">
        <v>2.9</v>
      </c>
      <c r="CI266">
        <v>0</v>
      </c>
      <c r="CJ266">
        <v>0</v>
      </c>
      <c r="CK266">
        <v>3.7</v>
      </c>
      <c r="CL266">
        <v>0</v>
      </c>
      <c r="CM266">
        <v>0</v>
      </c>
      <c r="CN266">
        <v>0</v>
      </c>
      <c r="CO266">
        <v>0</v>
      </c>
      <c r="CP266" t="s">
        <v>155</v>
      </c>
      <c r="CQ266" t="s">
        <v>155</v>
      </c>
      <c r="CR266" s="30">
        <v>1.2999999999999999E-3</v>
      </c>
      <c r="CS266">
        <v>2.59</v>
      </c>
      <c r="CU266" t="s">
        <v>131</v>
      </c>
      <c r="CV266" t="s">
        <v>2473</v>
      </c>
    </row>
    <row r="267" spans="1:100">
      <c r="A267">
        <v>265</v>
      </c>
      <c r="B267" s="12">
        <v>0.42105263157894735</v>
      </c>
      <c r="C267" s="12">
        <v>0</v>
      </c>
      <c r="D267">
        <v>2</v>
      </c>
      <c r="E267" s="10">
        <v>68</v>
      </c>
      <c r="F267" s="10">
        <v>19</v>
      </c>
      <c r="G267" s="10">
        <v>35.299999999999997</v>
      </c>
      <c r="H267" s="10">
        <v>82.5</v>
      </c>
      <c r="I267">
        <v>5</v>
      </c>
      <c r="J267" t="s">
        <v>55</v>
      </c>
      <c r="K267" s="10">
        <v>20</v>
      </c>
      <c r="L267" t="s">
        <v>501</v>
      </c>
      <c r="M267" t="s">
        <v>2474</v>
      </c>
      <c r="N267" t="s">
        <v>2475</v>
      </c>
      <c r="O267">
        <v>169.4188</v>
      </c>
      <c r="P267" t="s">
        <v>2479</v>
      </c>
      <c r="Q267" s="10">
        <v>0</v>
      </c>
      <c r="R267" s="10">
        <v>0</v>
      </c>
      <c r="S267" s="10">
        <v>0</v>
      </c>
      <c r="T267" s="10">
        <v>0</v>
      </c>
      <c r="U267" s="10">
        <v>192</v>
      </c>
      <c r="V267" s="10">
        <v>0</v>
      </c>
      <c r="W267" s="10">
        <v>0</v>
      </c>
      <c r="X267" s="10">
        <v>192</v>
      </c>
      <c r="Y267" s="10">
        <v>0</v>
      </c>
      <c r="Z267" s="10">
        <v>0</v>
      </c>
      <c r="AA267" s="10">
        <v>0</v>
      </c>
      <c r="AB267" s="10">
        <v>0</v>
      </c>
      <c r="AC267" s="10">
        <v>16</v>
      </c>
      <c r="AD267" s="10">
        <v>0</v>
      </c>
      <c r="AE267" s="10">
        <v>0</v>
      </c>
      <c r="AF267" s="10">
        <v>0</v>
      </c>
      <c r="AG267" s="10">
        <v>0</v>
      </c>
      <c r="AH267" s="10">
        <v>192</v>
      </c>
      <c r="AI267" s="10">
        <v>0</v>
      </c>
      <c r="AJ267" s="10">
        <v>0</v>
      </c>
      <c r="AK267" s="10">
        <v>192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18.3</v>
      </c>
      <c r="AU267" s="10">
        <v>0</v>
      </c>
      <c r="AV267" s="10">
        <v>0</v>
      </c>
      <c r="AW267" s="10">
        <v>69.8</v>
      </c>
      <c r="AX267" s="10">
        <v>0</v>
      </c>
      <c r="AY267" s="10">
        <v>0</v>
      </c>
      <c r="AZ267" s="10">
        <v>0</v>
      </c>
      <c r="BA267" s="10">
        <v>0</v>
      </c>
      <c r="BB267" t="s">
        <v>2476</v>
      </c>
      <c r="BC267" t="s">
        <v>2477</v>
      </c>
      <c r="BD267" t="s">
        <v>2478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0.9</v>
      </c>
      <c r="BM267">
        <v>0</v>
      </c>
      <c r="BN267">
        <v>0</v>
      </c>
      <c r="BO267">
        <v>0</v>
      </c>
      <c r="BP267">
        <v>0.8</v>
      </c>
      <c r="BQ267">
        <v>-1.6999999999999886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0.9</v>
      </c>
      <c r="BZ267">
        <v>0</v>
      </c>
      <c r="CA267">
        <v>0</v>
      </c>
      <c r="CB267">
        <v>0</v>
      </c>
      <c r="CC267">
        <v>0.8</v>
      </c>
      <c r="CD267">
        <v>0</v>
      </c>
      <c r="CE267">
        <v>0</v>
      </c>
      <c r="CF267">
        <v>0</v>
      </c>
      <c r="CG267">
        <v>0</v>
      </c>
      <c r="CH267">
        <v>3</v>
      </c>
      <c r="CI267">
        <v>0</v>
      </c>
      <c r="CJ267">
        <v>0</v>
      </c>
      <c r="CK267">
        <v>3.7</v>
      </c>
      <c r="CL267">
        <v>0</v>
      </c>
      <c r="CM267">
        <v>0</v>
      </c>
      <c r="CN267">
        <v>0</v>
      </c>
      <c r="CO267">
        <v>0</v>
      </c>
      <c r="CP267" t="s">
        <v>155</v>
      </c>
      <c r="CQ267" t="s">
        <v>155</v>
      </c>
      <c r="CR267" s="30">
        <v>6.8999999999999999E-3</v>
      </c>
      <c r="CS267">
        <v>2.11</v>
      </c>
      <c r="CU267" t="s">
        <v>131</v>
      </c>
      <c r="CV267" t="s">
        <v>2480</v>
      </c>
    </row>
    <row r="268" spans="1:100">
      <c r="A268">
        <v>266</v>
      </c>
      <c r="B268" s="12">
        <v>0.47368421052631576</v>
      </c>
      <c r="C268" s="12">
        <v>0</v>
      </c>
      <c r="D268">
        <v>2</v>
      </c>
      <c r="E268" s="10">
        <v>65</v>
      </c>
      <c r="F268" s="10">
        <v>24</v>
      </c>
      <c r="G268" s="10">
        <v>29.3</v>
      </c>
      <c r="H268" s="10">
        <v>80.8</v>
      </c>
      <c r="I268">
        <v>6</v>
      </c>
      <c r="J268" t="s">
        <v>55</v>
      </c>
      <c r="K268" s="10">
        <v>24</v>
      </c>
      <c r="L268" t="s">
        <v>502</v>
      </c>
      <c r="M268" t="s">
        <v>2481</v>
      </c>
      <c r="N268" t="s">
        <v>2482</v>
      </c>
      <c r="O268">
        <v>43.679299999999998</v>
      </c>
      <c r="P268" t="s">
        <v>2485</v>
      </c>
      <c r="Q268" s="10">
        <v>0</v>
      </c>
      <c r="R268" s="10">
        <v>0</v>
      </c>
      <c r="S268" s="10">
        <v>0</v>
      </c>
      <c r="T268" s="10">
        <v>0</v>
      </c>
      <c r="U268" s="10">
        <v>265</v>
      </c>
      <c r="V268" s="10">
        <v>0</v>
      </c>
      <c r="W268" s="10">
        <v>0</v>
      </c>
      <c r="X268" s="10">
        <v>113</v>
      </c>
      <c r="Y268" s="10">
        <v>0</v>
      </c>
      <c r="Z268" s="10">
        <v>0</v>
      </c>
      <c r="AA268" s="10">
        <v>0</v>
      </c>
      <c r="AB268" s="10">
        <v>0</v>
      </c>
      <c r="AC268" s="10">
        <v>22</v>
      </c>
      <c r="AD268" s="10">
        <v>0</v>
      </c>
      <c r="AE268" s="10">
        <v>0</v>
      </c>
      <c r="AF268" s="10">
        <v>0</v>
      </c>
      <c r="AG268" s="10">
        <v>0</v>
      </c>
      <c r="AH268" s="10">
        <v>265</v>
      </c>
      <c r="AI268" s="10">
        <v>0</v>
      </c>
      <c r="AJ268" s="10">
        <v>0</v>
      </c>
      <c r="AK268" s="10">
        <v>113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61.2</v>
      </c>
      <c r="AU268" s="10">
        <v>0</v>
      </c>
      <c r="AV268" s="10">
        <v>0</v>
      </c>
      <c r="AW268" s="10">
        <v>48.2</v>
      </c>
      <c r="AX268" s="10">
        <v>0</v>
      </c>
      <c r="AY268" s="10">
        <v>0</v>
      </c>
      <c r="AZ268" s="10">
        <v>0</v>
      </c>
      <c r="BA268" s="10">
        <v>0</v>
      </c>
      <c r="BB268" t="s">
        <v>2483</v>
      </c>
      <c r="BC268" t="s">
        <v>2484</v>
      </c>
      <c r="BD268" t="s">
        <v>2482</v>
      </c>
      <c r="BE268">
        <v>0</v>
      </c>
      <c r="BF268">
        <v>0</v>
      </c>
      <c r="BG268">
        <v>0</v>
      </c>
      <c r="BH268">
        <v>0</v>
      </c>
      <c r="BI268">
        <v>0.6</v>
      </c>
      <c r="BJ268">
        <v>0</v>
      </c>
      <c r="BK268">
        <v>0</v>
      </c>
      <c r="BL268">
        <v>1.1000000000000001</v>
      </c>
      <c r="BM268">
        <v>0</v>
      </c>
      <c r="BN268">
        <v>0</v>
      </c>
      <c r="BO268">
        <v>0</v>
      </c>
      <c r="BP268">
        <v>0.3</v>
      </c>
      <c r="BQ268">
        <v>-2</v>
      </c>
      <c r="BR268">
        <v>0</v>
      </c>
      <c r="BS268">
        <v>0</v>
      </c>
      <c r="BT268">
        <v>0</v>
      </c>
      <c r="BU268">
        <v>0</v>
      </c>
      <c r="BV268">
        <v>0.6</v>
      </c>
      <c r="BW268">
        <v>0</v>
      </c>
      <c r="BX268">
        <v>0</v>
      </c>
      <c r="BY268">
        <v>1.1000000000000001</v>
      </c>
      <c r="BZ268">
        <v>0</v>
      </c>
      <c r="CA268">
        <v>0</v>
      </c>
      <c r="CB268">
        <v>0</v>
      </c>
      <c r="CC268">
        <v>0.3</v>
      </c>
      <c r="CD268">
        <v>0</v>
      </c>
      <c r="CE268">
        <v>0</v>
      </c>
      <c r="CF268">
        <v>0</v>
      </c>
      <c r="CG268">
        <v>0</v>
      </c>
      <c r="CH268">
        <v>3.8</v>
      </c>
      <c r="CI268">
        <v>0</v>
      </c>
      <c r="CJ268">
        <v>0</v>
      </c>
      <c r="CK268">
        <v>4.0999999999999996</v>
      </c>
      <c r="CL268">
        <v>0</v>
      </c>
      <c r="CM268">
        <v>0</v>
      </c>
      <c r="CN268">
        <v>0</v>
      </c>
      <c r="CO268">
        <v>0</v>
      </c>
      <c r="CP268" t="s">
        <v>155</v>
      </c>
      <c r="CQ268" t="s">
        <v>155</v>
      </c>
      <c r="CR268" s="30">
        <v>4.4999999999999997E-3</v>
      </c>
      <c r="CS268">
        <v>7.49</v>
      </c>
      <c r="CU268" t="s">
        <v>131</v>
      </c>
      <c r="CV268" t="s">
        <v>2486</v>
      </c>
    </row>
    <row r="269" spans="1:100">
      <c r="A269">
        <v>267</v>
      </c>
      <c r="B269" s="12">
        <v>0.63157894736842102</v>
      </c>
      <c r="C269" s="12">
        <v>0</v>
      </c>
      <c r="D269">
        <v>2</v>
      </c>
      <c r="E269" s="10">
        <v>68</v>
      </c>
      <c r="F269" s="10">
        <v>18</v>
      </c>
      <c r="G269" s="10">
        <v>27.5</v>
      </c>
      <c r="H269" s="10">
        <v>79.2</v>
      </c>
      <c r="I269">
        <v>7</v>
      </c>
      <c r="J269" t="s">
        <v>57</v>
      </c>
      <c r="K269" s="10">
        <v>19</v>
      </c>
      <c r="L269" t="s">
        <v>503</v>
      </c>
      <c r="M269" t="s">
        <v>2487</v>
      </c>
      <c r="N269" t="s">
        <v>2488</v>
      </c>
      <c r="O269">
        <v>96.807599999999994</v>
      </c>
      <c r="P269" t="s">
        <v>2492</v>
      </c>
      <c r="Q269" s="10">
        <v>0</v>
      </c>
      <c r="R269" s="10">
        <v>0</v>
      </c>
      <c r="S269" s="10">
        <v>0</v>
      </c>
      <c r="T269" s="10">
        <v>0</v>
      </c>
      <c r="U269" s="10">
        <v>10</v>
      </c>
      <c r="V269" s="10">
        <v>0</v>
      </c>
      <c r="W269" s="10">
        <v>0</v>
      </c>
      <c r="X269" s="10">
        <v>386</v>
      </c>
      <c r="Y269" s="10">
        <v>0</v>
      </c>
      <c r="Z269" s="10">
        <v>0</v>
      </c>
      <c r="AA269" s="10">
        <v>0</v>
      </c>
      <c r="AB269" s="10">
        <v>0</v>
      </c>
      <c r="AC269" s="10">
        <v>4</v>
      </c>
      <c r="AD269" s="10">
        <v>0</v>
      </c>
      <c r="AE269" s="10">
        <v>0</v>
      </c>
      <c r="AF269" s="10">
        <v>0</v>
      </c>
      <c r="AG269" s="10">
        <v>0</v>
      </c>
      <c r="AH269" s="10">
        <v>10</v>
      </c>
      <c r="AI269" s="10">
        <v>0</v>
      </c>
      <c r="AJ269" s="10">
        <v>0</v>
      </c>
      <c r="AK269" s="10">
        <v>386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30.6</v>
      </c>
      <c r="AU269" s="10">
        <v>0</v>
      </c>
      <c r="AV269" s="10">
        <v>0</v>
      </c>
      <c r="AW269" s="10">
        <v>38.5</v>
      </c>
      <c r="AX269" s="10">
        <v>0</v>
      </c>
      <c r="AY269" s="10">
        <v>0</v>
      </c>
      <c r="AZ269" s="10">
        <v>0</v>
      </c>
      <c r="BA269" s="10">
        <v>0</v>
      </c>
      <c r="BB269" t="s">
        <v>2489</v>
      </c>
      <c r="BC269" t="s">
        <v>2490</v>
      </c>
      <c r="BD269" t="s">
        <v>2491</v>
      </c>
      <c r="BE269">
        <v>0</v>
      </c>
      <c r="BF269">
        <v>0</v>
      </c>
      <c r="BG269">
        <v>0</v>
      </c>
      <c r="BH269">
        <v>0</v>
      </c>
      <c r="BI269">
        <v>0.1</v>
      </c>
      <c r="BJ269">
        <v>0</v>
      </c>
      <c r="BK269">
        <v>0</v>
      </c>
      <c r="BL269">
        <v>0.1</v>
      </c>
      <c r="BM269">
        <v>0.1</v>
      </c>
      <c r="BN269">
        <v>0</v>
      </c>
      <c r="BO269">
        <v>0</v>
      </c>
      <c r="BP269">
        <v>0.1</v>
      </c>
      <c r="BQ269">
        <v>-0.39999999999997726</v>
      </c>
      <c r="BR269">
        <v>0</v>
      </c>
      <c r="BS269">
        <v>0</v>
      </c>
      <c r="BT269">
        <v>0</v>
      </c>
      <c r="BU269">
        <v>0</v>
      </c>
      <c r="BV269">
        <v>0.1</v>
      </c>
      <c r="BW269">
        <v>0</v>
      </c>
      <c r="BX269">
        <v>0</v>
      </c>
      <c r="BY269">
        <v>0.1</v>
      </c>
      <c r="BZ269">
        <v>0.1</v>
      </c>
      <c r="CA269">
        <v>0</v>
      </c>
      <c r="CB269">
        <v>0</v>
      </c>
      <c r="CC269">
        <v>0.1</v>
      </c>
      <c r="CD269">
        <v>0</v>
      </c>
      <c r="CE269">
        <v>0</v>
      </c>
      <c r="CF269">
        <v>0</v>
      </c>
      <c r="CG269">
        <v>0</v>
      </c>
      <c r="CH269">
        <v>3.4</v>
      </c>
      <c r="CI269">
        <v>0</v>
      </c>
      <c r="CJ269">
        <v>0</v>
      </c>
      <c r="CK269">
        <v>3.4</v>
      </c>
      <c r="CL269">
        <v>0</v>
      </c>
      <c r="CM269">
        <v>0</v>
      </c>
      <c r="CN269">
        <v>0</v>
      </c>
      <c r="CO269">
        <v>0</v>
      </c>
      <c r="CP269" t="s">
        <v>195</v>
      </c>
      <c r="CQ269" t="s">
        <v>155</v>
      </c>
      <c r="CR269" s="30">
        <v>5.7999999999999996E-3</v>
      </c>
      <c r="CS269">
        <v>2.44</v>
      </c>
      <c r="CU269" t="s">
        <v>2494</v>
      </c>
      <c r="CV269" t="s">
        <v>2493</v>
      </c>
    </row>
    <row r="270" spans="1:100">
      <c r="A270">
        <v>268</v>
      </c>
      <c r="B270" s="12">
        <v>0.47368421052631576</v>
      </c>
      <c r="C270" s="12">
        <v>0</v>
      </c>
      <c r="D270">
        <v>0</v>
      </c>
      <c r="E270" s="10">
        <v>71</v>
      </c>
      <c r="F270" s="10">
        <v>25</v>
      </c>
      <c r="G270" s="10">
        <v>31.1</v>
      </c>
      <c r="H270" s="10">
        <v>82.2</v>
      </c>
      <c r="I270">
        <v>5</v>
      </c>
      <c r="J270" t="s">
        <v>57</v>
      </c>
      <c r="K270" s="10">
        <v>19</v>
      </c>
      <c r="L270" t="s">
        <v>504</v>
      </c>
      <c r="M270" t="s">
        <v>2495</v>
      </c>
      <c r="N270" t="s">
        <v>2496</v>
      </c>
      <c r="O270">
        <v>39.227600000000002</v>
      </c>
      <c r="P270" t="s">
        <v>2500</v>
      </c>
      <c r="Q270" s="10">
        <v>0</v>
      </c>
      <c r="R270" s="10">
        <v>0</v>
      </c>
      <c r="S270" s="10">
        <v>0</v>
      </c>
      <c r="T270" s="10">
        <v>0</v>
      </c>
      <c r="U270" s="10">
        <v>9</v>
      </c>
      <c r="V270" s="10">
        <v>0</v>
      </c>
      <c r="W270" s="10">
        <v>0</v>
      </c>
      <c r="X270" s="10">
        <v>364</v>
      </c>
      <c r="Y270" s="10">
        <v>0</v>
      </c>
      <c r="Z270" s="10">
        <v>0</v>
      </c>
      <c r="AA270" s="10">
        <v>0</v>
      </c>
      <c r="AB270" s="10">
        <v>0</v>
      </c>
      <c r="AC270" s="10">
        <v>27</v>
      </c>
      <c r="AD270" s="10">
        <v>0</v>
      </c>
      <c r="AE270" s="10">
        <v>0</v>
      </c>
      <c r="AF270" s="10">
        <v>0</v>
      </c>
      <c r="AG270" s="10">
        <v>0</v>
      </c>
      <c r="AH270" s="10">
        <v>9</v>
      </c>
      <c r="AI270" s="10">
        <v>0</v>
      </c>
      <c r="AJ270" s="10">
        <v>0</v>
      </c>
      <c r="AK270" s="10">
        <v>364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49.6</v>
      </c>
      <c r="AU270" s="10">
        <v>0</v>
      </c>
      <c r="AV270" s="10">
        <v>0</v>
      </c>
      <c r="AW270" s="10">
        <v>72.8</v>
      </c>
      <c r="AX270" s="10">
        <v>0</v>
      </c>
      <c r="AY270" s="10">
        <v>0</v>
      </c>
      <c r="AZ270" s="10">
        <v>0</v>
      </c>
      <c r="BA270" s="10">
        <v>0</v>
      </c>
      <c r="BB270" t="s">
        <v>2497</v>
      </c>
      <c r="BC270" t="s">
        <v>2498</v>
      </c>
      <c r="BD270" t="s">
        <v>2499</v>
      </c>
      <c r="BE270">
        <v>0</v>
      </c>
      <c r="BF270">
        <v>0</v>
      </c>
      <c r="BG270">
        <v>0</v>
      </c>
      <c r="BH270">
        <v>0</v>
      </c>
      <c r="BI270">
        <v>0.4</v>
      </c>
      <c r="BJ270">
        <v>0</v>
      </c>
      <c r="BK270">
        <v>0</v>
      </c>
      <c r="BL270">
        <v>1.4</v>
      </c>
      <c r="BM270">
        <v>0</v>
      </c>
      <c r="BN270">
        <v>0</v>
      </c>
      <c r="BO270">
        <v>0</v>
      </c>
      <c r="BP270">
        <v>0</v>
      </c>
      <c r="BQ270">
        <v>-1.8000000000000114</v>
      </c>
      <c r="BR270">
        <v>0</v>
      </c>
      <c r="BS270">
        <v>0</v>
      </c>
      <c r="BT270">
        <v>0</v>
      </c>
      <c r="BU270">
        <v>0</v>
      </c>
      <c r="BV270">
        <v>0.4</v>
      </c>
      <c r="BW270">
        <v>0</v>
      </c>
      <c r="BX270">
        <v>0</v>
      </c>
      <c r="BY270">
        <v>1.4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4.0999999999999996</v>
      </c>
      <c r="CI270">
        <v>0</v>
      </c>
      <c r="CJ270">
        <v>0</v>
      </c>
      <c r="CK270">
        <v>4.5999999999999996</v>
      </c>
      <c r="CL270">
        <v>0</v>
      </c>
      <c r="CM270">
        <v>0</v>
      </c>
      <c r="CN270">
        <v>0</v>
      </c>
      <c r="CO270">
        <v>0</v>
      </c>
      <c r="CP270" t="s">
        <v>195</v>
      </c>
      <c r="CQ270" t="s">
        <v>155</v>
      </c>
      <c r="CR270" s="30">
        <v>9.7999999999999997E-3</v>
      </c>
      <c r="CS270">
        <v>8.34</v>
      </c>
      <c r="CU270" t="s">
        <v>2502</v>
      </c>
      <c r="CV270" t="s">
        <v>2501</v>
      </c>
    </row>
    <row r="271" spans="1:100">
      <c r="A271">
        <v>269</v>
      </c>
      <c r="B271" s="12">
        <v>0.31578947368421051</v>
      </c>
      <c r="C271" s="12">
        <v>0</v>
      </c>
      <c r="D271">
        <v>1</v>
      </c>
      <c r="E271" s="10">
        <v>72</v>
      </c>
      <c r="F271" s="10">
        <v>20</v>
      </c>
      <c r="G271" s="10">
        <v>31.5</v>
      </c>
      <c r="H271" s="10">
        <v>84.2</v>
      </c>
      <c r="I271">
        <v>7</v>
      </c>
      <c r="J271" t="s">
        <v>55</v>
      </c>
      <c r="K271" s="10">
        <v>24</v>
      </c>
      <c r="L271" t="s">
        <v>505</v>
      </c>
      <c r="M271" t="s">
        <v>2503</v>
      </c>
      <c r="N271" t="s">
        <v>2504</v>
      </c>
      <c r="O271">
        <v>45.298499999999997</v>
      </c>
      <c r="P271" t="s">
        <v>2508</v>
      </c>
      <c r="Q271" s="10">
        <v>0</v>
      </c>
      <c r="R271" s="10">
        <v>0</v>
      </c>
      <c r="S271" s="10">
        <v>0</v>
      </c>
      <c r="T271" s="10">
        <v>0</v>
      </c>
      <c r="U271" s="10">
        <v>262</v>
      </c>
      <c r="V271" s="10">
        <v>0</v>
      </c>
      <c r="W271" s="10">
        <v>0</v>
      </c>
      <c r="X271" s="10">
        <v>112</v>
      </c>
      <c r="Y271" s="10">
        <v>0</v>
      </c>
      <c r="Z271" s="10">
        <v>0</v>
      </c>
      <c r="AA271" s="10">
        <v>0</v>
      </c>
      <c r="AB271" s="10">
        <v>0</v>
      </c>
      <c r="AC271" s="10">
        <v>26</v>
      </c>
      <c r="AD271" s="10">
        <v>0</v>
      </c>
      <c r="AE271" s="10">
        <v>0</v>
      </c>
      <c r="AF271" s="10">
        <v>0</v>
      </c>
      <c r="AG271" s="10">
        <v>0</v>
      </c>
      <c r="AH271" s="10">
        <v>262</v>
      </c>
      <c r="AI271" s="10">
        <v>0</v>
      </c>
      <c r="AJ271" s="10">
        <v>0</v>
      </c>
      <c r="AK271" s="10">
        <v>112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1</v>
      </c>
      <c r="AU271" s="10">
        <v>0</v>
      </c>
      <c r="AV271" s="10">
        <v>0</v>
      </c>
      <c r="AW271" s="10">
        <v>8.8000000000000007</v>
      </c>
      <c r="AX271" s="10">
        <v>0</v>
      </c>
      <c r="AY271" s="10">
        <v>0</v>
      </c>
      <c r="AZ271" s="10">
        <v>0</v>
      </c>
      <c r="BA271" s="10">
        <v>0</v>
      </c>
      <c r="BB271" t="s">
        <v>2505</v>
      </c>
      <c r="BC271" t="s">
        <v>2506</v>
      </c>
      <c r="BD271" t="s">
        <v>2507</v>
      </c>
      <c r="BE271">
        <v>0</v>
      </c>
      <c r="BF271">
        <v>0</v>
      </c>
      <c r="BG271">
        <v>0</v>
      </c>
      <c r="BH271">
        <v>0</v>
      </c>
      <c r="BI271">
        <v>1.2</v>
      </c>
      <c r="BJ271">
        <v>0</v>
      </c>
      <c r="BK271">
        <v>0</v>
      </c>
      <c r="BL271">
        <v>0.3</v>
      </c>
      <c r="BM271">
        <v>0.2</v>
      </c>
      <c r="BN271">
        <v>0</v>
      </c>
      <c r="BO271">
        <v>0</v>
      </c>
      <c r="BP271">
        <v>0</v>
      </c>
      <c r="BQ271">
        <v>-1.6999999999999886</v>
      </c>
      <c r="BR271">
        <v>0</v>
      </c>
      <c r="BS271">
        <v>0</v>
      </c>
      <c r="BT271">
        <v>0</v>
      </c>
      <c r="BU271">
        <v>0</v>
      </c>
      <c r="BV271">
        <v>1.2</v>
      </c>
      <c r="BW271">
        <v>0</v>
      </c>
      <c r="BX271">
        <v>0</v>
      </c>
      <c r="BY271">
        <v>0.3</v>
      </c>
      <c r="BZ271">
        <v>0.2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4.2</v>
      </c>
      <c r="CI271">
        <v>0</v>
      </c>
      <c r="CJ271">
        <v>0</v>
      </c>
      <c r="CK271">
        <v>3.8</v>
      </c>
      <c r="CL271">
        <v>0</v>
      </c>
      <c r="CM271">
        <v>0</v>
      </c>
      <c r="CN271">
        <v>0</v>
      </c>
      <c r="CO271">
        <v>0</v>
      </c>
      <c r="CP271" t="s">
        <v>195</v>
      </c>
      <c r="CQ271" t="s">
        <v>155</v>
      </c>
      <c r="CR271" s="30">
        <v>8.3000000000000001E-3</v>
      </c>
      <c r="CS271">
        <v>9.23</v>
      </c>
      <c r="CU271" t="s">
        <v>2510</v>
      </c>
      <c r="CV271" t="s">
        <v>2509</v>
      </c>
    </row>
    <row r="272" spans="1:100">
      <c r="A272">
        <v>270</v>
      </c>
      <c r="B272" s="12">
        <v>0.15789473684210525</v>
      </c>
      <c r="C272" s="12">
        <v>0</v>
      </c>
      <c r="D272">
        <v>1</v>
      </c>
      <c r="E272" s="10">
        <v>73</v>
      </c>
      <c r="F272" s="10">
        <v>22</v>
      </c>
      <c r="G272" s="10">
        <v>35.4</v>
      </c>
      <c r="H272" s="10">
        <v>80</v>
      </c>
      <c r="I272">
        <v>5</v>
      </c>
      <c r="J272" t="s">
        <v>55</v>
      </c>
      <c r="K272" s="10">
        <v>25</v>
      </c>
      <c r="L272" t="s">
        <v>506</v>
      </c>
      <c r="M272" t="s">
        <v>2511</v>
      </c>
      <c r="N272" t="s">
        <v>2512</v>
      </c>
      <c r="O272">
        <v>144.6172</v>
      </c>
      <c r="P272" t="s">
        <v>2516</v>
      </c>
      <c r="Q272" s="10">
        <v>0</v>
      </c>
      <c r="R272" s="10">
        <v>0</v>
      </c>
      <c r="S272" s="10">
        <v>0</v>
      </c>
      <c r="T272" s="10">
        <v>0</v>
      </c>
      <c r="U272" s="10">
        <v>293</v>
      </c>
      <c r="V272" s="10">
        <v>0</v>
      </c>
      <c r="W272" s="10">
        <v>0</v>
      </c>
      <c r="X272" s="10">
        <v>98</v>
      </c>
      <c r="Y272" s="10">
        <v>0</v>
      </c>
      <c r="Z272" s="10">
        <v>0</v>
      </c>
      <c r="AA272" s="10">
        <v>0</v>
      </c>
      <c r="AB272" s="10">
        <v>0</v>
      </c>
      <c r="AC272" s="10">
        <v>9</v>
      </c>
      <c r="AD272" s="10">
        <v>0</v>
      </c>
      <c r="AE272" s="10">
        <v>0</v>
      </c>
      <c r="AF272" s="10">
        <v>0</v>
      </c>
      <c r="AG272" s="10">
        <v>0</v>
      </c>
      <c r="AH272" s="10">
        <v>293</v>
      </c>
      <c r="AI272" s="10">
        <v>0</v>
      </c>
      <c r="AJ272" s="10">
        <v>0</v>
      </c>
      <c r="AK272" s="10">
        <v>98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96.8</v>
      </c>
      <c r="AU272" s="10">
        <v>0</v>
      </c>
      <c r="AV272" s="10">
        <v>0</v>
      </c>
      <c r="AW272" s="10">
        <v>16.100000000000001</v>
      </c>
      <c r="AX272" s="10">
        <v>0</v>
      </c>
      <c r="AY272" s="10">
        <v>0</v>
      </c>
      <c r="AZ272" s="10">
        <v>0</v>
      </c>
      <c r="BA272" s="10">
        <v>0</v>
      </c>
      <c r="BB272" t="s">
        <v>2513</v>
      </c>
      <c r="BC272" t="s">
        <v>2514</v>
      </c>
      <c r="BD272" t="s">
        <v>2515</v>
      </c>
      <c r="BE272">
        <v>0</v>
      </c>
      <c r="BF272">
        <v>0</v>
      </c>
      <c r="BG272">
        <v>0</v>
      </c>
      <c r="BH272">
        <v>0</v>
      </c>
      <c r="BI272">
        <v>0.4</v>
      </c>
      <c r="BJ272">
        <v>0</v>
      </c>
      <c r="BK272">
        <v>0</v>
      </c>
      <c r="BL272">
        <v>0.2</v>
      </c>
      <c r="BM272">
        <v>0.1</v>
      </c>
      <c r="BN272">
        <v>0</v>
      </c>
      <c r="BO272">
        <v>0</v>
      </c>
      <c r="BP272">
        <v>0</v>
      </c>
      <c r="BQ272">
        <v>-0.69999999999998863</v>
      </c>
      <c r="BR272">
        <v>0</v>
      </c>
      <c r="BS272">
        <v>0</v>
      </c>
      <c r="BT272">
        <v>0</v>
      </c>
      <c r="BU272">
        <v>0</v>
      </c>
      <c r="BV272">
        <v>0.4</v>
      </c>
      <c r="BW272">
        <v>0</v>
      </c>
      <c r="BX272">
        <v>0</v>
      </c>
      <c r="BY272">
        <v>0.2</v>
      </c>
      <c r="BZ272">
        <v>0.1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3.2000000000000028</v>
      </c>
      <c r="CI272">
        <v>0</v>
      </c>
      <c r="CJ272">
        <v>0</v>
      </c>
      <c r="CK272">
        <v>3.8</v>
      </c>
      <c r="CL272">
        <v>0</v>
      </c>
      <c r="CM272">
        <v>0</v>
      </c>
      <c r="CN272">
        <v>0</v>
      </c>
      <c r="CO272">
        <v>0</v>
      </c>
      <c r="CP272" t="s">
        <v>195</v>
      </c>
      <c r="CQ272" t="s">
        <v>155</v>
      </c>
      <c r="CR272" s="30">
        <v>2.2000000000000001E-3</v>
      </c>
      <c r="CS272">
        <v>3.52</v>
      </c>
      <c r="CU272" t="s">
        <v>131</v>
      </c>
      <c r="CV272" t="s">
        <v>2517</v>
      </c>
    </row>
    <row r="273" spans="1:100">
      <c r="A273">
        <v>271</v>
      </c>
      <c r="B273" s="12">
        <v>0.21052631578947367</v>
      </c>
      <c r="C273" s="12">
        <v>0</v>
      </c>
      <c r="D273">
        <v>1</v>
      </c>
      <c r="E273" s="10">
        <v>72</v>
      </c>
      <c r="F273" s="10">
        <v>26</v>
      </c>
      <c r="G273" s="10">
        <v>36.799999999999997</v>
      </c>
      <c r="H273" s="10">
        <v>81.599999999999994</v>
      </c>
      <c r="I273">
        <v>2</v>
      </c>
      <c r="J273" t="s">
        <v>55</v>
      </c>
      <c r="K273" s="10">
        <v>29</v>
      </c>
      <c r="L273" t="s">
        <v>507</v>
      </c>
      <c r="M273" t="s">
        <v>2518</v>
      </c>
      <c r="N273" t="s">
        <v>2519</v>
      </c>
      <c r="O273">
        <v>188.47909999999999</v>
      </c>
      <c r="P273" t="s">
        <v>2523</v>
      </c>
      <c r="Q273" s="10">
        <v>0</v>
      </c>
      <c r="R273" s="10">
        <v>0</v>
      </c>
      <c r="S273" s="10">
        <v>0</v>
      </c>
      <c r="T273" s="10">
        <v>0</v>
      </c>
      <c r="U273" s="10">
        <v>365</v>
      </c>
      <c r="V273" s="10">
        <v>0</v>
      </c>
      <c r="W273" s="10">
        <v>0</v>
      </c>
      <c r="X273" s="10">
        <v>19</v>
      </c>
      <c r="Y273" s="10">
        <v>0</v>
      </c>
      <c r="Z273" s="10">
        <v>0</v>
      </c>
      <c r="AA273" s="10">
        <v>0</v>
      </c>
      <c r="AB273" s="10">
        <v>0</v>
      </c>
      <c r="AC273" s="10">
        <v>16</v>
      </c>
      <c r="AD273" s="10">
        <v>0</v>
      </c>
      <c r="AE273" s="10">
        <v>0</v>
      </c>
      <c r="AF273" s="10">
        <v>0</v>
      </c>
      <c r="AG273" s="10">
        <v>0</v>
      </c>
      <c r="AH273" s="10">
        <v>365</v>
      </c>
      <c r="AI273" s="10">
        <v>0</v>
      </c>
      <c r="AJ273" s="10">
        <v>0</v>
      </c>
      <c r="AK273" s="10">
        <v>19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99</v>
      </c>
      <c r="AU273" s="10">
        <v>0</v>
      </c>
      <c r="AV273" s="10">
        <v>0</v>
      </c>
      <c r="AW273" s="10">
        <v>39.4</v>
      </c>
      <c r="AX273" s="10">
        <v>0</v>
      </c>
      <c r="AY273" s="10">
        <v>0</v>
      </c>
      <c r="AZ273" s="10">
        <v>0</v>
      </c>
      <c r="BA273" s="10">
        <v>0</v>
      </c>
      <c r="BB273" t="s">
        <v>2520</v>
      </c>
      <c r="BC273" t="s">
        <v>2521</v>
      </c>
      <c r="BD273" t="s">
        <v>2522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0</v>
      </c>
      <c r="BK273">
        <v>0</v>
      </c>
      <c r="BL273">
        <v>0</v>
      </c>
      <c r="BM273">
        <v>0.1</v>
      </c>
      <c r="BN273">
        <v>0</v>
      </c>
      <c r="BO273">
        <v>0</v>
      </c>
      <c r="BP273">
        <v>0</v>
      </c>
      <c r="BQ273">
        <v>-1.1000000000000227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-0.2</v>
      </c>
      <c r="BZ273">
        <v>0.1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3.9</v>
      </c>
      <c r="CL273">
        <v>0</v>
      </c>
      <c r="CM273">
        <v>0</v>
      </c>
      <c r="CN273">
        <v>0</v>
      </c>
      <c r="CO273">
        <v>0</v>
      </c>
      <c r="CP273" t="s">
        <v>195</v>
      </c>
      <c r="CQ273" t="s">
        <v>155</v>
      </c>
      <c r="CR273" s="30">
        <v>6.7999999999999996E-3</v>
      </c>
      <c r="CS273">
        <v>2.54</v>
      </c>
      <c r="CU273" t="s">
        <v>2525</v>
      </c>
      <c r="CV273" t="s">
        <v>2524</v>
      </c>
    </row>
    <row r="274" spans="1:100">
      <c r="A274">
        <v>272</v>
      </c>
      <c r="B274" s="12">
        <v>0.42105263157894735</v>
      </c>
      <c r="C274" s="12">
        <v>0</v>
      </c>
      <c r="D274">
        <v>0</v>
      </c>
      <c r="E274" s="10">
        <v>69</v>
      </c>
      <c r="F274" s="10">
        <v>26</v>
      </c>
      <c r="G274" s="10">
        <v>29.6</v>
      </c>
      <c r="H274" s="10">
        <v>80.599999999999994</v>
      </c>
      <c r="I274">
        <v>2</v>
      </c>
      <c r="J274" t="s">
        <v>74</v>
      </c>
      <c r="K274" s="10">
        <v>31</v>
      </c>
      <c r="L274" t="s">
        <v>508</v>
      </c>
      <c r="M274" t="s">
        <v>2526</v>
      </c>
      <c r="N274" t="s">
        <v>2527</v>
      </c>
      <c r="O274">
        <v>60.794800000000002</v>
      </c>
      <c r="P274" t="s">
        <v>2531</v>
      </c>
      <c r="Q274" s="10">
        <v>0</v>
      </c>
      <c r="R274" s="10">
        <v>0</v>
      </c>
      <c r="S274" s="10">
        <v>0</v>
      </c>
      <c r="T274" s="10">
        <v>0</v>
      </c>
      <c r="U274" s="10">
        <v>175</v>
      </c>
      <c r="V274" s="10">
        <v>193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32</v>
      </c>
      <c r="AD274" s="10">
        <v>0</v>
      </c>
      <c r="AE274" s="10">
        <v>0</v>
      </c>
      <c r="AF274" s="10">
        <v>0</v>
      </c>
      <c r="AG274" s="10">
        <v>0</v>
      </c>
      <c r="AH274" s="10">
        <v>175</v>
      </c>
      <c r="AI274" s="10">
        <v>193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50.1</v>
      </c>
      <c r="AU274" s="10">
        <v>51.1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t="s">
        <v>2528</v>
      </c>
      <c r="BC274" t="s">
        <v>2529</v>
      </c>
      <c r="BD274" t="s">
        <v>2530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0.1</v>
      </c>
      <c r="BK274">
        <v>0</v>
      </c>
      <c r="BL274">
        <v>0</v>
      </c>
      <c r="BM274">
        <v>0</v>
      </c>
      <c r="BN274">
        <v>0.1</v>
      </c>
      <c r="BO274">
        <v>0</v>
      </c>
      <c r="BP274">
        <v>0</v>
      </c>
      <c r="BQ274">
        <v>-2.1999999999999886</v>
      </c>
      <c r="BR274">
        <v>0</v>
      </c>
      <c r="BS274">
        <v>0</v>
      </c>
      <c r="BT274">
        <v>0</v>
      </c>
      <c r="BU274">
        <v>0</v>
      </c>
      <c r="BV274">
        <v>2</v>
      </c>
      <c r="BW274">
        <v>0.1</v>
      </c>
      <c r="BX274">
        <v>0</v>
      </c>
      <c r="BY274">
        <v>0</v>
      </c>
      <c r="BZ274">
        <v>0</v>
      </c>
      <c r="CA274">
        <v>0.1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4.7</v>
      </c>
      <c r="CI274">
        <v>3.9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 t="s">
        <v>195</v>
      </c>
      <c r="CQ274" t="s">
        <v>195</v>
      </c>
      <c r="CR274" s="30">
        <v>5.1000000000000004E-3</v>
      </c>
      <c r="CS274">
        <v>5.88</v>
      </c>
      <c r="CU274" t="s">
        <v>131</v>
      </c>
      <c r="CV274" t="s">
        <v>2532</v>
      </c>
    </row>
    <row r="275" spans="1:100">
      <c r="A275">
        <v>273</v>
      </c>
      <c r="B275" s="12">
        <v>0.36842105263157893</v>
      </c>
      <c r="C275" s="12">
        <v>0</v>
      </c>
      <c r="D275">
        <v>1</v>
      </c>
      <c r="E275" s="10">
        <v>67</v>
      </c>
      <c r="F275" s="10">
        <v>21</v>
      </c>
      <c r="G275" s="10">
        <v>30.2</v>
      </c>
      <c r="H275" s="10">
        <v>83.6</v>
      </c>
      <c r="I275">
        <v>2</v>
      </c>
      <c r="J275" t="s">
        <v>74</v>
      </c>
      <c r="K275" s="10">
        <v>32</v>
      </c>
      <c r="L275" t="s">
        <v>509</v>
      </c>
      <c r="M275" t="s">
        <v>2533</v>
      </c>
      <c r="N275" t="s">
        <v>2534</v>
      </c>
      <c r="O275">
        <v>52.404000000000003</v>
      </c>
      <c r="P275" t="s">
        <v>2538</v>
      </c>
      <c r="Q275" s="10">
        <v>0</v>
      </c>
      <c r="R275" s="10">
        <v>0</v>
      </c>
      <c r="S275" s="10">
        <v>0</v>
      </c>
      <c r="T275" s="10">
        <v>0</v>
      </c>
      <c r="U275" s="10">
        <v>162</v>
      </c>
      <c r="V275" s="10">
        <v>198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40</v>
      </c>
      <c r="AD275" s="10">
        <v>0</v>
      </c>
      <c r="AE275" s="10">
        <v>0</v>
      </c>
      <c r="AF275" s="10">
        <v>0</v>
      </c>
      <c r="AG275" s="10">
        <v>0</v>
      </c>
      <c r="AH275" s="10">
        <v>162</v>
      </c>
      <c r="AI275" s="10">
        <v>198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57</v>
      </c>
      <c r="AU275" s="10">
        <v>84.8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t="s">
        <v>2535</v>
      </c>
      <c r="BC275" t="s">
        <v>2536</v>
      </c>
      <c r="BD275" t="s">
        <v>2537</v>
      </c>
      <c r="BE275">
        <v>0</v>
      </c>
      <c r="BF275">
        <v>0</v>
      </c>
      <c r="BG275">
        <v>0</v>
      </c>
      <c r="BH275">
        <v>0</v>
      </c>
      <c r="BI275">
        <v>2.1</v>
      </c>
      <c r="BJ275">
        <v>0</v>
      </c>
      <c r="BK275">
        <v>0</v>
      </c>
      <c r="BL275">
        <v>0</v>
      </c>
      <c r="BM275">
        <v>1.1000000000000001</v>
      </c>
      <c r="BN275">
        <v>0.2</v>
      </c>
      <c r="BO275">
        <v>0</v>
      </c>
      <c r="BP275">
        <v>0</v>
      </c>
      <c r="BQ275">
        <v>-3.3999999999999773</v>
      </c>
      <c r="BR275">
        <v>0</v>
      </c>
      <c r="BS275">
        <v>0</v>
      </c>
      <c r="BT275">
        <v>0</v>
      </c>
      <c r="BU275">
        <v>0</v>
      </c>
      <c r="BV275">
        <v>2.1</v>
      </c>
      <c r="BW275">
        <v>-0.8</v>
      </c>
      <c r="BX275">
        <v>0</v>
      </c>
      <c r="BY275">
        <v>0</v>
      </c>
      <c r="BZ275">
        <v>1.1000000000000001</v>
      </c>
      <c r="CA275">
        <v>0.2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4</v>
      </c>
      <c r="CI275">
        <v>3.4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 t="s">
        <v>195</v>
      </c>
      <c r="CQ275" t="s">
        <v>155</v>
      </c>
      <c r="CR275" s="30">
        <v>1E-3</v>
      </c>
      <c r="CS275">
        <v>7.4</v>
      </c>
      <c r="CU275" t="s">
        <v>131</v>
      </c>
      <c r="CV275" t="s">
        <v>2539</v>
      </c>
    </row>
    <row r="276" spans="1:100">
      <c r="A276">
        <v>274</v>
      </c>
      <c r="B276" s="12">
        <v>0.94736842105263153</v>
      </c>
      <c r="C276" s="12">
        <v>1</v>
      </c>
      <c r="D276">
        <v>-1</v>
      </c>
      <c r="E276" s="10">
        <v>74</v>
      </c>
      <c r="F276" s="10">
        <v>18</v>
      </c>
      <c r="G276" s="10">
        <v>25</v>
      </c>
      <c r="H276" s="10">
        <v>88</v>
      </c>
      <c r="I276">
        <v>4</v>
      </c>
      <c r="J276" t="s">
        <v>148</v>
      </c>
      <c r="K276" s="10">
        <v>34</v>
      </c>
      <c r="L276" t="s">
        <v>510</v>
      </c>
      <c r="M276" t="s">
        <v>2540</v>
      </c>
      <c r="N276" t="s">
        <v>2541</v>
      </c>
      <c r="O276">
        <v>0</v>
      </c>
      <c r="P276" t="s">
        <v>131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t="s">
        <v>2542</v>
      </c>
      <c r="BC276" t="s">
        <v>2543</v>
      </c>
      <c r="BD276" t="s">
        <v>2544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 t="s">
        <v>195</v>
      </c>
      <c r="CQ276" t="s">
        <v>155</v>
      </c>
      <c r="CR276" s="30">
        <v>5.7000000000000002E-3</v>
      </c>
      <c r="CS276">
        <v>2.4</v>
      </c>
      <c r="CU276" t="s">
        <v>131</v>
      </c>
      <c r="CV276" t="s">
        <v>2545</v>
      </c>
    </row>
    <row r="277" spans="1:100">
      <c r="A277">
        <v>275</v>
      </c>
      <c r="B277" s="12">
        <v>0.89473684210526316</v>
      </c>
      <c r="C277" s="12">
        <v>0</v>
      </c>
      <c r="D277">
        <v>1</v>
      </c>
      <c r="E277" s="10">
        <v>78</v>
      </c>
      <c r="F277" s="10">
        <v>19</v>
      </c>
      <c r="G277" s="10">
        <v>21.2</v>
      </c>
      <c r="H277" s="10">
        <v>87.7</v>
      </c>
      <c r="I277">
        <v>5</v>
      </c>
      <c r="J277" t="s">
        <v>74</v>
      </c>
      <c r="K277" s="10">
        <v>31</v>
      </c>
      <c r="L277" t="s">
        <v>511</v>
      </c>
      <c r="M277" t="s">
        <v>2546</v>
      </c>
      <c r="N277" t="s">
        <v>2547</v>
      </c>
      <c r="O277">
        <v>6.0799000000000003</v>
      </c>
      <c r="P277" t="s">
        <v>2551</v>
      </c>
      <c r="Q277" s="10">
        <v>0</v>
      </c>
      <c r="R277" s="10">
        <v>0</v>
      </c>
      <c r="S277" s="10">
        <v>0</v>
      </c>
      <c r="T277" s="10">
        <v>0</v>
      </c>
      <c r="U277" s="10">
        <v>184</v>
      </c>
      <c r="V277" s="10">
        <v>203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13</v>
      </c>
      <c r="AD277" s="10">
        <v>0</v>
      </c>
      <c r="AE277" s="10">
        <v>0</v>
      </c>
      <c r="AF277" s="10">
        <v>0</v>
      </c>
      <c r="AG277" s="10">
        <v>0</v>
      </c>
      <c r="AH277" s="10">
        <v>184</v>
      </c>
      <c r="AI277" s="10">
        <v>203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59.2</v>
      </c>
      <c r="AU277" s="10">
        <v>19.600000000000001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t="s">
        <v>2548</v>
      </c>
      <c r="BC277" t="s">
        <v>2549</v>
      </c>
      <c r="BD277" t="s">
        <v>2550</v>
      </c>
      <c r="BE277">
        <v>0</v>
      </c>
      <c r="BF277">
        <v>0</v>
      </c>
      <c r="BG277">
        <v>0</v>
      </c>
      <c r="BH277">
        <v>0</v>
      </c>
      <c r="BI277">
        <v>0.7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-0.69999999999998863</v>
      </c>
      <c r="BR277">
        <v>0</v>
      </c>
      <c r="BS277">
        <v>0</v>
      </c>
      <c r="BT277">
        <v>0</v>
      </c>
      <c r="BU277">
        <v>0</v>
      </c>
      <c r="BV277">
        <v>0.7</v>
      </c>
      <c r="BW277">
        <v>-2.1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3.4</v>
      </c>
      <c r="CI277">
        <v>2.7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 t="s">
        <v>195</v>
      </c>
      <c r="CQ277" t="s">
        <v>155</v>
      </c>
      <c r="CR277" s="30">
        <v>8.9999999999999993E-3</v>
      </c>
      <c r="CS277">
        <v>13.92</v>
      </c>
      <c r="CU277" t="s">
        <v>131</v>
      </c>
      <c r="CV277" t="s">
        <v>2552</v>
      </c>
    </row>
    <row r="278" spans="1:100">
      <c r="A278">
        <v>276</v>
      </c>
      <c r="B278" s="12">
        <v>0.89473684210526316</v>
      </c>
      <c r="C278" s="12">
        <v>0</v>
      </c>
      <c r="D278">
        <v>3</v>
      </c>
      <c r="E278" s="10">
        <v>76</v>
      </c>
      <c r="F278" s="10">
        <v>21</v>
      </c>
      <c r="G278" s="10">
        <v>24.1</v>
      </c>
      <c r="H278" s="10">
        <v>88.2</v>
      </c>
      <c r="I278">
        <v>4</v>
      </c>
      <c r="J278" t="s">
        <v>74</v>
      </c>
      <c r="K278" s="10">
        <v>34</v>
      </c>
      <c r="L278" t="s">
        <v>512</v>
      </c>
      <c r="M278" t="s">
        <v>2553</v>
      </c>
      <c r="N278" t="s">
        <v>2554</v>
      </c>
      <c r="O278">
        <v>33.4512</v>
      </c>
      <c r="P278" t="s">
        <v>2558</v>
      </c>
      <c r="Q278" s="10">
        <v>0</v>
      </c>
      <c r="R278" s="10">
        <v>0</v>
      </c>
      <c r="S278" s="10">
        <v>0</v>
      </c>
      <c r="T278" s="10">
        <v>0</v>
      </c>
      <c r="U278" s="10">
        <v>150</v>
      </c>
      <c r="V278" s="10">
        <v>226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24</v>
      </c>
      <c r="AD278" s="10">
        <v>0</v>
      </c>
      <c r="AE278" s="10">
        <v>0</v>
      </c>
      <c r="AF278" s="10">
        <v>0</v>
      </c>
      <c r="AG278" s="10">
        <v>0</v>
      </c>
      <c r="AH278" s="10">
        <v>150</v>
      </c>
      <c r="AI278" s="10">
        <v>226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11.5</v>
      </c>
      <c r="AU278" s="10">
        <v>49.9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t="s">
        <v>2555</v>
      </c>
      <c r="BC278" t="s">
        <v>2556</v>
      </c>
      <c r="BD278" t="s">
        <v>2557</v>
      </c>
      <c r="BE278">
        <v>0</v>
      </c>
      <c r="BF278">
        <v>0</v>
      </c>
      <c r="BG278">
        <v>0</v>
      </c>
      <c r="BH278">
        <v>0</v>
      </c>
      <c r="BI278">
        <v>1.3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-1.3000000000000114</v>
      </c>
      <c r="BR278">
        <v>0</v>
      </c>
      <c r="BS278">
        <v>0</v>
      </c>
      <c r="BT278">
        <v>0</v>
      </c>
      <c r="BU278">
        <v>0</v>
      </c>
      <c r="BV278">
        <v>1.3</v>
      </c>
      <c r="BW278">
        <v>-1.5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3.7</v>
      </c>
      <c r="CI278">
        <v>3.1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 t="s">
        <v>195</v>
      </c>
      <c r="CQ278" t="s">
        <v>155</v>
      </c>
      <c r="CR278" s="30">
        <v>4.4999999999999997E-3</v>
      </c>
      <c r="CS278">
        <v>2.5299999999999998</v>
      </c>
      <c r="CU278" t="s">
        <v>131</v>
      </c>
      <c r="CV278" t="s">
        <v>2559</v>
      </c>
    </row>
    <row r="279" spans="1:100">
      <c r="A279">
        <v>277</v>
      </c>
      <c r="B279" s="12">
        <v>0.52631578947368418</v>
      </c>
      <c r="C279" s="12">
        <v>0</v>
      </c>
      <c r="D279">
        <v>5</v>
      </c>
      <c r="E279" s="10">
        <v>74</v>
      </c>
      <c r="F279" s="10">
        <v>22</v>
      </c>
      <c r="G279" s="10">
        <v>23</v>
      </c>
      <c r="H279" s="10">
        <v>91.2</v>
      </c>
      <c r="I279">
        <v>5</v>
      </c>
      <c r="J279" t="s">
        <v>74</v>
      </c>
      <c r="K279" s="10">
        <v>35</v>
      </c>
      <c r="L279" t="s">
        <v>513</v>
      </c>
      <c r="M279" t="s">
        <v>2560</v>
      </c>
      <c r="N279" t="s">
        <v>2561</v>
      </c>
      <c r="O279">
        <v>44.570900000000002</v>
      </c>
      <c r="P279" t="s">
        <v>2565</v>
      </c>
      <c r="Q279" s="10">
        <v>0</v>
      </c>
      <c r="R279" s="10">
        <v>0</v>
      </c>
      <c r="S279" s="10">
        <v>0</v>
      </c>
      <c r="T279" s="10">
        <v>0</v>
      </c>
      <c r="U279" s="10">
        <v>142</v>
      </c>
      <c r="V279" s="10">
        <v>236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22</v>
      </c>
      <c r="AD279" s="10">
        <v>0</v>
      </c>
      <c r="AE279" s="10">
        <v>0</v>
      </c>
      <c r="AF279" s="10">
        <v>0</v>
      </c>
      <c r="AG279" s="10">
        <v>0</v>
      </c>
      <c r="AH279" s="10">
        <v>142</v>
      </c>
      <c r="AI279" s="10">
        <v>236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48.9</v>
      </c>
      <c r="AU279" s="10">
        <v>97.1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t="s">
        <v>2562</v>
      </c>
      <c r="BC279" t="s">
        <v>2563</v>
      </c>
      <c r="BD279" t="s">
        <v>2564</v>
      </c>
      <c r="BE279">
        <v>0</v>
      </c>
      <c r="BF279">
        <v>0</v>
      </c>
      <c r="BG279">
        <v>0</v>
      </c>
      <c r="BH279">
        <v>0</v>
      </c>
      <c r="BI279">
        <v>1.3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-1.3000000000000114</v>
      </c>
      <c r="BR279">
        <v>0</v>
      </c>
      <c r="BS279">
        <v>0</v>
      </c>
      <c r="BT279">
        <v>0</v>
      </c>
      <c r="BU279">
        <v>0</v>
      </c>
      <c r="BV279">
        <v>1.3</v>
      </c>
      <c r="BW279">
        <v>-1.9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3.6</v>
      </c>
      <c r="CI279">
        <v>2.8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 t="s">
        <v>195</v>
      </c>
      <c r="CQ279" t="s">
        <v>155</v>
      </c>
      <c r="CR279" s="30">
        <v>3.5999999999999999E-3</v>
      </c>
      <c r="CS279">
        <v>6.66</v>
      </c>
      <c r="CU279" t="s">
        <v>131</v>
      </c>
      <c r="CV279" t="s">
        <v>2566</v>
      </c>
    </row>
    <row r="280" spans="1:100">
      <c r="A280">
        <v>278</v>
      </c>
      <c r="B280" s="12">
        <v>0.26315789473684209</v>
      </c>
      <c r="C280" s="12">
        <v>0</v>
      </c>
      <c r="D280">
        <v>5</v>
      </c>
      <c r="E280" s="10">
        <v>70</v>
      </c>
      <c r="F280" s="10">
        <v>20</v>
      </c>
      <c r="G280" s="10">
        <v>23.7</v>
      </c>
      <c r="H280" s="10">
        <v>89.9</v>
      </c>
      <c r="I280">
        <v>5</v>
      </c>
      <c r="J280" t="s">
        <v>74</v>
      </c>
      <c r="K280" s="10">
        <v>37</v>
      </c>
      <c r="L280" t="s">
        <v>514</v>
      </c>
      <c r="M280" t="s">
        <v>2567</v>
      </c>
      <c r="N280" t="s">
        <v>2568</v>
      </c>
      <c r="O280">
        <v>205.6977</v>
      </c>
      <c r="P280" t="s">
        <v>2572</v>
      </c>
      <c r="Q280" s="10">
        <v>0</v>
      </c>
      <c r="R280" s="10">
        <v>0</v>
      </c>
      <c r="S280" s="10">
        <v>0</v>
      </c>
      <c r="T280" s="10">
        <v>0</v>
      </c>
      <c r="U280" s="10">
        <v>117</v>
      </c>
      <c r="V280" s="10">
        <v>243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40</v>
      </c>
      <c r="AD280" s="10">
        <v>0</v>
      </c>
      <c r="AE280" s="10">
        <v>0</v>
      </c>
      <c r="AF280" s="10">
        <v>0</v>
      </c>
      <c r="AG280" s="10">
        <v>0</v>
      </c>
      <c r="AH280" s="10">
        <v>117</v>
      </c>
      <c r="AI280" s="10">
        <v>243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83.8</v>
      </c>
      <c r="AU280" s="10">
        <v>0.7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t="s">
        <v>2569</v>
      </c>
      <c r="BC280" t="s">
        <v>2570</v>
      </c>
      <c r="BD280" t="s">
        <v>2571</v>
      </c>
      <c r="BE280">
        <v>0</v>
      </c>
      <c r="BF280">
        <v>0</v>
      </c>
      <c r="BG280">
        <v>0</v>
      </c>
      <c r="BH280">
        <v>0</v>
      </c>
      <c r="BI280">
        <v>0.1</v>
      </c>
      <c r="BJ280">
        <v>1.7</v>
      </c>
      <c r="BK280">
        <v>0</v>
      </c>
      <c r="BL280">
        <v>0</v>
      </c>
      <c r="BM280">
        <v>0</v>
      </c>
      <c r="BN280">
        <v>1.2</v>
      </c>
      <c r="BO280">
        <v>0</v>
      </c>
      <c r="BP280">
        <v>0</v>
      </c>
      <c r="BQ280">
        <v>-3</v>
      </c>
      <c r="BR280">
        <v>0</v>
      </c>
      <c r="BS280">
        <v>0</v>
      </c>
      <c r="BT280">
        <v>0</v>
      </c>
      <c r="BU280">
        <v>0</v>
      </c>
      <c r="BV280">
        <v>0.1</v>
      </c>
      <c r="BW280">
        <v>1.7</v>
      </c>
      <c r="BX280">
        <v>0</v>
      </c>
      <c r="BY280">
        <v>0</v>
      </c>
      <c r="BZ280">
        <v>0</v>
      </c>
      <c r="CA280">
        <v>1.2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3.7</v>
      </c>
      <c r="CI280">
        <v>4.2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 t="s">
        <v>195</v>
      </c>
      <c r="CQ280" t="s">
        <v>155</v>
      </c>
      <c r="CR280" s="30">
        <v>2.5000000000000001E-3</v>
      </c>
      <c r="CS280">
        <v>2.1800000000000002</v>
      </c>
      <c r="CU280" t="s">
        <v>131</v>
      </c>
      <c r="CV280" t="s">
        <v>2573</v>
      </c>
    </row>
    <row r="281" spans="1:100">
      <c r="A281">
        <v>279</v>
      </c>
      <c r="B281" s="12">
        <v>0.26315789473684209</v>
      </c>
      <c r="C281" s="12">
        <v>0</v>
      </c>
      <c r="D281">
        <v>5</v>
      </c>
      <c r="E281" s="10">
        <v>73</v>
      </c>
      <c r="F281" s="10">
        <v>18</v>
      </c>
      <c r="G281" s="10">
        <v>22.5</v>
      </c>
      <c r="H281" s="10">
        <v>89.8</v>
      </c>
      <c r="I281">
        <v>7</v>
      </c>
      <c r="J281" t="s">
        <v>74</v>
      </c>
      <c r="K281" s="10">
        <v>38</v>
      </c>
      <c r="L281" t="s">
        <v>515</v>
      </c>
      <c r="M281" t="s">
        <v>2574</v>
      </c>
      <c r="N281" t="s">
        <v>2575</v>
      </c>
      <c r="O281">
        <v>197.54230000000001</v>
      </c>
      <c r="P281" t="s">
        <v>2579</v>
      </c>
      <c r="Q281" s="10">
        <v>0</v>
      </c>
      <c r="R281" s="10">
        <v>0</v>
      </c>
      <c r="S281" s="10">
        <v>0</v>
      </c>
      <c r="T281" s="10">
        <v>0</v>
      </c>
      <c r="U281" s="10">
        <v>116</v>
      </c>
      <c r="V281" s="10">
        <v>271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13</v>
      </c>
      <c r="AD281" s="10">
        <v>0</v>
      </c>
      <c r="AE281" s="10">
        <v>0</v>
      </c>
      <c r="AF281" s="10">
        <v>0</v>
      </c>
      <c r="AG281" s="10">
        <v>0</v>
      </c>
      <c r="AH281" s="10">
        <v>116</v>
      </c>
      <c r="AI281" s="10">
        <v>271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89.6</v>
      </c>
      <c r="AU281" s="10">
        <v>74.099999999999994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t="s">
        <v>2576</v>
      </c>
      <c r="BC281" t="s">
        <v>2577</v>
      </c>
      <c r="BD281" t="s">
        <v>2578</v>
      </c>
      <c r="BE281">
        <v>0</v>
      </c>
      <c r="BF281">
        <v>0</v>
      </c>
      <c r="BG281">
        <v>0</v>
      </c>
      <c r="BH281">
        <v>0</v>
      </c>
      <c r="BI281">
        <v>0.2</v>
      </c>
      <c r="BJ281">
        <v>0.3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-0.5</v>
      </c>
      <c r="BR281">
        <v>0</v>
      </c>
      <c r="BS281">
        <v>0</v>
      </c>
      <c r="BT281">
        <v>0</v>
      </c>
      <c r="BU281">
        <v>0</v>
      </c>
      <c r="BV281">
        <v>0.2</v>
      </c>
      <c r="BW281">
        <v>0.3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3.5</v>
      </c>
      <c r="CI281">
        <v>3.6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 t="s">
        <v>195</v>
      </c>
      <c r="CQ281" t="s">
        <v>155</v>
      </c>
      <c r="CR281" s="30">
        <v>9.1999999999999998E-3</v>
      </c>
      <c r="CS281">
        <v>2.27</v>
      </c>
      <c r="CU281" t="s">
        <v>131</v>
      </c>
      <c r="CV281" t="s">
        <v>2580</v>
      </c>
    </row>
    <row r="282" spans="1:100">
      <c r="A282">
        <v>280</v>
      </c>
      <c r="B282" s="12">
        <v>0.15789473684210525</v>
      </c>
      <c r="C282" s="12">
        <v>0</v>
      </c>
      <c r="D282">
        <v>5</v>
      </c>
      <c r="E282" s="10">
        <v>71</v>
      </c>
      <c r="F282" s="10">
        <v>24</v>
      </c>
      <c r="G282" s="10">
        <v>21.4</v>
      </c>
      <c r="H282" s="10">
        <v>88.9</v>
      </c>
      <c r="I282">
        <v>10</v>
      </c>
      <c r="J282" t="s">
        <v>74</v>
      </c>
      <c r="K282" s="10">
        <v>32</v>
      </c>
      <c r="L282" t="s">
        <v>516</v>
      </c>
      <c r="M282" t="s">
        <v>2581</v>
      </c>
      <c r="N282" t="s">
        <v>2582</v>
      </c>
      <c r="O282">
        <v>67.693200000000004</v>
      </c>
      <c r="P282" t="s">
        <v>2586</v>
      </c>
      <c r="Q282" s="10">
        <v>0</v>
      </c>
      <c r="R282" s="10">
        <v>0</v>
      </c>
      <c r="S282" s="10">
        <v>0</v>
      </c>
      <c r="T282" s="10">
        <v>0</v>
      </c>
      <c r="U282" s="10">
        <v>177</v>
      </c>
      <c r="V282" s="10">
        <v>216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7</v>
      </c>
      <c r="AD282" s="10">
        <v>0</v>
      </c>
      <c r="AE282" s="10">
        <v>0</v>
      </c>
      <c r="AF282" s="10">
        <v>0</v>
      </c>
      <c r="AG282" s="10">
        <v>0</v>
      </c>
      <c r="AH282" s="10">
        <v>177</v>
      </c>
      <c r="AI282" s="10">
        <v>216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66.900000000000006</v>
      </c>
      <c r="AU282" s="10">
        <v>76.400000000000006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t="s">
        <v>2583</v>
      </c>
      <c r="BC282" t="s">
        <v>2584</v>
      </c>
      <c r="BD282" t="s">
        <v>2585</v>
      </c>
      <c r="BE282">
        <v>0</v>
      </c>
      <c r="BF282">
        <v>0</v>
      </c>
      <c r="BG282">
        <v>0</v>
      </c>
      <c r="BH282">
        <v>0</v>
      </c>
      <c r="BI282">
        <v>0.3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-0.30000000000001137</v>
      </c>
      <c r="BR282">
        <v>0</v>
      </c>
      <c r="BS282">
        <v>0</v>
      </c>
      <c r="BT282">
        <v>0</v>
      </c>
      <c r="BU282">
        <v>0</v>
      </c>
      <c r="BV282">
        <v>0.3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3.7</v>
      </c>
      <c r="CI282">
        <v>3.1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 t="s">
        <v>155</v>
      </c>
      <c r="CQ282" t="s">
        <v>155</v>
      </c>
      <c r="CR282" s="30">
        <v>5.8999999999999999E-3</v>
      </c>
      <c r="CS282">
        <v>7.52</v>
      </c>
      <c r="CU282" t="s">
        <v>131</v>
      </c>
      <c r="CV282" t="s">
        <v>2587</v>
      </c>
    </row>
    <row r="283" spans="1:100">
      <c r="A283">
        <v>281</v>
      </c>
      <c r="B283" s="12">
        <v>0.15789473684210525</v>
      </c>
      <c r="C283" s="12">
        <v>0</v>
      </c>
      <c r="D283">
        <v>2</v>
      </c>
      <c r="E283" s="10">
        <v>65</v>
      </c>
      <c r="F283" s="10">
        <v>10</v>
      </c>
      <c r="G283" s="10">
        <v>27.5</v>
      </c>
      <c r="H283" s="10">
        <v>80.2</v>
      </c>
      <c r="I283">
        <v>5</v>
      </c>
      <c r="J283" t="s">
        <v>57</v>
      </c>
      <c r="K283" s="10">
        <v>19</v>
      </c>
      <c r="L283" t="s">
        <v>517</v>
      </c>
      <c r="M283" t="s">
        <v>2588</v>
      </c>
      <c r="N283" t="s">
        <v>2589</v>
      </c>
      <c r="O283">
        <v>108.0791</v>
      </c>
      <c r="P283" t="s">
        <v>2593</v>
      </c>
      <c r="Q283" s="10">
        <v>0</v>
      </c>
      <c r="R283" s="10">
        <v>0</v>
      </c>
      <c r="S283" s="10">
        <v>0</v>
      </c>
      <c r="T283" s="10">
        <v>0</v>
      </c>
      <c r="U283" s="10">
        <v>10</v>
      </c>
      <c r="V283" s="10">
        <v>0</v>
      </c>
      <c r="W283" s="10">
        <v>0</v>
      </c>
      <c r="X283" s="10">
        <v>375</v>
      </c>
      <c r="Y283" s="10">
        <v>0</v>
      </c>
      <c r="Z283" s="10">
        <v>0</v>
      </c>
      <c r="AA283" s="10">
        <v>0</v>
      </c>
      <c r="AB283" s="10">
        <v>0</v>
      </c>
      <c r="AC283" s="10">
        <v>15</v>
      </c>
      <c r="AD283" s="10">
        <v>0</v>
      </c>
      <c r="AE283" s="10">
        <v>0</v>
      </c>
      <c r="AF283" s="10">
        <v>0</v>
      </c>
      <c r="AG283" s="10">
        <v>0</v>
      </c>
      <c r="AH283" s="10">
        <v>10</v>
      </c>
      <c r="AI283" s="10">
        <v>0</v>
      </c>
      <c r="AJ283" s="10">
        <v>0</v>
      </c>
      <c r="AK283" s="10">
        <v>375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95.6</v>
      </c>
      <c r="AU283" s="10">
        <v>0</v>
      </c>
      <c r="AV283" s="10">
        <v>0</v>
      </c>
      <c r="AW283" s="10">
        <v>45.2</v>
      </c>
      <c r="AX283" s="10">
        <v>0</v>
      </c>
      <c r="AY283" s="10">
        <v>0</v>
      </c>
      <c r="AZ283" s="10">
        <v>0</v>
      </c>
      <c r="BA283" s="10">
        <v>0</v>
      </c>
      <c r="BB283" t="s">
        <v>2590</v>
      </c>
      <c r="BC283" t="s">
        <v>2591</v>
      </c>
      <c r="BD283" t="s">
        <v>2592</v>
      </c>
      <c r="BE283">
        <v>0</v>
      </c>
      <c r="BF283">
        <v>0</v>
      </c>
      <c r="BG283">
        <v>0</v>
      </c>
      <c r="BH283">
        <v>0</v>
      </c>
      <c r="BI283">
        <v>0.3</v>
      </c>
      <c r="BJ283">
        <v>0</v>
      </c>
      <c r="BK283">
        <v>0</v>
      </c>
      <c r="BL283">
        <v>0.6</v>
      </c>
      <c r="BM283">
        <v>0.3</v>
      </c>
      <c r="BN283">
        <v>0</v>
      </c>
      <c r="BO283">
        <v>0</v>
      </c>
      <c r="BP283">
        <v>0.6</v>
      </c>
      <c r="BQ283">
        <v>-1.8000000000000114</v>
      </c>
      <c r="BR283">
        <v>0</v>
      </c>
      <c r="BS283">
        <v>0</v>
      </c>
      <c r="BT283">
        <v>0</v>
      </c>
      <c r="BU283">
        <v>0</v>
      </c>
      <c r="BV283">
        <v>0.3</v>
      </c>
      <c r="BW283">
        <v>0</v>
      </c>
      <c r="BX283">
        <v>0</v>
      </c>
      <c r="BY283">
        <v>0.6</v>
      </c>
      <c r="BZ283">
        <v>0.3</v>
      </c>
      <c r="CA283">
        <v>0</v>
      </c>
      <c r="CB283">
        <v>0</v>
      </c>
      <c r="CC283">
        <v>0.6</v>
      </c>
      <c r="CD283">
        <v>0</v>
      </c>
      <c r="CE283">
        <v>0</v>
      </c>
      <c r="CF283">
        <v>0</v>
      </c>
      <c r="CG283">
        <v>0</v>
      </c>
      <c r="CH283">
        <v>0.2</v>
      </c>
      <c r="CI283">
        <v>0</v>
      </c>
      <c r="CJ283">
        <v>0</v>
      </c>
      <c r="CK283">
        <v>0.5</v>
      </c>
      <c r="CL283">
        <v>0</v>
      </c>
      <c r="CM283">
        <v>0</v>
      </c>
      <c r="CN283">
        <v>0</v>
      </c>
      <c r="CO283">
        <v>0</v>
      </c>
      <c r="CP283" t="s">
        <v>155</v>
      </c>
      <c r="CQ283" t="s">
        <v>155</v>
      </c>
      <c r="CR283" s="30">
        <v>6.4000000000000003E-3</v>
      </c>
      <c r="CS283">
        <v>4.71</v>
      </c>
      <c r="CU283" t="s">
        <v>131</v>
      </c>
      <c r="CV283" t="s">
        <v>2594</v>
      </c>
    </row>
    <row r="284" spans="1:100">
      <c r="A284">
        <v>282</v>
      </c>
      <c r="B284" s="12">
        <v>0.36842105263157893</v>
      </c>
      <c r="C284" s="12">
        <v>0</v>
      </c>
      <c r="D284">
        <v>3</v>
      </c>
      <c r="E284" s="10">
        <v>69</v>
      </c>
      <c r="F284" s="10">
        <v>10</v>
      </c>
      <c r="G284" s="10">
        <v>24.8</v>
      </c>
      <c r="H284" s="10">
        <v>79.2</v>
      </c>
      <c r="I284">
        <v>6</v>
      </c>
      <c r="J284" t="s">
        <v>57</v>
      </c>
      <c r="K284" s="10">
        <v>18</v>
      </c>
      <c r="L284" t="s">
        <v>518</v>
      </c>
      <c r="M284" t="s">
        <v>2595</v>
      </c>
      <c r="N284" t="s">
        <v>2596</v>
      </c>
      <c r="O284">
        <v>54.85</v>
      </c>
      <c r="P284" t="s">
        <v>2600</v>
      </c>
      <c r="Q284" s="10">
        <v>0</v>
      </c>
      <c r="R284" s="10">
        <v>0</v>
      </c>
      <c r="S284" s="10">
        <v>0</v>
      </c>
      <c r="T284" s="10">
        <v>0</v>
      </c>
      <c r="U284" s="10">
        <v>19</v>
      </c>
      <c r="V284" s="10">
        <v>0</v>
      </c>
      <c r="W284" s="10">
        <v>0</v>
      </c>
      <c r="X284" s="10">
        <v>361</v>
      </c>
      <c r="Y284" s="10">
        <v>0</v>
      </c>
      <c r="Z284" s="10">
        <v>0</v>
      </c>
      <c r="AA284" s="10">
        <v>0</v>
      </c>
      <c r="AB284" s="10">
        <v>0</v>
      </c>
      <c r="AC284" s="10">
        <v>20</v>
      </c>
      <c r="AD284" s="10">
        <v>0</v>
      </c>
      <c r="AE284" s="10">
        <v>0</v>
      </c>
      <c r="AF284" s="10">
        <v>0</v>
      </c>
      <c r="AG284" s="10">
        <v>0</v>
      </c>
      <c r="AH284" s="10">
        <v>19</v>
      </c>
      <c r="AI284" s="10">
        <v>0</v>
      </c>
      <c r="AJ284" s="10">
        <v>0</v>
      </c>
      <c r="AK284" s="10">
        <v>361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54.5</v>
      </c>
      <c r="AU284" s="10">
        <v>0</v>
      </c>
      <c r="AV284" s="10">
        <v>0</v>
      </c>
      <c r="AW284" s="10">
        <v>61.5</v>
      </c>
      <c r="AX284" s="10">
        <v>0</v>
      </c>
      <c r="AY284" s="10">
        <v>0</v>
      </c>
      <c r="AZ284" s="10">
        <v>0</v>
      </c>
      <c r="BA284" s="10">
        <v>0</v>
      </c>
      <c r="BB284" t="s">
        <v>2597</v>
      </c>
      <c r="BC284" t="s">
        <v>2598</v>
      </c>
      <c r="BD284" t="s">
        <v>2599</v>
      </c>
      <c r="BE284">
        <v>0</v>
      </c>
      <c r="BF284">
        <v>0</v>
      </c>
      <c r="BG284">
        <v>0</v>
      </c>
      <c r="BH284">
        <v>0</v>
      </c>
      <c r="BI284">
        <v>0.6</v>
      </c>
      <c r="BJ284">
        <v>0</v>
      </c>
      <c r="BK284">
        <v>0</v>
      </c>
      <c r="BL284">
        <v>0.4</v>
      </c>
      <c r="BM284">
        <v>0.7</v>
      </c>
      <c r="BN284">
        <v>0</v>
      </c>
      <c r="BO284">
        <v>0</v>
      </c>
      <c r="BP284">
        <v>0.4</v>
      </c>
      <c r="BQ284">
        <v>-2.1000000000000227</v>
      </c>
      <c r="BR284">
        <v>0</v>
      </c>
      <c r="BS284">
        <v>0</v>
      </c>
      <c r="BT284">
        <v>0</v>
      </c>
      <c r="BU284">
        <v>0</v>
      </c>
      <c r="BV284">
        <v>0.6</v>
      </c>
      <c r="BW284">
        <v>0</v>
      </c>
      <c r="BX284">
        <v>0</v>
      </c>
      <c r="BY284">
        <v>0.4</v>
      </c>
      <c r="BZ284">
        <v>0.7</v>
      </c>
      <c r="CA284">
        <v>0</v>
      </c>
      <c r="CB284">
        <v>0</v>
      </c>
      <c r="CC284">
        <v>0.4</v>
      </c>
      <c r="CD284">
        <v>0</v>
      </c>
      <c r="CE284">
        <v>0</v>
      </c>
      <c r="CF284">
        <v>0</v>
      </c>
      <c r="CG284">
        <v>0</v>
      </c>
      <c r="CH284">
        <v>2.6</v>
      </c>
      <c r="CI284">
        <v>0</v>
      </c>
      <c r="CJ284">
        <v>0</v>
      </c>
      <c r="CK284">
        <v>2.4</v>
      </c>
      <c r="CL284">
        <v>0</v>
      </c>
      <c r="CM284">
        <v>0</v>
      </c>
      <c r="CN284">
        <v>0</v>
      </c>
      <c r="CO284">
        <v>0</v>
      </c>
      <c r="CP284" t="s">
        <v>195</v>
      </c>
      <c r="CQ284" t="s">
        <v>155</v>
      </c>
      <c r="CR284" s="30">
        <v>7.4000000000000003E-3</v>
      </c>
      <c r="CS284">
        <v>7.07</v>
      </c>
      <c r="CU284" t="s">
        <v>2602</v>
      </c>
      <c r="CV284" t="s">
        <v>2601</v>
      </c>
    </row>
    <row r="285" spans="1:100">
      <c r="A285">
        <v>283</v>
      </c>
      <c r="B285" s="12">
        <v>0.21052631578947367</v>
      </c>
      <c r="C285" s="12">
        <v>0</v>
      </c>
      <c r="D285">
        <v>2</v>
      </c>
      <c r="E285" s="10">
        <v>69</v>
      </c>
      <c r="F285" s="10">
        <v>18</v>
      </c>
      <c r="G285" s="10">
        <v>32.6</v>
      </c>
      <c r="H285" s="10">
        <v>79.2</v>
      </c>
      <c r="I285">
        <v>6</v>
      </c>
      <c r="J285" t="s">
        <v>55</v>
      </c>
      <c r="K285" s="10">
        <v>20</v>
      </c>
      <c r="L285" t="s">
        <v>519</v>
      </c>
      <c r="M285" t="s">
        <v>2603</v>
      </c>
      <c r="N285" t="s">
        <v>2604</v>
      </c>
      <c r="O285">
        <v>59.323</v>
      </c>
      <c r="P285" t="s">
        <v>2608</v>
      </c>
      <c r="Q285" s="10">
        <v>0</v>
      </c>
      <c r="R285" s="10">
        <v>0</v>
      </c>
      <c r="S285" s="10">
        <v>0</v>
      </c>
      <c r="T285" s="10">
        <v>0</v>
      </c>
      <c r="U285" s="10">
        <v>197</v>
      </c>
      <c r="V285" s="10">
        <v>0</v>
      </c>
      <c r="W285" s="10">
        <v>0</v>
      </c>
      <c r="X285" s="10">
        <v>197</v>
      </c>
      <c r="Y285" s="10">
        <v>0</v>
      </c>
      <c r="Z285" s="10">
        <v>0</v>
      </c>
      <c r="AA285" s="10">
        <v>0</v>
      </c>
      <c r="AB285" s="10">
        <v>0</v>
      </c>
      <c r="AC285" s="10">
        <v>6</v>
      </c>
      <c r="AD285" s="10">
        <v>0</v>
      </c>
      <c r="AE285" s="10">
        <v>0</v>
      </c>
      <c r="AF285" s="10">
        <v>0</v>
      </c>
      <c r="AG285" s="10">
        <v>0</v>
      </c>
      <c r="AH285" s="10">
        <v>197</v>
      </c>
      <c r="AI285" s="10">
        <v>0</v>
      </c>
      <c r="AJ285" s="10">
        <v>0</v>
      </c>
      <c r="AK285" s="10">
        <v>197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11.4</v>
      </c>
      <c r="AU285" s="10">
        <v>0</v>
      </c>
      <c r="AV285" s="10">
        <v>0</v>
      </c>
      <c r="AW285" s="10">
        <v>82.7</v>
      </c>
      <c r="AX285" s="10">
        <v>0</v>
      </c>
      <c r="AY285" s="10">
        <v>0</v>
      </c>
      <c r="AZ285" s="10">
        <v>0</v>
      </c>
      <c r="BA285" s="10">
        <v>0</v>
      </c>
      <c r="BB285" t="s">
        <v>2605</v>
      </c>
      <c r="BC285" t="s">
        <v>2606</v>
      </c>
      <c r="BD285" t="s">
        <v>2607</v>
      </c>
      <c r="BE285">
        <v>0</v>
      </c>
      <c r="BF285">
        <v>0</v>
      </c>
      <c r="BG285">
        <v>0</v>
      </c>
      <c r="BH285">
        <v>0</v>
      </c>
      <c r="BI285">
        <v>0.3</v>
      </c>
      <c r="BJ285">
        <v>0</v>
      </c>
      <c r="BK285">
        <v>0</v>
      </c>
      <c r="BL285">
        <v>0.1</v>
      </c>
      <c r="BM285">
        <v>0.3</v>
      </c>
      <c r="BN285">
        <v>0</v>
      </c>
      <c r="BO285">
        <v>0</v>
      </c>
      <c r="BP285">
        <v>0.1</v>
      </c>
      <c r="BQ285">
        <v>-0.80000000000001137</v>
      </c>
      <c r="BR285">
        <v>0</v>
      </c>
      <c r="BS285">
        <v>0</v>
      </c>
      <c r="BT285">
        <v>0</v>
      </c>
      <c r="BU285">
        <v>0</v>
      </c>
      <c r="BV285">
        <v>0.3</v>
      </c>
      <c r="BW285">
        <v>0</v>
      </c>
      <c r="BX285">
        <v>0</v>
      </c>
      <c r="BY285">
        <v>0.1</v>
      </c>
      <c r="BZ285">
        <v>0.3</v>
      </c>
      <c r="CA285">
        <v>0</v>
      </c>
      <c r="CB285">
        <v>0</v>
      </c>
      <c r="CC285">
        <v>0.1</v>
      </c>
      <c r="CD285">
        <v>0</v>
      </c>
      <c r="CE285">
        <v>0</v>
      </c>
      <c r="CF285">
        <v>0</v>
      </c>
      <c r="CG285">
        <v>0</v>
      </c>
      <c r="CH285">
        <v>3.3</v>
      </c>
      <c r="CI285">
        <v>0</v>
      </c>
      <c r="CJ285">
        <v>0</v>
      </c>
      <c r="CK285">
        <v>2.9</v>
      </c>
      <c r="CL285">
        <v>0</v>
      </c>
      <c r="CM285">
        <v>0</v>
      </c>
      <c r="CN285">
        <v>0</v>
      </c>
      <c r="CO285">
        <v>0</v>
      </c>
      <c r="CP285" t="s">
        <v>195</v>
      </c>
      <c r="CQ285" t="s">
        <v>155</v>
      </c>
      <c r="CR285" s="30">
        <v>7.4999999999999997E-3</v>
      </c>
      <c r="CS285">
        <v>8.07</v>
      </c>
      <c r="CU285" t="s">
        <v>2610</v>
      </c>
      <c r="CV285" t="s">
        <v>2609</v>
      </c>
    </row>
    <row r="286" spans="1:100">
      <c r="A286">
        <v>284</v>
      </c>
      <c r="B286" s="12">
        <v>0.47368421052631576</v>
      </c>
      <c r="C286" s="12">
        <v>0</v>
      </c>
      <c r="D286">
        <v>3</v>
      </c>
      <c r="E286" s="10">
        <v>67</v>
      </c>
      <c r="F286" s="10">
        <v>15</v>
      </c>
      <c r="G286" s="10">
        <v>31.7</v>
      </c>
      <c r="H286" s="10">
        <v>79.5</v>
      </c>
      <c r="I286">
        <v>6</v>
      </c>
      <c r="J286" t="s">
        <v>57</v>
      </c>
      <c r="K286" s="10">
        <v>13</v>
      </c>
      <c r="L286" t="s">
        <v>520</v>
      </c>
      <c r="M286" t="s">
        <v>2611</v>
      </c>
      <c r="N286" t="s">
        <v>2612</v>
      </c>
      <c r="O286">
        <v>37.304200000000002</v>
      </c>
      <c r="P286" t="s">
        <v>2616</v>
      </c>
      <c r="Q286" s="10">
        <v>0</v>
      </c>
      <c r="R286" s="10">
        <v>0</v>
      </c>
      <c r="S286" s="10">
        <v>0</v>
      </c>
      <c r="T286" s="10">
        <v>0</v>
      </c>
      <c r="U286" s="10">
        <v>67</v>
      </c>
      <c r="V286" s="10">
        <v>0</v>
      </c>
      <c r="W286" s="10">
        <v>0</v>
      </c>
      <c r="X286" s="10">
        <v>314</v>
      </c>
      <c r="Y286" s="10">
        <v>0</v>
      </c>
      <c r="Z286" s="10">
        <v>0</v>
      </c>
      <c r="AA286" s="10">
        <v>0</v>
      </c>
      <c r="AB286" s="10">
        <v>0</v>
      </c>
      <c r="AC286" s="10">
        <v>19</v>
      </c>
      <c r="AD286" s="10">
        <v>0</v>
      </c>
      <c r="AE286" s="10">
        <v>0</v>
      </c>
      <c r="AF286" s="10">
        <v>0</v>
      </c>
      <c r="AG286" s="10">
        <v>0</v>
      </c>
      <c r="AH286" s="10">
        <v>67</v>
      </c>
      <c r="AI286" s="10">
        <v>0</v>
      </c>
      <c r="AJ286" s="10">
        <v>0</v>
      </c>
      <c r="AK286" s="10">
        <v>314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29.7</v>
      </c>
      <c r="AU286" s="10">
        <v>0</v>
      </c>
      <c r="AV286" s="10">
        <v>0</v>
      </c>
      <c r="AW286" s="10">
        <v>43.4</v>
      </c>
      <c r="AX286" s="10">
        <v>0</v>
      </c>
      <c r="AY286" s="10">
        <v>0</v>
      </c>
      <c r="AZ286" s="10">
        <v>0</v>
      </c>
      <c r="BA286" s="10">
        <v>0</v>
      </c>
      <c r="BB286" t="s">
        <v>2613</v>
      </c>
      <c r="BC286" t="s">
        <v>2614</v>
      </c>
      <c r="BD286" t="s">
        <v>2615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1.1000000000000001</v>
      </c>
      <c r="BM286">
        <v>0</v>
      </c>
      <c r="BN286">
        <v>0</v>
      </c>
      <c r="BO286">
        <v>0</v>
      </c>
      <c r="BP286">
        <v>1.2</v>
      </c>
      <c r="BQ286">
        <v>-2.3000000000000114</v>
      </c>
      <c r="BR286">
        <v>0</v>
      </c>
      <c r="BS286">
        <v>0</v>
      </c>
      <c r="BT286">
        <v>0</v>
      </c>
      <c r="BU286">
        <v>0</v>
      </c>
      <c r="BV286">
        <v>-0.3</v>
      </c>
      <c r="BW286">
        <v>0</v>
      </c>
      <c r="BX286">
        <v>0</v>
      </c>
      <c r="BY286">
        <v>1.1000000000000001</v>
      </c>
      <c r="BZ286">
        <v>0</v>
      </c>
      <c r="CA286">
        <v>0</v>
      </c>
      <c r="CB286">
        <v>0</v>
      </c>
      <c r="CC286">
        <v>1.2</v>
      </c>
      <c r="CD286">
        <v>0</v>
      </c>
      <c r="CE286">
        <v>0</v>
      </c>
      <c r="CF286">
        <v>0</v>
      </c>
      <c r="CG286">
        <v>0</v>
      </c>
      <c r="CH286">
        <v>2.4</v>
      </c>
      <c r="CI286">
        <v>0</v>
      </c>
      <c r="CJ286">
        <v>0</v>
      </c>
      <c r="CK286">
        <v>3.1</v>
      </c>
      <c r="CL286">
        <v>0</v>
      </c>
      <c r="CM286">
        <v>0</v>
      </c>
      <c r="CN286">
        <v>0</v>
      </c>
      <c r="CO286">
        <v>0</v>
      </c>
      <c r="CP286" t="s">
        <v>155</v>
      </c>
      <c r="CQ286" t="s">
        <v>155</v>
      </c>
      <c r="CR286" s="30">
        <v>8.6999999999999994E-3</v>
      </c>
      <c r="CS286">
        <v>8.77</v>
      </c>
      <c r="CU286" t="s">
        <v>131</v>
      </c>
      <c r="CV286" t="s">
        <v>2617</v>
      </c>
    </row>
    <row r="287" spans="1:100">
      <c r="A287">
        <v>285</v>
      </c>
      <c r="B287" s="12">
        <v>0.63157894736842102</v>
      </c>
      <c r="C287" s="12">
        <v>0</v>
      </c>
      <c r="D287">
        <v>4</v>
      </c>
      <c r="E287" s="10">
        <v>71</v>
      </c>
      <c r="F287" s="10">
        <v>17</v>
      </c>
      <c r="G287" s="10">
        <v>32</v>
      </c>
      <c r="H287" s="10">
        <v>84.7</v>
      </c>
      <c r="I287">
        <v>5</v>
      </c>
      <c r="J287" t="s">
        <v>57</v>
      </c>
      <c r="K287" s="10">
        <v>12</v>
      </c>
      <c r="L287" t="s">
        <v>521</v>
      </c>
      <c r="M287" t="s">
        <v>2618</v>
      </c>
      <c r="N287" t="s">
        <v>2619</v>
      </c>
      <c r="O287">
        <v>97.607699999999994</v>
      </c>
      <c r="P287" t="s">
        <v>2623</v>
      </c>
      <c r="Q287" s="10">
        <v>0</v>
      </c>
      <c r="R287" s="10">
        <v>0</v>
      </c>
      <c r="S287" s="10">
        <v>0</v>
      </c>
      <c r="T287" s="10">
        <v>0</v>
      </c>
      <c r="U287" s="10">
        <v>79</v>
      </c>
      <c r="V287" s="10">
        <v>0</v>
      </c>
      <c r="W287" s="10">
        <v>0</v>
      </c>
      <c r="X287" s="10">
        <v>316</v>
      </c>
      <c r="Y287" s="10">
        <v>0</v>
      </c>
      <c r="Z287" s="10">
        <v>0</v>
      </c>
      <c r="AA287" s="10">
        <v>0</v>
      </c>
      <c r="AB287" s="10">
        <v>0</v>
      </c>
      <c r="AC287" s="10">
        <v>5</v>
      </c>
      <c r="AD287" s="10">
        <v>0</v>
      </c>
      <c r="AE287" s="10">
        <v>0</v>
      </c>
      <c r="AF287" s="10">
        <v>0</v>
      </c>
      <c r="AG287" s="10">
        <v>0</v>
      </c>
      <c r="AH287" s="10">
        <v>79</v>
      </c>
      <c r="AI287" s="10">
        <v>0</v>
      </c>
      <c r="AJ287" s="10">
        <v>0</v>
      </c>
      <c r="AK287" s="10">
        <v>316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11.4</v>
      </c>
      <c r="AU287" s="10">
        <v>0</v>
      </c>
      <c r="AV287" s="10">
        <v>0</v>
      </c>
      <c r="AW287" s="10">
        <v>77.7</v>
      </c>
      <c r="AX287" s="10">
        <v>0</v>
      </c>
      <c r="AY287" s="10">
        <v>0</v>
      </c>
      <c r="AZ287" s="10">
        <v>0</v>
      </c>
      <c r="BA287" s="10">
        <v>0</v>
      </c>
      <c r="BB287" t="s">
        <v>2620</v>
      </c>
      <c r="BC287" t="s">
        <v>2621</v>
      </c>
      <c r="BD287" t="s">
        <v>2622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0.3</v>
      </c>
      <c r="BM287">
        <v>0</v>
      </c>
      <c r="BN287">
        <v>0</v>
      </c>
      <c r="BO287">
        <v>0</v>
      </c>
      <c r="BP287">
        <v>0.2</v>
      </c>
      <c r="BQ287">
        <v>-0.5</v>
      </c>
      <c r="BR287">
        <v>0</v>
      </c>
      <c r="BS287">
        <v>0</v>
      </c>
      <c r="BT287">
        <v>0</v>
      </c>
      <c r="BU287">
        <v>0</v>
      </c>
      <c r="BV287">
        <v>-0.7</v>
      </c>
      <c r="BW287">
        <v>0</v>
      </c>
      <c r="BX287">
        <v>0</v>
      </c>
      <c r="BY287">
        <v>0.3</v>
      </c>
      <c r="BZ287">
        <v>0</v>
      </c>
      <c r="CA287">
        <v>0</v>
      </c>
      <c r="CB287">
        <v>0</v>
      </c>
      <c r="CC287">
        <v>0.2</v>
      </c>
      <c r="CD287">
        <v>0</v>
      </c>
      <c r="CE287">
        <v>0</v>
      </c>
      <c r="CF287">
        <v>0</v>
      </c>
      <c r="CG287">
        <v>0</v>
      </c>
      <c r="CH287">
        <v>3.3</v>
      </c>
      <c r="CI287">
        <v>0</v>
      </c>
      <c r="CJ287">
        <v>0</v>
      </c>
      <c r="CK287">
        <v>3.9</v>
      </c>
      <c r="CL287">
        <v>0</v>
      </c>
      <c r="CM287">
        <v>0</v>
      </c>
      <c r="CN287">
        <v>0</v>
      </c>
      <c r="CO287">
        <v>0</v>
      </c>
      <c r="CP287" t="s">
        <v>155</v>
      </c>
      <c r="CQ287" t="s">
        <v>155</v>
      </c>
      <c r="CR287" s="30">
        <v>2.2000000000000001E-3</v>
      </c>
      <c r="CS287">
        <v>2.42</v>
      </c>
      <c r="CU287" t="s">
        <v>131</v>
      </c>
      <c r="CV287" t="s">
        <v>2624</v>
      </c>
    </row>
    <row r="288" spans="1:100">
      <c r="A288">
        <v>286</v>
      </c>
      <c r="B288" s="12">
        <v>0.57894736842105265</v>
      </c>
      <c r="C288" s="12">
        <v>0</v>
      </c>
      <c r="D288">
        <v>4</v>
      </c>
      <c r="E288" s="10">
        <v>69</v>
      </c>
      <c r="F288" s="10">
        <v>16</v>
      </c>
      <c r="G288" s="10">
        <v>36.200000000000003</v>
      </c>
      <c r="H288" s="10">
        <v>79.7</v>
      </c>
      <c r="I288">
        <v>7</v>
      </c>
      <c r="J288" t="s">
        <v>57</v>
      </c>
      <c r="K288" s="10">
        <v>15</v>
      </c>
      <c r="L288" t="s">
        <v>522</v>
      </c>
      <c r="M288" t="s">
        <v>2625</v>
      </c>
      <c r="N288" t="s">
        <v>2626</v>
      </c>
      <c r="O288">
        <v>91.905600000000007</v>
      </c>
      <c r="P288" t="s">
        <v>2630</v>
      </c>
      <c r="Q288" s="10">
        <v>0</v>
      </c>
      <c r="R288" s="10">
        <v>0</v>
      </c>
      <c r="S288" s="10">
        <v>0</v>
      </c>
      <c r="T288" s="10">
        <v>0</v>
      </c>
      <c r="U288" s="10">
        <v>47</v>
      </c>
      <c r="V288" s="10">
        <v>0</v>
      </c>
      <c r="W288" s="10">
        <v>0</v>
      </c>
      <c r="X288" s="10">
        <v>327</v>
      </c>
      <c r="Y288" s="10">
        <v>0</v>
      </c>
      <c r="Z288" s="10">
        <v>0</v>
      </c>
      <c r="AA288" s="10">
        <v>0</v>
      </c>
      <c r="AB288" s="10">
        <v>0</v>
      </c>
      <c r="AC288" s="10">
        <v>26</v>
      </c>
      <c r="AD288" s="10">
        <v>0</v>
      </c>
      <c r="AE288" s="10">
        <v>0</v>
      </c>
      <c r="AF288" s="10">
        <v>0</v>
      </c>
      <c r="AG288" s="10">
        <v>0</v>
      </c>
      <c r="AH288" s="10">
        <v>47</v>
      </c>
      <c r="AI288" s="10">
        <v>0</v>
      </c>
      <c r="AJ288" s="10">
        <v>0</v>
      </c>
      <c r="AK288" s="10">
        <v>327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12.5</v>
      </c>
      <c r="AU288" s="10">
        <v>0</v>
      </c>
      <c r="AV288" s="10">
        <v>0</v>
      </c>
      <c r="AW288" s="10">
        <v>57.7</v>
      </c>
      <c r="AX288" s="10">
        <v>0</v>
      </c>
      <c r="AY288" s="10">
        <v>0</v>
      </c>
      <c r="AZ288" s="10">
        <v>0</v>
      </c>
      <c r="BA288" s="10">
        <v>0</v>
      </c>
      <c r="BB288" t="s">
        <v>2627</v>
      </c>
      <c r="BC288" t="s">
        <v>2628</v>
      </c>
      <c r="BD288" t="s">
        <v>2629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1.6</v>
      </c>
      <c r="BM288">
        <v>0</v>
      </c>
      <c r="BN288">
        <v>0</v>
      </c>
      <c r="BO288">
        <v>0</v>
      </c>
      <c r="BP288">
        <v>1.6</v>
      </c>
      <c r="BQ288">
        <v>-3.1999999999999886</v>
      </c>
      <c r="BR288">
        <v>0</v>
      </c>
      <c r="BS288">
        <v>0</v>
      </c>
      <c r="BT288">
        <v>0</v>
      </c>
      <c r="BU288">
        <v>0</v>
      </c>
      <c r="BV288">
        <v>-0.2</v>
      </c>
      <c r="BW288">
        <v>0</v>
      </c>
      <c r="BX288">
        <v>0</v>
      </c>
      <c r="BY288">
        <v>1.6</v>
      </c>
      <c r="BZ288">
        <v>0</v>
      </c>
      <c r="CA288">
        <v>0</v>
      </c>
      <c r="CB288">
        <v>0</v>
      </c>
      <c r="CC288">
        <v>1.6</v>
      </c>
      <c r="CD288">
        <v>0</v>
      </c>
      <c r="CE288">
        <v>0</v>
      </c>
      <c r="CF288">
        <v>0</v>
      </c>
      <c r="CG288">
        <v>0</v>
      </c>
      <c r="CH288">
        <v>2.4</v>
      </c>
      <c r="CI288">
        <v>0</v>
      </c>
      <c r="CJ288">
        <v>0</v>
      </c>
      <c r="CK288">
        <v>3.2</v>
      </c>
      <c r="CL288">
        <v>0</v>
      </c>
      <c r="CM288">
        <v>0</v>
      </c>
      <c r="CN288">
        <v>0</v>
      </c>
      <c r="CO288">
        <v>0</v>
      </c>
      <c r="CP288" t="s">
        <v>155</v>
      </c>
      <c r="CQ288" t="s">
        <v>155</v>
      </c>
      <c r="CR288" s="30">
        <v>4.4999999999999997E-3</v>
      </c>
      <c r="CS288">
        <v>2.9</v>
      </c>
      <c r="CU288" t="s">
        <v>131</v>
      </c>
      <c r="CV288" t="s">
        <v>2631</v>
      </c>
    </row>
    <row r="289" spans="1:100">
      <c r="A289">
        <v>287</v>
      </c>
      <c r="B289" s="12">
        <v>0.57894736842105265</v>
      </c>
      <c r="C289" s="12">
        <v>0</v>
      </c>
      <c r="D289">
        <v>2</v>
      </c>
      <c r="E289" s="10">
        <v>67</v>
      </c>
      <c r="F289" s="10">
        <v>21</v>
      </c>
      <c r="G289" s="10">
        <v>28</v>
      </c>
      <c r="H289" s="10">
        <v>79.2</v>
      </c>
      <c r="I289">
        <v>7</v>
      </c>
      <c r="J289" t="s">
        <v>57</v>
      </c>
      <c r="K289" s="10">
        <v>19</v>
      </c>
      <c r="L289" t="s">
        <v>523</v>
      </c>
      <c r="M289" t="s">
        <v>2632</v>
      </c>
      <c r="N289" t="s">
        <v>2633</v>
      </c>
      <c r="O289">
        <v>18.716699999999999</v>
      </c>
      <c r="P289" t="s">
        <v>2637</v>
      </c>
      <c r="Q289" s="10">
        <v>0</v>
      </c>
      <c r="R289" s="10">
        <v>0</v>
      </c>
      <c r="S289" s="10">
        <v>0</v>
      </c>
      <c r="T289" s="10">
        <v>0</v>
      </c>
      <c r="U289" s="10">
        <v>9</v>
      </c>
      <c r="V289" s="10">
        <v>0</v>
      </c>
      <c r="W289" s="10">
        <v>0</v>
      </c>
      <c r="X289" s="10">
        <v>355</v>
      </c>
      <c r="Y289" s="10">
        <v>0</v>
      </c>
      <c r="Z289" s="10">
        <v>0</v>
      </c>
      <c r="AA289" s="10">
        <v>0</v>
      </c>
      <c r="AB289" s="10">
        <v>0</v>
      </c>
      <c r="AC289" s="10">
        <v>36</v>
      </c>
      <c r="AD289" s="10">
        <v>0</v>
      </c>
      <c r="AE289" s="10">
        <v>0</v>
      </c>
      <c r="AF289" s="10">
        <v>0</v>
      </c>
      <c r="AG289" s="10">
        <v>0</v>
      </c>
      <c r="AH289" s="10">
        <v>9</v>
      </c>
      <c r="AI289" s="10">
        <v>0</v>
      </c>
      <c r="AJ289" s="10">
        <v>0</v>
      </c>
      <c r="AK289" s="10">
        <v>355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8.6</v>
      </c>
      <c r="AU289" s="10">
        <v>0</v>
      </c>
      <c r="AV289" s="10">
        <v>0</v>
      </c>
      <c r="AW289" s="10">
        <v>57.3</v>
      </c>
      <c r="AX289" s="10">
        <v>0</v>
      </c>
      <c r="AY289" s="10">
        <v>0</v>
      </c>
      <c r="AZ289" s="10">
        <v>0</v>
      </c>
      <c r="BA289" s="10">
        <v>0</v>
      </c>
      <c r="BB289" t="s">
        <v>2634</v>
      </c>
      <c r="BC289" t="s">
        <v>2635</v>
      </c>
      <c r="BD289" t="s">
        <v>2636</v>
      </c>
      <c r="BE289">
        <v>0</v>
      </c>
      <c r="BF289">
        <v>0</v>
      </c>
      <c r="BG289">
        <v>0</v>
      </c>
      <c r="BH289">
        <v>0</v>
      </c>
      <c r="BI289">
        <v>1.1000000000000001</v>
      </c>
      <c r="BJ289">
        <v>0</v>
      </c>
      <c r="BK289">
        <v>0</v>
      </c>
      <c r="BL289">
        <v>1.2</v>
      </c>
      <c r="BM289">
        <v>0.6</v>
      </c>
      <c r="BN289">
        <v>0</v>
      </c>
      <c r="BO289">
        <v>0</v>
      </c>
      <c r="BP289">
        <v>0.7</v>
      </c>
      <c r="BQ289">
        <v>-3.6000000000000227</v>
      </c>
      <c r="BR289">
        <v>0</v>
      </c>
      <c r="BS289">
        <v>0</v>
      </c>
      <c r="BT289">
        <v>0</v>
      </c>
      <c r="BU289">
        <v>0</v>
      </c>
      <c r="BV289">
        <v>1.1000000000000001</v>
      </c>
      <c r="BW289">
        <v>0</v>
      </c>
      <c r="BX289">
        <v>0</v>
      </c>
      <c r="BY289">
        <v>1.2</v>
      </c>
      <c r="BZ289">
        <v>0.6</v>
      </c>
      <c r="CA289">
        <v>0</v>
      </c>
      <c r="CB289">
        <v>0</v>
      </c>
      <c r="CC289">
        <v>0.7</v>
      </c>
      <c r="CD289">
        <v>0</v>
      </c>
      <c r="CE289">
        <v>0</v>
      </c>
      <c r="CF289">
        <v>0</v>
      </c>
      <c r="CG289">
        <v>0</v>
      </c>
      <c r="CH289">
        <v>3.5</v>
      </c>
      <c r="CI289">
        <v>0</v>
      </c>
      <c r="CJ289">
        <v>0</v>
      </c>
      <c r="CK289">
        <v>3.5</v>
      </c>
      <c r="CL289">
        <v>0</v>
      </c>
      <c r="CM289">
        <v>0</v>
      </c>
      <c r="CN289">
        <v>0</v>
      </c>
      <c r="CO289">
        <v>0</v>
      </c>
      <c r="CP289" t="s">
        <v>195</v>
      </c>
      <c r="CQ289" t="s">
        <v>155</v>
      </c>
      <c r="CR289" s="30">
        <v>2E-3</v>
      </c>
      <c r="CS289">
        <v>14.24</v>
      </c>
      <c r="CU289" t="s">
        <v>2639</v>
      </c>
      <c r="CV289" t="s">
        <v>2638</v>
      </c>
    </row>
    <row r="290" spans="1:100">
      <c r="A290">
        <v>288</v>
      </c>
      <c r="B290" s="12">
        <v>0.94736842105263153</v>
      </c>
      <c r="C290" s="12">
        <v>1</v>
      </c>
      <c r="D290">
        <v>-1</v>
      </c>
      <c r="E290" s="10">
        <v>72</v>
      </c>
      <c r="F290" s="10">
        <v>20</v>
      </c>
      <c r="G290" s="10">
        <v>29.9</v>
      </c>
      <c r="H290" s="10">
        <v>80.2</v>
      </c>
      <c r="I290">
        <v>8</v>
      </c>
      <c r="J290" t="s">
        <v>148</v>
      </c>
      <c r="K290" s="10">
        <v>17</v>
      </c>
      <c r="L290" t="s">
        <v>524</v>
      </c>
      <c r="M290" t="s">
        <v>2640</v>
      </c>
      <c r="N290" t="s">
        <v>2641</v>
      </c>
      <c r="O290">
        <v>0</v>
      </c>
      <c r="P290" t="s">
        <v>131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t="s">
        <v>2642</v>
      </c>
      <c r="BC290" t="s">
        <v>2643</v>
      </c>
      <c r="BD290" t="s">
        <v>2644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 t="s">
        <v>155</v>
      </c>
      <c r="CQ290" t="s">
        <v>155</v>
      </c>
      <c r="CR290" s="30">
        <v>3.0000000000000001E-3</v>
      </c>
      <c r="CS290">
        <v>5.88</v>
      </c>
      <c r="CU290" t="s">
        <v>131</v>
      </c>
      <c r="CV290" t="s">
        <v>2645</v>
      </c>
    </row>
    <row r="291" spans="1:100">
      <c r="A291">
        <v>289</v>
      </c>
      <c r="B291" s="12">
        <v>0.21052631578947367</v>
      </c>
      <c r="C291" s="12">
        <v>0</v>
      </c>
      <c r="D291">
        <v>0</v>
      </c>
      <c r="E291" s="10">
        <v>72</v>
      </c>
      <c r="F291" s="10">
        <v>21</v>
      </c>
      <c r="G291" s="10">
        <v>31.8</v>
      </c>
      <c r="H291" s="10">
        <v>85.2</v>
      </c>
      <c r="I291">
        <v>7</v>
      </c>
      <c r="J291" t="s">
        <v>57</v>
      </c>
      <c r="K291" s="10">
        <v>18</v>
      </c>
      <c r="L291" t="s">
        <v>525</v>
      </c>
      <c r="M291" t="s">
        <v>2646</v>
      </c>
      <c r="N291" t="s">
        <v>2647</v>
      </c>
      <c r="O291">
        <v>189.22399999999999</v>
      </c>
      <c r="P291" t="s">
        <v>2651</v>
      </c>
      <c r="Q291" s="10">
        <v>0</v>
      </c>
      <c r="R291" s="10">
        <v>0</v>
      </c>
      <c r="S291" s="10">
        <v>0</v>
      </c>
      <c r="T291" s="10">
        <v>0</v>
      </c>
      <c r="U291" s="10">
        <v>19</v>
      </c>
      <c r="V291" s="10">
        <v>0</v>
      </c>
      <c r="W291" s="10">
        <v>0</v>
      </c>
      <c r="X291" s="10">
        <v>353</v>
      </c>
      <c r="Y291" s="10">
        <v>0</v>
      </c>
      <c r="Z291" s="10">
        <v>0</v>
      </c>
      <c r="AA291" s="10">
        <v>0</v>
      </c>
      <c r="AB291" s="10">
        <v>0</v>
      </c>
      <c r="AC291" s="10">
        <v>28</v>
      </c>
      <c r="AD291" s="10">
        <v>0</v>
      </c>
      <c r="AE291" s="10">
        <v>0</v>
      </c>
      <c r="AF291" s="10">
        <v>0</v>
      </c>
      <c r="AG291" s="10">
        <v>0</v>
      </c>
      <c r="AH291" s="10">
        <v>19</v>
      </c>
      <c r="AI291" s="10">
        <v>0</v>
      </c>
      <c r="AJ291" s="10">
        <v>0</v>
      </c>
      <c r="AK291" s="10">
        <v>353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15.3</v>
      </c>
      <c r="AU291" s="10">
        <v>0</v>
      </c>
      <c r="AV291" s="10">
        <v>0</v>
      </c>
      <c r="AW291" s="10">
        <v>31.4</v>
      </c>
      <c r="AX291" s="10">
        <v>0</v>
      </c>
      <c r="AY291" s="10">
        <v>0</v>
      </c>
      <c r="AZ291" s="10">
        <v>0</v>
      </c>
      <c r="BA291" s="10">
        <v>0</v>
      </c>
      <c r="BB291" t="s">
        <v>2648</v>
      </c>
      <c r="BC291" t="s">
        <v>2649</v>
      </c>
      <c r="BD291" t="s">
        <v>2650</v>
      </c>
      <c r="BE291">
        <v>0</v>
      </c>
      <c r="BF291">
        <v>0</v>
      </c>
      <c r="BG291">
        <v>0</v>
      </c>
      <c r="BH291">
        <v>0</v>
      </c>
      <c r="BI291">
        <v>0.1</v>
      </c>
      <c r="BJ291">
        <v>0</v>
      </c>
      <c r="BK291">
        <v>0</v>
      </c>
      <c r="BL291">
        <v>1.6</v>
      </c>
      <c r="BM291">
        <v>0</v>
      </c>
      <c r="BN291">
        <v>0</v>
      </c>
      <c r="BO291">
        <v>0</v>
      </c>
      <c r="BP291">
        <v>0.1</v>
      </c>
      <c r="BQ291">
        <v>-1.8000000000000114</v>
      </c>
      <c r="BR291">
        <v>0</v>
      </c>
      <c r="BS291">
        <v>0</v>
      </c>
      <c r="BT291">
        <v>0</v>
      </c>
      <c r="BU291">
        <v>0</v>
      </c>
      <c r="BV291">
        <v>0.1</v>
      </c>
      <c r="BW291">
        <v>0</v>
      </c>
      <c r="BX291">
        <v>0</v>
      </c>
      <c r="BY291">
        <v>1.6</v>
      </c>
      <c r="BZ291">
        <v>0</v>
      </c>
      <c r="CA291">
        <v>0</v>
      </c>
      <c r="CB291">
        <v>0</v>
      </c>
      <c r="CC291">
        <v>0.1</v>
      </c>
      <c r="CD291">
        <v>0</v>
      </c>
      <c r="CE291">
        <v>0</v>
      </c>
      <c r="CF291">
        <v>0</v>
      </c>
      <c r="CG291">
        <v>0</v>
      </c>
      <c r="CH291">
        <v>3.9</v>
      </c>
      <c r="CI291">
        <v>0</v>
      </c>
      <c r="CJ291">
        <v>0</v>
      </c>
      <c r="CK291">
        <v>4.5999999999999996</v>
      </c>
      <c r="CL291">
        <v>0</v>
      </c>
      <c r="CM291">
        <v>0</v>
      </c>
      <c r="CN291">
        <v>0</v>
      </c>
      <c r="CO291">
        <v>0</v>
      </c>
      <c r="CP291" t="s">
        <v>195</v>
      </c>
      <c r="CQ291" t="s">
        <v>155</v>
      </c>
      <c r="CR291" s="30">
        <v>5.7000000000000002E-3</v>
      </c>
      <c r="CS291">
        <v>2.5299999999999998</v>
      </c>
      <c r="CU291" t="s">
        <v>2653</v>
      </c>
      <c r="CV291" t="s">
        <v>2652</v>
      </c>
    </row>
    <row r="292" spans="1:100">
      <c r="A292">
        <v>290</v>
      </c>
      <c r="B292" s="12">
        <v>0.31578947368421051</v>
      </c>
      <c r="C292" s="12">
        <v>0</v>
      </c>
      <c r="D292">
        <v>0</v>
      </c>
      <c r="E292" s="10">
        <v>75</v>
      </c>
      <c r="F292" s="10">
        <v>17</v>
      </c>
      <c r="G292" s="10">
        <v>34.9</v>
      </c>
      <c r="H292" s="10">
        <v>82.1</v>
      </c>
      <c r="I292">
        <v>8</v>
      </c>
      <c r="J292" t="s">
        <v>57</v>
      </c>
      <c r="K292" s="10">
        <v>18</v>
      </c>
      <c r="L292" t="s">
        <v>526</v>
      </c>
      <c r="M292" t="s">
        <v>2654</v>
      </c>
      <c r="N292" t="s">
        <v>2655</v>
      </c>
      <c r="O292">
        <v>43.507300000000001</v>
      </c>
      <c r="P292" t="s">
        <v>2659</v>
      </c>
      <c r="Q292" s="10">
        <v>0</v>
      </c>
      <c r="R292" s="10">
        <v>0</v>
      </c>
      <c r="S292" s="10">
        <v>0</v>
      </c>
      <c r="T292" s="10">
        <v>0</v>
      </c>
      <c r="U292" s="10">
        <v>20</v>
      </c>
      <c r="V292" s="10">
        <v>0</v>
      </c>
      <c r="W292" s="10">
        <v>0</v>
      </c>
      <c r="X292" s="10">
        <v>379</v>
      </c>
      <c r="Y292" s="10">
        <v>0</v>
      </c>
      <c r="Z292" s="10">
        <v>0</v>
      </c>
      <c r="AA292" s="10">
        <v>0</v>
      </c>
      <c r="AB292" s="10">
        <v>0</v>
      </c>
      <c r="AC292" s="10">
        <v>1</v>
      </c>
      <c r="AD292" s="10">
        <v>0</v>
      </c>
      <c r="AE292" s="10">
        <v>0</v>
      </c>
      <c r="AF292" s="10">
        <v>0</v>
      </c>
      <c r="AG292" s="10">
        <v>0</v>
      </c>
      <c r="AH292" s="10">
        <v>20</v>
      </c>
      <c r="AI292" s="10">
        <v>0</v>
      </c>
      <c r="AJ292" s="10">
        <v>0</v>
      </c>
      <c r="AK292" s="10">
        <v>379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44.9</v>
      </c>
      <c r="AU292" s="10">
        <v>0</v>
      </c>
      <c r="AV292" s="10">
        <v>0</v>
      </c>
      <c r="AW292" s="10">
        <v>86.3</v>
      </c>
      <c r="AX292" s="10">
        <v>0</v>
      </c>
      <c r="AY292" s="10">
        <v>0</v>
      </c>
      <c r="AZ292" s="10">
        <v>0</v>
      </c>
      <c r="BA292" s="10">
        <v>0</v>
      </c>
      <c r="BB292" t="s">
        <v>2656</v>
      </c>
      <c r="BC292" t="s">
        <v>2657</v>
      </c>
      <c r="BD292" t="s">
        <v>2658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0.1</v>
      </c>
      <c r="BM292">
        <v>0</v>
      </c>
      <c r="BN292">
        <v>0</v>
      </c>
      <c r="BO292">
        <v>0</v>
      </c>
      <c r="BP292">
        <v>0</v>
      </c>
      <c r="BQ292">
        <v>-0.10000000000002274</v>
      </c>
      <c r="BR292">
        <v>0</v>
      </c>
      <c r="BS292">
        <v>0</v>
      </c>
      <c r="BT292">
        <v>0</v>
      </c>
      <c r="BU292">
        <v>0</v>
      </c>
      <c r="BV292">
        <v>-0.1</v>
      </c>
      <c r="BW292">
        <v>0</v>
      </c>
      <c r="BX292">
        <v>0</v>
      </c>
      <c r="BY292">
        <v>0.1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3.4</v>
      </c>
      <c r="CI292">
        <v>0</v>
      </c>
      <c r="CJ292">
        <v>0</v>
      </c>
      <c r="CK292">
        <v>4.2</v>
      </c>
      <c r="CL292">
        <v>0</v>
      </c>
      <c r="CM292">
        <v>0</v>
      </c>
      <c r="CN292">
        <v>0</v>
      </c>
      <c r="CO292">
        <v>0</v>
      </c>
      <c r="CP292" t="s">
        <v>195</v>
      </c>
      <c r="CQ292" t="s">
        <v>155</v>
      </c>
      <c r="CR292" s="30">
        <v>1.5E-3</v>
      </c>
      <c r="CS292">
        <v>9.61</v>
      </c>
      <c r="CU292" t="s">
        <v>131</v>
      </c>
      <c r="CV292" t="s">
        <v>2660</v>
      </c>
    </row>
    <row r="293" spans="1:100">
      <c r="A293">
        <v>291</v>
      </c>
      <c r="B293" s="12">
        <v>0.42105263157894735</v>
      </c>
      <c r="C293" s="12">
        <v>0</v>
      </c>
      <c r="D293">
        <v>1</v>
      </c>
      <c r="E293" s="10">
        <v>72</v>
      </c>
      <c r="F293" s="10">
        <v>19</v>
      </c>
      <c r="G293" s="10">
        <v>39.700000000000003</v>
      </c>
      <c r="H293" s="10">
        <v>83.2</v>
      </c>
      <c r="I293">
        <v>4</v>
      </c>
      <c r="J293" t="s">
        <v>55</v>
      </c>
      <c r="K293" s="10">
        <v>24</v>
      </c>
      <c r="L293" t="s">
        <v>527</v>
      </c>
      <c r="M293" t="s">
        <v>2661</v>
      </c>
      <c r="N293" t="s">
        <v>2662</v>
      </c>
      <c r="O293">
        <v>54.0807</v>
      </c>
      <c r="P293" t="s">
        <v>2666</v>
      </c>
      <c r="Q293" s="10">
        <v>0</v>
      </c>
      <c r="R293" s="10">
        <v>0</v>
      </c>
      <c r="S293" s="10">
        <v>0</v>
      </c>
      <c r="T293" s="10">
        <v>0</v>
      </c>
      <c r="U293" s="10">
        <v>254</v>
      </c>
      <c r="V293" s="10">
        <v>0</v>
      </c>
      <c r="W293" s="10">
        <v>0</v>
      </c>
      <c r="X293" s="10">
        <v>109</v>
      </c>
      <c r="Y293" s="10">
        <v>0</v>
      </c>
      <c r="Z293" s="10">
        <v>0</v>
      </c>
      <c r="AA293" s="10">
        <v>0</v>
      </c>
      <c r="AB293" s="10">
        <v>0</v>
      </c>
      <c r="AC293" s="10">
        <v>37</v>
      </c>
      <c r="AD293" s="10">
        <v>0</v>
      </c>
      <c r="AE293" s="10">
        <v>0</v>
      </c>
      <c r="AF293" s="10">
        <v>0</v>
      </c>
      <c r="AG293" s="10">
        <v>0</v>
      </c>
      <c r="AH293" s="10">
        <v>254</v>
      </c>
      <c r="AI293" s="10">
        <v>0</v>
      </c>
      <c r="AJ293" s="10">
        <v>0</v>
      </c>
      <c r="AK293" s="10">
        <v>109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76.2</v>
      </c>
      <c r="AU293" s="10">
        <v>0</v>
      </c>
      <c r="AV293" s="10">
        <v>0</v>
      </c>
      <c r="AW293" s="10">
        <v>6.7</v>
      </c>
      <c r="AX293" s="10">
        <v>0</v>
      </c>
      <c r="AY293" s="10">
        <v>0</v>
      </c>
      <c r="AZ293" s="10">
        <v>0</v>
      </c>
      <c r="BA293" s="10">
        <v>0</v>
      </c>
      <c r="BB293" t="s">
        <v>2663</v>
      </c>
      <c r="BC293" t="s">
        <v>2664</v>
      </c>
      <c r="BD293" t="s">
        <v>2665</v>
      </c>
      <c r="BE293">
        <v>0</v>
      </c>
      <c r="BF293">
        <v>0</v>
      </c>
      <c r="BG293">
        <v>0</v>
      </c>
      <c r="BH293">
        <v>0</v>
      </c>
      <c r="BI293">
        <v>0.9</v>
      </c>
      <c r="BJ293">
        <v>0</v>
      </c>
      <c r="BK293">
        <v>0</v>
      </c>
      <c r="BL293">
        <v>1</v>
      </c>
      <c r="BM293">
        <v>1</v>
      </c>
      <c r="BN293">
        <v>0</v>
      </c>
      <c r="BO293">
        <v>0</v>
      </c>
      <c r="BP293">
        <v>1.1000000000000001</v>
      </c>
      <c r="BQ293">
        <v>-4</v>
      </c>
      <c r="BR293">
        <v>0</v>
      </c>
      <c r="BS293">
        <v>0</v>
      </c>
      <c r="BT293">
        <v>0</v>
      </c>
      <c r="BU293">
        <v>0</v>
      </c>
      <c r="BV293">
        <v>0.9</v>
      </c>
      <c r="BW293">
        <v>0</v>
      </c>
      <c r="BX293">
        <v>0</v>
      </c>
      <c r="BY293">
        <v>1</v>
      </c>
      <c r="BZ293">
        <v>1</v>
      </c>
      <c r="CA293">
        <v>0</v>
      </c>
      <c r="CB293">
        <v>0</v>
      </c>
      <c r="CC293">
        <v>1.1000000000000001</v>
      </c>
      <c r="CD293">
        <v>0</v>
      </c>
      <c r="CE293">
        <v>0</v>
      </c>
      <c r="CF293">
        <v>0</v>
      </c>
      <c r="CG293">
        <v>0</v>
      </c>
      <c r="CH293">
        <v>3.3</v>
      </c>
      <c r="CI293">
        <v>0</v>
      </c>
      <c r="CJ293">
        <v>0</v>
      </c>
      <c r="CK293">
        <v>3.4</v>
      </c>
      <c r="CL293">
        <v>0</v>
      </c>
      <c r="CM293">
        <v>0</v>
      </c>
      <c r="CN293">
        <v>0</v>
      </c>
      <c r="CO293">
        <v>0</v>
      </c>
      <c r="CP293" t="s">
        <v>195</v>
      </c>
      <c r="CQ293" t="s">
        <v>155</v>
      </c>
      <c r="CR293" s="30">
        <v>7.1999999999999998E-3</v>
      </c>
      <c r="CS293">
        <v>6.61</v>
      </c>
      <c r="CU293" t="s">
        <v>131</v>
      </c>
      <c r="CV293" t="s">
        <v>2667</v>
      </c>
    </row>
    <row r="294" spans="1:100">
      <c r="A294">
        <v>292</v>
      </c>
      <c r="B294" s="12">
        <v>0.36842105263157893</v>
      </c>
      <c r="C294" s="12">
        <v>0</v>
      </c>
      <c r="D294">
        <v>1</v>
      </c>
      <c r="E294" s="10">
        <v>75</v>
      </c>
      <c r="F294" s="10">
        <v>27</v>
      </c>
      <c r="G294" s="10">
        <v>36.4</v>
      </c>
      <c r="H294" s="10">
        <v>81.8</v>
      </c>
      <c r="I294">
        <v>3</v>
      </c>
      <c r="J294" t="s">
        <v>55</v>
      </c>
      <c r="K294" s="10">
        <v>24</v>
      </c>
      <c r="L294" t="s">
        <v>528</v>
      </c>
      <c r="M294" t="s">
        <v>2668</v>
      </c>
      <c r="N294" t="s">
        <v>2669</v>
      </c>
      <c r="O294">
        <v>145.23949999999999</v>
      </c>
      <c r="P294" t="s">
        <v>2673</v>
      </c>
      <c r="Q294" s="10">
        <v>0</v>
      </c>
      <c r="R294" s="10">
        <v>0</v>
      </c>
      <c r="S294" s="10">
        <v>0</v>
      </c>
      <c r="T294" s="10">
        <v>0</v>
      </c>
      <c r="U294" s="10">
        <v>259</v>
      </c>
      <c r="V294" s="10">
        <v>0</v>
      </c>
      <c r="W294" s="10">
        <v>0</v>
      </c>
      <c r="X294" s="10">
        <v>111</v>
      </c>
      <c r="Y294" s="10">
        <v>0</v>
      </c>
      <c r="Z294" s="10">
        <v>0</v>
      </c>
      <c r="AA294" s="10">
        <v>0</v>
      </c>
      <c r="AB294" s="10">
        <v>0</v>
      </c>
      <c r="AC294" s="10">
        <v>30</v>
      </c>
      <c r="AD294" s="10">
        <v>0</v>
      </c>
      <c r="AE294" s="10">
        <v>0</v>
      </c>
      <c r="AF294" s="10">
        <v>0</v>
      </c>
      <c r="AG294" s="10">
        <v>0</v>
      </c>
      <c r="AH294" s="10">
        <v>259</v>
      </c>
      <c r="AI294" s="10">
        <v>0</v>
      </c>
      <c r="AJ294" s="10">
        <v>0</v>
      </c>
      <c r="AK294" s="10">
        <v>111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95.6</v>
      </c>
      <c r="AU294" s="10">
        <v>0</v>
      </c>
      <c r="AV294" s="10">
        <v>0</v>
      </c>
      <c r="AW294" s="10">
        <v>43.6</v>
      </c>
      <c r="AX294" s="10">
        <v>0</v>
      </c>
      <c r="AY294" s="10">
        <v>0</v>
      </c>
      <c r="AZ294" s="10">
        <v>0</v>
      </c>
      <c r="BA294" s="10">
        <v>0</v>
      </c>
      <c r="BB294" t="s">
        <v>2670</v>
      </c>
      <c r="BC294" t="s">
        <v>2671</v>
      </c>
      <c r="BD294" t="s">
        <v>2672</v>
      </c>
      <c r="BE294">
        <v>0</v>
      </c>
      <c r="BF294">
        <v>0</v>
      </c>
      <c r="BG294">
        <v>0</v>
      </c>
      <c r="BH294">
        <v>0</v>
      </c>
      <c r="BI294">
        <v>1.2</v>
      </c>
      <c r="BJ294">
        <v>0</v>
      </c>
      <c r="BK294">
        <v>0</v>
      </c>
      <c r="BL294">
        <v>0.9</v>
      </c>
      <c r="BM294">
        <v>0</v>
      </c>
      <c r="BN294">
        <v>0</v>
      </c>
      <c r="BO294">
        <v>0</v>
      </c>
      <c r="BP294">
        <v>0</v>
      </c>
      <c r="BQ294">
        <v>-2.1000000000000227</v>
      </c>
      <c r="BR294">
        <v>0</v>
      </c>
      <c r="BS294">
        <v>0</v>
      </c>
      <c r="BT294">
        <v>0</v>
      </c>
      <c r="BU294">
        <v>0</v>
      </c>
      <c r="BV294">
        <v>1.2</v>
      </c>
      <c r="BW294">
        <v>0</v>
      </c>
      <c r="BX294">
        <v>0</v>
      </c>
      <c r="BY294">
        <v>0.9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4.2</v>
      </c>
      <c r="CI294">
        <v>0</v>
      </c>
      <c r="CJ294">
        <v>0</v>
      </c>
      <c r="CK294">
        <v>4.0999999999999996</v>
      </c>
      <c r="CL294">
        <v>0</v>
      </c>
      <c r="CM294">
        <v>0</v>
      </c>
      <c r="CN294">
        <v>0</v>
      </c>
      <c r="CO294">
        <v>0</v>
      </c>
      <c r="CP294" t="s">
        <v>195</v>
      </c>
      <c r="CQ294" t="s">
        <v>155</v>
      </c>
      <c r="CR294" s="30">
        <v>9.1000000000000004E-3</v>
      </c>
      <c r="CS294">
        <v>2.67</v>
      </c>
      <c r="CU294" t="s">
        <v>131</v>
      </c>
      <c r="CV294" t="s">
        <v>2674</v>
      </c>
    </row>
    <row r="295" spans="1:100">
      <c r="A295">
        <v>293</v>
      </c>
      <c r="B295" s="12">
        <v>0.36842105263157893</v>
      </c>
      <c r="C295" s="12">
        <v>0</v>
      </c>
      <c r="D295">
        <v>1</v>
      </c>
      <c r="E295" s="10">
        <v>73</v>
      </c>
      <c r="F295" s="10">
        <v>28</v>
      </c>
      <c r="G295" s="10">
        <v>32.1</v>
      </c>
      <c r="H295" s="10">
        <v>83</v>
      </c>
      <c r="I295">
        <v>2</v>
      </c>
      <c r="J295" t="s">
        <v>55</v>
      </c>
      <c r="K295" s="10">
        <v>29</v>
      </c>
      <c r="L295" t="s">
        <v>529</v>
      </c>
      <c r="M295" t="s">
        <v>2675</v>
      </c>
      <c r="N295" t="s">
        <v>2676</v>
      </c>
      <c r="O295">
        <v>27.004799999999999</v>
      </c>
      <c r="P295" t="s">
        <v>2680</v>
      </c>
      <c r="Q295" s="10">
        <v>0</v>
      </c>
      <c r="R295" s="10">
        <v>0</v>
      </c>
      <c r="S295" s="10">
        <v>0</v>
      </c>
      <c r="T295" s="10">
        <v>0</v>
      </c>
      <c r="U295" s="10">
        <v>375</v>
      </c>
      <c r="V295" s="10">
        <v>0</v>
      </c>
      <c r="W295" s="10">
        <v>0</v>
      </c>
      <c r="X295" s="10">
        <v>20</v>
      </c>
      <c r="Y295" s="10">
        <v>0</v>
      </c>
      <c r="Z295" s="10">
        <v>0</v>
      </c>
      <c r="AA295" s="10">
        <v>0</v>
      </c>
      <c r="AB295" s="10">
        <v>0</v>
      </c>
      <c r="AC295" s="10">
        <v>5</v>
      </c>
      <c r="AD295" s="10">
        <v>0</v>
      </c>
      <c r="AE295" s="10">
        <v>0</v>
      </c>
      <c r="AF295" s="10">
        <v>0</v>
      </c>
      <c r="AG295" s="10">
        <v>0</v>
      </c>
      <c r="AH295" s="10">
        <v>375</v>
      </c>
      <c r="AI295" s="10">
        <v>0</v>
      </c>
      <c r="AJ295" s="10">
        <v>0</v>
      </c>
      <c r="AK295" s="10">
        <v>20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55.6</v>
      </c>
      <c r="AU295" s="10">
        <v>0</v>
      </c>
      <c r="AV295" s="10">
        <v>0</v>
      </c>
      <c r="AW295" s="10">
        <v>30.3</v>
      </c>
      <c r="AX295" s="10">
        <v>0</v>
      </c>
      <c r="AY295" s="10">
        <v>0</v>
      </c>
      <c r="AZ295" s="10">
        <v>0</v>
      </c>
      <c r="BA295" s="10">
        <v>0</v>
      </c>
      <c r="BB295" t="s">
        <v>2677</v>
      </c>
      <c r="BC295" t="s">
        <v>2678</v>
      </c>
      <c r="BD295" t="s">
        <v>2679</v>
      </c>
      <c r="BE295">
        <v>0</v>
      </c>
      <c r="BF295">
        <v>0</v>
      </c>
      <c r="BG295">
        <v>0</v>
      </c>
      <c r="BH295">
        <v>0</v>
      </c>
      <c r="BI295">
        <v>0.3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-0.30000000000001137</v>
      </c>
      <c r="BR295">
        <v>0</v>
      </c>
      <c r="BS295">
        <v>0</v>
      </c>
      <c r="BT295">
        <v>0</v>
      </c>
      <c r="BU295">
        <v>0</v>
      </c>
      <c r="BV295">
        <v>0.3</v>
      </c>
      <c r="BW295">
        <v>0</v>
      </c>
      <c r="BX295">
        <v>0</v>
      </c>
      <c r="BY295">
        <v>-0.1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4.3</v>
      </c>
      <c r="CI295">
        <v>0</v>
      </c>
      <c r="CJ295">
        <v>0</v>
      </c>
      <c r="CK295">
        <v>3.5</v>
      </c>
      <c r="CL295">
        <v>0</v>
      </c>
      <c r="CM295">
        <v>0</v>
      </c>
      <c r="CN295">
        <v>0</v>
      </c>
      <c r="CO295">
        <v>0</v>
      </c>
      <c r="CP295" t="s">
        <v>195</v>
      </c>
      <c r="CQ295" t="s">
        <v>155</v>
      </c>
      <c r="CR295" s="30">
        <v>8.2000000000000007E-3</v>
      </c>
      <c r="CS295">
        <v>14.36</v>
      </c>
      <c r="CU295" t="s">
        <v>2682</v>
      </c>
      <c r="CV295" t="s">
        <v>2681</v>
      </c>
    </row>
    <row r="296" spans="1:100">
      <c r="A296">
        <v>294</v>
      </c>
      <c r="B296" s="12">
        <v>0.36842105263157893</v>
      </c>
      <c r="C296" s="12">
        <v>0</v>
      </c>
      <c r="D296">
        <v>0</v>
      </c>
      <c r="E296" s="10">
        <v>74</v>
      </c>
      <c r="F296" s="10">
        <v>18</v>
      </c>
      <c r="G296" s="10">
        <v>26.1</v>
      </c>
      <c r="H296" s="10">
        <v>85.9</v>
      </c>
      <c r="I296">
        <v>3</v>
      </c>
      <c r="J296" t="s">
        <v>74</v>
      </c>
      <c r="K296" s="10">
        <v>33</v>
      </c>
      <c r="L296" t="s">
        <v>530</v>
      </c>
      <c r="M296" t="s">
        <v>2683</v>
      </c>
      <c r="N296" t="s">
        <v>2684</v>
      </c>
      <c r="O296">
        <v>46.165399999999998</v>
      </c>
      <c r="P296" t="s">
        <v>2688</v>
      </c>
      <c r="Q296" s="10">
        <v>0</v>
      </c>
      <c r="R296" s="10">
        <v>0</v>
      </c>
      <c r="S296" s="10">
        <v>0</v>
      </c>
      <c r="T296" s="10">
        <v>0</v>
      </c>
      <c r="U296" s="10">
        <v>163</v>
      </c>
      <c r="V296" s="10">
        <v>220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17</v>
      </c>
      <c r="AD296" s="10">
        <v>0</v>
      </c>
      <c r="AE296" s="10">
        <v>0</v>
      </c>
      <c r="AF296" s="10">
        <v>0</v>
      </c>
      <c r="AG296" s="10">
        <v>0</v>
      </c>
      <c r="AH296" s="10">
        <v>163</v>
      </c>
      <c r="AI296" s="10">
        <v>220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79.099999999999994</v>
      </c>
      <c r="AU296" s="10">
        <v>38.299999999999997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t="s">
        <v>2685</v>
      </c>
      <c r="BC296" t="s">
        <v>2686</v>
      </c>
      <c r="BD296" t="s">
        <v>2687</v>
      </c>
      <c r="BE296">
        <v>0</v>
      </c>
      <c r="BF296">
        <v>0</v>
      </c>
      <c r="BG296">
        <v>0</v>
      </c>
      <c r="BH296">
        <v>0</v>
      </c>
      <c r="BI296">
        <v>0.7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-0.69999999999998863</v>
      </c>
      <c r="BR296">
        <v>0</v>
      </c>
      <c r="BS296">
        <v>0</v>
      </c>
      <c r="BT296">
        <v>0</v>
      </c>
      <c r="BU296">
        <v>0</v>
      </c>
      <c r="BV296">
        <v>0.7</v>
      </c>
      <c r="BW296">
        <v>-0.8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4.4000000000000004</v>
      </c>
      <c r="CI296">
        <v>3.9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 t="s">
        <v>195</v>
      </c>
      <c r="CQ296" t="s">
        <v>155</v>
      </c>
      <c r="CR296" s="30">
        <v>2E-3</v>
      </c>
      <c r="CS296">
        <v>8.4</v>
      </c>
      <c r="CU296" t="s">
        <v>131</v>
      </c>
      <c r="CV296" t="s">
        <v>2689</v>
      </c>
    </row>
    <row r="297" spans="1:100">
      <c r="A297">
        <v>295</v>
      </c>
      <c r="B297" s="12">
        <v>1</v>
      </c>
      <c r="C297" s="12">
        <v>1</v>
      </c>
      <c r="D297">
        <v>-2</v>
      </c>
      <c r="E297" s="10">
        <v>75</v>
      </c>
      <c r="F297" s="10">
        <v>16</v>
      </c>
      <c r="G297" s="10">
        <v>25.1</v>
      </c>
      <c r="H297" s="10">
        <v>86.2</v>
      </c>
      <c r="I297">
        <v>5</v>
      </c>
      <c r="J297" t="s">
        <v>148</v>
      </c>
      <c r="K297" s="10">
        <v>37</v>
      </c>
      <c r="L297" t="s">
        <v>531</v>
      </c>
      <c r="M297" t="s">
        <v>2690</v>
      </c>
      <c r="N297" t="s">
        <v>2691</v>
      </c>
      <c r="O297">
        <v>0</v>
      </c>
      <c r="P297" t="s">
        <v>131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t="s">
        <v>2692</v>
      </c>
      <c r="BC297" t="s">
        <v>2693</v>
      </c>
      <c r="BD297" t="s">
        <v>2694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 t="s">
        <v>195</v>
      </c>
      <c r="CQ297" t="s">
        <v>155</v>
      </c>
      <c r="CR297" s="30">
        <v>9.4999999999999998E-3</v>
      </c>
      <c r="CS297">
        <v>2.13</v>
      </c>
      <c r="CU297" t="s">
        <v>131</v>
      </c>
      <c r="CV297" t="s">
        <v>2695</v>
      </c>
    </row>
    <row r="298" spans="1:100">
      <c r="A298">
        <v>296</v>
      </c>
      <c r="B298" s="12">
        <v>0.78947368421052633</v>
      </c>
      <c r="C298" s="12">
        <v>0</v>
      </c>
      <c r="D298">
        <v>1</v>
      </c>
      <c r="E298" s="10">
        <v>77</v>
      </c>
      <c r="F298" s="10">
        <v>19</v>
      </c>
      <c r="G298" s="10">
        <v>26.5</v>
      </c>
      <c r="H298" s="10">
        <v>88.4</v>
      </c>
      <c r="I298">
        <v>7</v>
      </c>
      <c r="J298" t="s">
        <v>74</v>
      </c>
      <c r="K298" s="10">
        <v>34</v>
      </c>
      <c r="L298" t="s">
        <v>532</v>
      </c>
      <c r="M298" t="s">
        <v>2696</v>
      </c>
      <c r="N298" t="s">
        <v>2697</v>
      </c>
      <c r="O298">
        <v>40.127899999999997</v>
      </c>
      <c r="P298" t="s">
        <v>2701</v>
      </c>
      <c r="Q298" s="10">
        <v>0</v>
      </c>
      <c r="R298" s="10">
        <v>0</v>
      </c>
      <c r="S298" s="10">
        <v>0</v>
      </c>
      <c r="T298" s="10">
        <v>0</v>
      </c>
      <c r="U298" s="10">
        <v>147</v>
      </c>
      <c r="V298" s="10">
        <v>221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32</v>
      </c>
      <c r="AD298" s="10">
        <v>0</v>
      </c>
      <c r="AE298" s="10">
        <v>0</v>
      </c>
      <c r="AF298" s="10">
        <v>0</v>
      </c>
      <c r="AG298" s="10">
        <v>0</v>
      </c>
      <c r="AH298" s="10">
        <v>147</v>
      </c>
      <c r="AI298" s="10">
        <v>221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32.799999999999997</v>
      </c>
      <c r="AU298" s="10">
        <v>43.6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t="s">
        <v>2698</v>
      </c>
      <c r="BC298" t="s">
        <v>2699</v>
      </c>
      <c r="BD298" t="s">
        <v>2700</v>
      </c>
      <c r="BE298">
        <v>0</v>
      </c>
      <c r="BF298">
        <v>0</v>
      </c>
      <c r="BG298">
        <v>0</v>
      </c>
      <c r="BH298">
        <v>0</v>
      </c>
      <c r="BI298">
        <v>1.7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-1.6999999999999886</v>
      </c>
      <c r="BR298">
        <v>0</v>
      </c>
      <c r="BS298">
        <v>0</v>
      </c>
      <c r="BT298">
        <v>0</v>
      </c>
      <c r="BU298">
        <v>0</v>
      </c>
      <c r="BV298">
        <v>1.7</v>
      </c>
      <c r="BW298">
        <v>-1.5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4</v>
      </c>
      <c r="CI298">
        <v>3.3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 t="s">
        <v>195</v>
      </c>
      <c r="CQ298" t="s">
        <v>155</v>
      </c>
      <c r="CR298" s="30">
        <v>2.8E-3</v>
      </c>
      <c r="CS298">
        <v>3.62</v>
      </c>
      <c r="CU298" t="s">
        <v>131</v>
      </c>
      <c r="CV298" t="s">
        <v>2702</v>
      </c>
    </row>
    <row r="299" spans="1:100">
      <c r="A299">
        <v>297</v>
      </c>
      <c r="B299" s="12">
        <v>0.78947368421052633</v>
      </c>
      <c r="C299" s="12">
        <v>0</v>
      </c>
      <c r="D299">
        <v>3</v>
      </c>
      <c r="E299" s="10">
        <v>76</v>
      </c>
      <c r="F299" s="10">
        <v>23</v>
      </c>
      <c r="G299" s="10">
        <v>27.5</v>
      </c>
      <c r="H299" s="10">
        <v>93.3</v>
      </c>
      <c r="I299">
        <v>6</v>
      </c>
      <c r="J299" t="s">
        <v>74</v>
      </c>
      <c r="K299" s="10">
        <v>36</v>
      </c>
      <c r="L299" t="s">
        <v>533</v>
      </c>
      <c r="M299" t="s">
        <v>2703</v>
      </c>
      <c r="N299" t="s">
        <v>2704</v>
      </c>
      <c r="O299">
        <v>8.8145000000000007</v>
      </c>
      <c r="P299" t="s">
        <v>2708</v>
      </c>
      <c r="Q299" s="10">
        <v>0</v>
      </c>
      <c r="R299" s="10">
        <v>0</v>
      </c>
      <c r="S299" s="10">
        <v>0</v>
      </c>
      <c r="T299" s="10">
        <v>0</v>
      </c>
      <c r="U299" s="10">
        <v>139</v>
      </c>
      <c r="V299" s="10">
        <v>259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2</v>
      </c>
      <c r="AD299" s="10">
        <v>0</v>
      </c>
      <c r="AE299" s="10">
        <v>0</v>
      </c>
      <c r="AF299" s="10">
        <v>0</v>
      </c>
      <c r="AG299" s="10">
        <v>0</v>
      </c>
      <c r="AH299" s="10">
        <v>139</v>
      </c>
      <c r="AI299" s="10">
        <v>259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67.2</v>
      </c>
      <c r="AU299" s="10">
        <v>14.6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t="s">
        <v>2705</v>
      </c>
      <c r="BC299" t="s">
        <v>2706</v>
      </c>
      <c r="BD299" t="s">
        <v>2707</v>
      </c>
      <c r="BE299">
        <v>0</v>
      </c>
      <c r="BF299">
        <v>0</v>
      </c>
      <c r="BG299">
        <v>0</v>
      </c>
      <c r="BH299">
        <v>0</v>
      </c>
      <c r="BI299">
        <v>0.1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-0.10000000000002274</v>
      </c>
      <c r="BR299">
        <v>0</v>
      </c>
      <c r="BS299">
        <v>0</v>
      </c>
      <c r="BT299">
        <v>0</v>
      </c>
      <c r="BU299">
        <v>0</v>
      </c>
      <c r="BV299">
        <v>0.1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3.2</v>
      </c>
      <c r="CI299">
        <v>2.7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 t="s">
        <v>195</v>
      </c>
      <c r="CQ299" t="s">
        <v>155</v>
      </c>
      <c r="CR299" s="30">
        <v>6.4000000000000003E-3</v>
      </c>
      <c r="CS299">
        <v>16.48</v>
      </c>
      <c r="CU299" t="s">
        <v>131</v>
      </c>
      <c r="CV299" t="s">
        <v>2709</v>
      </c>
    </row>
    <row r="300" spans="1:100">
      <c r="A300">
        <v>298</v>
      </c>
      <c r="B300" s="12">
        <v>0.52631578947368418</v>
      </c>
      <c r="C300" s="12">
        <v>0</v>
      </c>
      <c r="D300">
        <v>4</v>
      </c>
      <c r="E300" s="10">
        <v>72</v>
      </c>
      <c r="F300" s="10">
        <v>23</v>
      </c>
      <c r="G300" s="10">
        <v>28.7</v>
      </c>
      <c r="H300" s="10">
        <v>92.5</v>
      </c>
      <c r="I300">
        <v>5</v>
      </c>
      <c r="J300" t="s">
        <v>74</v>
      </c>
      <c r="K300" s="10">
        <v>36</v>
      </c>
      <c r="L300" t="s">
        <v>534</v>
      </c>
      <c r="M300" t="s">
        <v>2710</v>
      </c>
      <c r="N300" t="s">
        <v>2711</v>
      </c>
      <c r="O300">
        <v>17.359200000000001</v>
      </c>
      <c r="P300" t="s">
        <v>2715</v>
      </c>
      <c r="Q300" s="10">
        <v>0</v>
      </c>
      <c r="R300" s="10">
        <v>0</v>
      </c>
      <c r="S300" s="10">
        <v>0</v>
      </c>
      <c r="T300" s="10">
        <v>0</v>
      </c>
      <c r="U300" s="10">
        <v>129</v>
      </c>
      <c r="V300" s="10">
        <v>239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32</v>
      </c>
      <c r="AD300" s="10">
        <v>0</v>
      </c>
      <c r="AE300" s="10">
        <v>0</v>
      </c>
      <c r="AF300" s="10">
        <v>0</v>
      </c>
      <c r="AG300" s="10">
        <v>0</v>
      </c>
      <c r="AH300" s="10">
        <v>129</v>
      </c>
      <c r="AI300" s="10">
        <v>239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53.6</v>
      </c>
      <c r="AU300" s="10">
        <v>47.1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t="s">
        <v>2712</v>
      </c>
      <c r="BC300" t="s">
        <v>2713</v>
      </c>
      <c r="BD300" t="s">
        <v>2714</v>
      </c>
      <c r="BE300">
        <v>0</v>
      </c>
      <c r="BF300">
        <v>0</v>
      </c>
      <c r="BG300">
        <v>0</v>
      </c>
      <c r="BH300">
        <v>0</v>
      </c>
      <c r="BI300">
        <v>1.8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-1.8000000000000114</v>
      </c>
      <c r="BR300">
        <v>0</v>
      </c>
      <c r="BS300">
        <v>0</v>
      </c>
      <c r="BT300">
        <v>0</v>
      </c>
      <c r="BU300">
        <v>0</v>
      </c>
      <c r="BV300">
        <v>1.8</v>
      </c>
      <c r="BW300">
        <v>-1.6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4</v>
      </c>
      <c r="CI300">
        <v>3.3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 t="s">
        <v>195</v>
      </c>
      <c r="CQ300" t="s">
        <v>155</v>
      </c>
      <c r="CR300" s="30">
        <v>6.1000000000000004E-3</v>
      </c>
      <c r="CS300">
        <v>17.100000000000001</v>
      </c>
      <c r="CU300" t="s">
        <v>131</v>
      </c>
      <c r="CV300" t="s">
        <v>2716</v>
      </c>
    </row>
    <row r="301" spans="1:100">
      <c r="A301">
        <v>299</v>
      </c>
      <c r="B301" s="12">
        <v>0.36842105263157893</v>
      </c>
      <c r="C301" s="12">
        <v>0</v>
      </c>
      <c r="D301">
        <v>5</v>
      </c>
      <c r="E301" s="10">
        <v>71</v>
      </c>
      <c r="F301" s="10">
        <v>24</v>
      </c>
      <c r="G301" s="10">
        <v>27</v>
      </c>
      <c r="H301" s="10">
        <v>86.7</v>
      </c>
      <c r="I301">
        <v>4</v>
      </c>
      <c r="J301" t="s">
        <v>74</v>
      </c>
      <c r="K301" s="10">
        <v>38</v>
      </c>
      <c r="L301" t="s">
        <v>535</v>
      </c>
      <c r="M301" t="s">
        <v>2717</v>
      </c>
      <c r="N301" t="s">
        <v>2718</v>
      </c>
      <c r="O301">
        <v>129.26320000000001</v>
      </c>
      <c r="P301" t="s">
        <v>2722</v>
      </c>
      <c r="Q301" s="10">
        <v>0</v>
      </c>
      <c r="R301" s="10">
        <v>0</v>
      </c>
      <c r="S301" s="10">
        <v>0</v>
      </c>
      <c r="T301" s="10">
        <v>0</v>
      </c>
      <c r="U301" s="10">
        <v>110</v>
      </c>
      <c r="V301" s="10">
        <v>256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34</v>
      </c>
      <c r="AD301" s="10">
        <v>0</v>
      </c>
      <c r="AE301" s="10">
        <v>0</v>
      </c>
      <c r="AF301" s="10">
        <v>0</v>
      </c>
      <c r="AG301" s="10">
        <v>0</v>
      </c>
      <c r="AH301" s="10">
        <v>110</v>
      </c>
      <c r="AI301" s="10">
        <v>256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38.200000000000003</v>
      </c>
      <c r="AU301" s="10">
        <v>94.1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t="s">
        <v>2719</v>
      </c>
      <c r="BC301" t="s">
        <v>2720</v>
      </c>
      <c r="BD301" t="s">
        <v>2721</v>
      </c>
      <c r="BE301">
        <v>0</v>
      </c>
      <c r="BF301">
        <v>0</v>
      </c>
      <c r="BG301">
        <v>0</v>
      </c>
      <c r="BH301">
        <v>0</v>
      </c>
      <c r="BI301">
        <v>1.4</v>
      </c>
      <c r="BJ301">
        <v>0.3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-1.6999999999999886</v>
      </c>
      <c r="BR301">
        <v>0</v>
      </c>
      <c r="BS301">
        <v>0</v>
      </c>
      <c r="BT301">
        <v>0</v>
      </c>
      <c r="BU301">
        <v>0</v>
      </c>
      <c r="BV301">
        <v>1.4</v>
      </c>
      <c r="BW301">
        <v>0.3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4</v>
      </c>
      <c r="CI301">
        <v>3.6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 t="s">
        <v>195</v>
      </c>
      <c r="CQ301" t="s">
        <v>155</v>
      </c>
      <c r="CR301" s="30">
        <v>5.4000000000000003E-3</v>
      </c>
      <c r="CS301">
        <v>3</v>
      </c>
      <c r="CU301" t="s">
        <v>131</v>
      </c>
      <c r="CV301" t="s">
        <v>2723</v>
      </c>
    </row>
    <row r="302" spans="1:100">
      <c r="A302">
        <v>300</v>
      </c>
      <c r="B302" s="12">
        <v>0.15789473684210525</v>
      </c>
      <c r="C302" s="12">
        <v>0</v>
      </c>
      <c r="D302">
        <v>4</v>
      </c>
      <c r="E302" s="10">
        <v>76</v>
      </c>
      <c r="F302" s="10">
        <v>24</v>
      </c>
      <c r="G302" s="10">
        <v>26.6</v>
      </c>
      <c r="H302" s="10">
        <v>90.5</v>
      </c>
      <c r="I302">
        <v>7</v>
      </c>
      <c r="J302" t="s">
        <v>74</v>
      </c>
      <c r="K302" s="10">
        <v>36</v>
      </c>
      <c r="L302" t="s">
        <v>536</v>
      </c>
      <c r="M302" t="s">
        <v>2724</v>
      </c>
      <c r="N302" t="s">
        <v>2725</v>
      </c>
      <c r="O302">
        <v>154.25839999999999</v>
      </c>
      <c r="P302" t="s">
        <v>2729</v>
      </c>
      <c r="Q302" s="10">
        <v>0</v>
      </c>
      <c r="R302" s="10">
        <v>0</v>
      </c>
      <c r="S302" s="10">
        <v>0</v>
      </c>
      <c r="T302" s="10">
        <v>0</v>
      </c>
      <c r="U302" s="10">
        <v>137</v>
      </c>
      <c r="V302" s="10">
        <v>254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9</v>
      </c>
      <c r="AD302" s="10">
        <v>0</v>
      </c>
      <c r="AE302" s="10">
        <v>0</v>
      </c>
      <c r="AF302" s="10">
        <v>0</v>
      </c>
      <c r="AG302" s="10">
        <v>0</v>
      </c>
      <c r="AH302" s="10">
        <v>137</v>
      </c>
      <c r="AI302" s="10">
        <v>254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11.4</v>
      </c>
      <c r="AU302" s="10">
        <v>56.1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t="s">
        <v>2726</v>
      </c>
      <c r="BC302" t="s">
        <v>2727</v>
      </c>
      <c r="BD302" t="s">
        <v>2728</v>
      </c>
      <c r="BE302">
        <v>0</v>
      </c>
      <c r="BF302">
        <v>0</v>
      </c>
      <c r="BG302">
        <v>0</v>
      </c>
      <c r="BH302">
        <v>0</v>
      </c>
      <c r="BI302">
        <v>0.3</v>
      </c>
      <c r="BJ302">
        <v>0.2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-0.5</v>
      </c>
      <c r="BR302">
        <v>0</v>
      </c>
      <c r="BS302">
        <v>0</v>
      </c>
      <c r="BT302">
        <v>0</v>
      </c>
      <c r="BU302">
        <v>0</v>
      </c>
      <c r="BV302">
        <v>0.3</v>
      </c>
      <c r="BW302">
        <v>0.2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3.1</v>
      </c>
      <c r="CI302">
        <v>2.9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 t="s">
        <v>155</v>
      </c>
      <c r="CQ302" t="s">
        <v>155</v>
      </c>
      <c r="CR302" s="30">
        <v>2.7000000000000001E-3</v>
      </c>
      <c r="CS302">
        <v>3.3</v>
      </c>
      <c r="CU302" t="s">
        <v>131</v>
      </c>
      <c r="CV302" t="s">
        <v>2730</v>
      </c>
    </row>
    <row r="303" spans="1:100">
      <c r="A303">
        <v>301</v>
      </c>
      <c r="B303" s="12">
        <v>0.10526315789473684</v>
      </c>
      <c r="C303" s="12">
        <v>0</v>
      </c>
      <c r="D303">
        <v>3</v>
      </c>
      <c r="E303" s="10">
        <v>63</v>
      </c>
      <c r="F303" s="10">
        <v>13</v>
      </c>
      <c r="G303" s="10">
        <v>23.5</v>
      </c>
      <c r="H303" s="10">
        <v>79.2</v>
      </c>
      <c r="I303">
        <v>4</v>
      </c>
      <c r="J303" t="s">
        <v>57</v>
      </c>
      <c r="K303" s="10">
        <v>16</v>
      </c>
      <c r="L303" t="s">
        <v>537</v>
      </c>
      <c r="M303" t="s">
        <v>2731</v>
      </c>
      <c r="N303" t="s">
        <v>2732</v>
      </c>
      <c r="O303">
        <v>153.6662</v>
      </c>
      <c r="P303" t="s">
        <v>2736</v>
      </c>
      <c r="Q303" s="10">
        <v>0</v>
      </c>
      <c r="R303" s="10">
        <v>0</v>
      </c>
      <c r="S303" s="10">
        <v>0</v>
      </c>
      <c r="T303" s="10">
        <v>0</v>
      </c>
      <c r="U303" s="10">
        <v>37</v>
      </c>
      <c r="V303" s="10">
        <v>0</v>
      </c>
      <c r="W303" s="10">
        <v>0</v>
      </c>
      <c r="X303" s="10">
        <v>333</v>
      </c>
      <c r="Y303" s="10">
        <v>0</v>
      </c>
      <c r="Z303" s="10">
        <v>0</v>
      </c>
      <c r="AA303" s="10">
        <v>0</v>
      </c>
      <c r="AB303" s="10">
        <v>0</v>
      </c>
      <c r="AC303" s="10">
        <v>30</v>
      </c>
      <c r="AD303" s="10">
        <v>0</v>
      </c>
      <c r="AE303" s="10">
        <v>0</v>
      </c>
      <c r="AF303" s="10">
        <v>0</v>
      </c>
      <c r="AG303" s="10">
        <v>0</v>
      </c>
      <c r="AH303" s="10">
        <v>37</v>
      </c>
      <c r="AI303" s="10">
        <v>0</v>
      </c>
      <c r="AJ303" s="10">
        <v>0</v>
      </c>
      <c r="AK303" s="10">
        <v>333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98.2</v>
      </c>
      <c r="AU303" s="10">
        <v>0</v>
      </c>
      <c r="AV303" s="10">
        <v>0</v>
      </c>
      <c r="AW303" s="10">
        <v>31.3</v>
      </c>
      <c r="AX303" s="10">
        <v>0</v>
      </c>
      <c r="AY303" s="10">
        <v>0</v>
      </c>
      <c r="AZ303" s="10">
        <v>0</v>
      </c>
      <c r="BA303" s="10">
        <v>0</v>
      </c>
      <c r="BB303" t="s">
        <v>2733</v>
      </c>
      <c r="BC303" t="s">
        <v>2734</v>
      </c>
      <c r="BD303" t="s">
        <v>2735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1.7</v>
      </c>
      <c r="BM303">
        <v>0</v>
      </c>
      <c r="BN303">
        <v>0</v>
      </c>
      <c r="BO303">
        <v>0</v>
      </c>
      <c r="BP303">
        <v>1.7</v>
      </c>
      <c r="BQ303">
        <v>-3.3999999999999773</v>
      </c>
      <c r="BR303">
        <v>0</v>
      </c>
      <c r="BS303">
        <v>0</v>
      </c>
      <c r="BT303">
        <v>0</v>
      </c>
      <c r="BU303">
        <v>0</v>
      </c>
      <c r="BV303">
        <v>-0.1</v>
      </c>
      <c r="BW303">
        <v>0</v>
      </c>
      <c r="BX303">
        <v>0</v>
      </c>
      <c r="BY303">
        <v>1.7</v>
      </c>
      <c r="BZ303">
        <v>0</v>
      </c>
      <c r="CA303">
        <v>0</v>
      </c>
      <c r="CB303">
        <v>0</v>
      </c>
      <c r="CC303">
        <v>1.7</v>
      </c>
      <c r="CD303">
        <v>0</v>
      </c>
      <c r="CE303">
        <v>0</v>
      </c>
      <c r="CF303">
        <v>0</v>
      </c>
      <c r="CG303">
        <v>0</v>
      </c>
      <c r="CH303">
        <v>1.7999999999999972</v>
      </c>
      <c r="CI303">
        <v>0</v>
      </c>
      <c r="CJ303">
        <v>0</v>
      </c>
      <c r="CK303">
        <v>2.8</v>
      </c>
      <c r="CL303">
        <v>0</v>
      </c>
      <c r="CM303">
        <v>0</v>
      </c>
      <c r="CN303">
        <v>0</v>
      </c>
      <c r="CO303">
        <v>0</v>
      </c>
      <c r="CP303" t="s">
        <v>155</v>
      </c>
      <c r="CQ303" t="s">
        <v>155</v>
      </c>
      <c r="CR303" s="30">
        <v>9.7999999999999997E-3</v>
      </c>
      <c r="CS303">
        <v>3.51</v>
      </c>
      <c r="CU303" t="s">
        <v>131</v>
      </c>
      <c r="CV303" t="s">
        <v>2737</v>
      </c>
    </row>
    <row r="304" spans="1:100">
      <c r="A304">
        <v>302</v>
      </c>
      <c r="B304" s="12">
        <v>0.26315789473684209</v>
      </c>
      <c r="C304" s="12">
        <v>0</v>
      </c>
      <c r="D304">
        <v>2</v>
      </c>
      <c r="E304" s="10">
        <v>64</v>
      </c>
      <c r="F304" s="10">
        <v>7</v>
      </c>
      <c r="G304" s="10">
        <v>25.3</v>
      </c>
      <c r="H304" s="10">
        <v>79.2</v>
      </c>
      <c r="I304">
        <v>5</v>
      </c>
      <c r="J304" t="s">
        <v>55</v>
      </c>
      <c r="K304" s="10">
        <v>20</v>
      </c>
      <c r="L304" t="s">
        <v>538</v>
      </c>
      <c r="M304" t="s">
        <v>2738</v>
      </c>
      <c r="N304" t="s">
        <v>2739</v>
      </c>
      <c r="O304">
        <v>160.15039999999999</v>
      </c>
      <c r="P304" t="s">
        <v>2743</v>
      </c>
      <c r="Q304" s="10">
        <v>0</v>
      </c>
      <c r="R304" s="10">
        <v>0</v>
      </c>
      <c r="S304" s="10">
        <v>0</v>
      </c>
      <c r="T304" s="10">
        <v>0</v>
      </c>
      <c r="U304" s="10">
        <v>198</v>
      </c>
      <c r="V304" s="10">
        <v>0</v>
      </c>
      <c r="W304" s="10">
        <v>0</v>
      </c>
      <c r="X304" s="10">
        <v>198</v>
      </c>
      <c r="Y304" s="10">
        <v>0</v>
      </c>
      <c r="Z304" s="10">
        <v>0</v>
      </c>
      <c r="AA304" s="10">
        <v>0</v>
      </c>
      <c r="AB304" s="10">
        <v>0</v>
      </c>
      <c r="AC304" s="10">
        <v>4</v>
      </c>
      <c r="AD304" s="10">
        <v>0</v>
      </c>
      <c r="AE304" s="10">
        <v>0</v>
      </c>
      <c r="AF304" s="10">
        <v>0</v>
      </c>
      <c r="AG304" s="10">
        <v>0</v>
      </c>
      <c r="AH304" s="10">
        <v>198</v>
      </c>
      <c r="AI304" s="10">
        <v>0</v>
      </c>
      <c r="AJ304" s="10">
        <v>0</v>
      </c>
      <c r="AK304" s="10">
        <v>198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55</v>
      </c>
      <c r="AU304" s="10">
        <v>0</v>
      </c>
      <c r="AV304" s="10">
        <v>0</v>
      </c>
      <c r="AW304" s="10">
        <v>75.900000000000006</v>
      </c>
      <c r="AX304" s="10">
        <v>0</v>
      </c>
      <c r="AY304" s="10">
        <v>0</v>
      </c>
      <c r="AZ304" s="10">
        <v>0</v>
      </c>
      <c r="BA304" s="10">
        <v>0</v>
      </c>
      <c r="BB304" t="s">
        <v>2740</v>
      </c>
      <c r="BC304" t="s">
        <v>2741</v>
      </c>
      <c r="BD304" t="s">
        <v>2742</v>
      </c>
      <c r="BE304">
        <v>0</v>
      </c>
      <c r="BF304">
        <v>0</v>
      </c>
      <c r="BG304">
        <v>0</v>
      </c>
      <c r="BH304">
        <v>0</v>
      </c>
      <c r="BI304">
        <v>0.1</v>
      </c>
      <c r="BJ304">
        <v>0</v>
      </c>
      <c r="BK304">
        <v>0</v>
      </c>
      <c r="BL304">
        <v>0.1</v>
      </c>
      <c r="BM304">
        <v>0.1</v>
      </c>
      <c r="BN304">
        <v>0</v>
      </c>
      <c r="BO304">
        <v>0</v>
      </c>
      <c r="BP304">
        <v>0.2</v>
      </c>
      <c r="BQ304">
        <v>-0.5</v>
      </c>
      <c r="BR304">
        <v>0</v>
      </c>
      <c r="BS304">
        <v>0</v>
      </c>
      <c r="BT304">
        <v>0</v>
      </c>
      <c r="BU304">
        <v>0</v>
      </c>
      <c r="BV304">
        <v>0.1</v>
      </c>
      <c r="BW304">
        <v>0</v>
      </c>
      <c r="BX304">
        <v>0</v>
      </c>
      <c r="BY304">
        <v>0.1</v>
      </c>
      <c r="BZ304">
        <v>0.1</v>
      </c>
      <c r="CA304">
        <v>0</v>
      </c>
      <c r="CB304">
        <v>0</v>
      </c>
      <c r="CC304">
        <v>0.2</v>
      </c>
      <c r="CD304">
        <v>0</v>
      </c>
      <c r="CE304">
        <v>0</v>
      </c>
      <c r="CF304">
        <v>0</v>
      </c>
      <c r="CG304">
        <v>0</v>
      </c>
      <c r="CH304">
        <v>0.2</v>
      </c>
      <c r="CI304">
        <v>0</v>
      </c>
      <c r="CJ304">
        <v>0</v>
      </c>
      <c r="CK304">
        <v>0.4</v>
      </c>
      <c r="CL304">
        <v>0</v>
      </c>
      <c r="CM304">
        <v>0</v>
      </c>
      <c r="CN304">
        <v>0</v>
      </c>
      <c r="CO304">
        <v>0</v>
      </c>
      <c r="CP304" t="s">
        <v>195</v>
      </c>
      <c r="CQ304" t="s">
        <v>155</v>
      </c>
      <c r="CR304" s="30">
        <v>1.9E-3</v>
      </c>
      <c r="CS304">
        <v>2.8</v>
      </c>
      <c r="CU304" t="s">
        <v>131</v>
      </c>
      <c r="CV304" t="s">
        <v>2744</v>
      </c>
    </row>
    <row r="305" spans="1:100">
      <c r="A305">
        <v>303</v>
      </c>
      <c r="B305" s="12">
        <v>0.31578947368421051</v>
      </c>
      <c r="C305" s="12">
        <v>0</v>
      </c>
      <c r="D305">
        <v>2</v>
      </c>
      <c r="E305" s="10">
        <v>70</v>
      </c>
      <c r="F305" s="10">
        <v>12</v>
      </c>
      <c r="G305" s="10">
        <v>26.6</v>
      </c>
      <c r="H305" s="10">
        <v>80.2</v>
      </c>
      <c r="I305">
        <v>6</v>
      </c>
      <c r="J305" t="s">
        <v>57</v>
      </c>
      <c r="K305" s="10">
        <v>15</v>
      </c>
      <c r="L305" t="s">
        <v>539</v>
      </c>
      <c r="M305" t="s">
        <v>2745</v>
      </c>
      <c r="N305" t="s">
        <v>2746</v>
      </c>
      <c r="O305">
        <v>30.879300000000001</v>
      </c>
      <c r="P305" t="s">
        <v>2750</v>
      </c>
      <c r="Q305" s="10">
        <v>0</v>
      </c>
      <c r="R305" s="10">
        <v>0</v>
      </c>
      <c r="S305" s="10">
        <v>0</v>
      </c>
      <c r="T305" s="10">
        <v>0</v>
      </c>
      <c r="U305" s="10">
        <v>45</v>
      </c>
      <c r="V305" s="10">
        <v>0</v>
      </c>
      <c r="W305" s="10">
        <v>0</v>
      </c>
      <c r="X305" s="10">
        <v>318</v>
      </c>
      <c r="Y305" s="10">
        <v>0</v>
      </c>
      <c r="Z305" s="10">
        <v>0</v>
      </c>
      <c r="AA305" s="10">
        <v>0</v>
      </c>
      <c r="AB305" s="10">
        <v>0</v>
      </c>
      <c r="AC305" s="10">
        <v>37</v>
      </c>
      <c r="AD305" s="10">
        <v>0</v>
      </c>
      <c r="AE305" s="10">
        <v>0</v>
      </c>
      <c r="AF305" s="10">
        <v>0</v>
      </c>
      <c r="AG305" s="10">
        <v>0</v>
      </c>
      <c r="AH305" s="10">
        <v>45</v>
      </c>
      <c r="AI305" s="10">
        <v>0</v>
      </c>
      <c r="AJ305" s="10">
        <v>0</v>
      </c>
      <c r="AK305" s="10">
        <v>318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36.6</v>
      </c>
      <c r="AU305" s="10">
        <v>0</v>
      </c>
      <c r="AV305" s="10">
        <v>0</v>
      </c>
      <c r="AW305" s="10">
        <v>39.9</v>
      </c>
      <c r="AX305" s="10">
        <v>0</v>
      </c>
      <c r="AY305" s="10">
        <v>0</v>
      </c>
      <c r="AZ305" s="10">
        <v>0</v>
      </c>
      <c r="BA305" s="10">
        <v>0</v>
      </c>
      <c r="BB305" t="s">
        <v>2747</v>
      </c>
      <c r="BC305" t="s">
        <v>2748</v>
      </c>
      <c r="BD305" t="s">
        <v>2749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2</v>
      </c>
      <c r="BM305">
        <v>0</v>
      </c>
      <c r="BN305">
        <v>0</v>
      </c>
      <c r="BO305">
        <v>0</v>
      </c>
      <c r="BP305">
        <v>2.2000000000000002</v>
      </c>
      <c r="BQ305">
        <v>-4.1999999999999886</v>
      </c>
      <c r="BR305">
        <v>0</v>
      </c>
      <c r="BS305">
        <v>0</v>
      </c>
      <c r="BT305">
        <v>0</v>
      </c>
      <c r="BU305">
        <v>0</v>
      </c>
      <c r="BV305">
        <v>-0.2</v>
      </c>
      <c r="BW305">
        <v>0</v>
      </c>
      <c r="BX305">
        <v>0</v>
      </c>
      <c r="BY305">
        <v>2</v>
      </c>
      <c r="BZ305">
        <v>0</v>
      </c>
      <c r="CA305">
        <v>0</v>
      </c>
      <c r="CB305">
        <v>0</v>
      </c>
      <c r="CC305">
        <v>2.2000000000000002</v>
      </c>
      <c r="CD305">
        <v>0</v>
      </c>
      <c r="CE305">
        <v>0</v>
      </c>
      <c r="CF305">
        <v>0</v>
      </c>
      <c r="CG305">
        <v>0</v>
      </c>
      <c r="CH305">
        <v>2.5</v>
      </c>
      <c r="CI305">
        <v>0</v>
      </c>
      <c r="CJ305">
        <v>0</v>
      </c>
      <c r="CK305">
        <v>3.2</v>
      </c>
      <c r="CL305">
        <v>0</v>
      </c>
      <c r="CM305">
        <v>0</v>
      </c>
      <c r="CN305">
        <v>0</v>
      </c>
      <c r="CO305">
        <v>0</v>
      </c>
      <c r="CP305" t="s">
        <v>195</v>
      </c>
      <c r="CQ305" t="s">
        <v>155</v>
      </c>
      <c r="CR305" s="30">
        <v>0.01</v>
      </c>
      <c r="CS305">
        <v>13.54</v>
      </c>
      <c r="CU305" t="s">
        <v>131</v>
      </c>
      <c r="CV305" t="s">
        <v>2751</v>
      </c>
    </row>
    <row r="306" spans="1:100">
      <c r="A306">
        <v>304</v>
      </c>
      <c r="B306" s="12">
        <v>0.36842105263157893</v>
      </c>
      <c r="C306" s="12">
        <v>0</v>
      </c>
      <c r="D306">
        <v>2</v>
      </c>
      <c r="E306" s="10">
        <v>65</v>
      </c>
      <c r="F306" s="10">
        <v>17</v>
      </c>
      <c r="G306" s="10">
        <v>26.3</v>
      </c>
      <c r="H306" s="10">
        <v>79.2</v>
      </c>
      <c r="I306">
        <v>7</v>
      </c>
      <c r="J306" t="s">
        <v>57</v>
      </c>
      <c r="K306" s="10">
        <v>16</v>
      </c>
      <c r="L306" t="s">
        <v>540</v>
      </c>
      <c r="M306" t="s">
        <v>2752</v>
      </c>
      <c r="N306" t="s">
        <v>2753</v>
      </c>
      <c r="O306">
        <v>64.631600000000006</v>
      </c>
      <c r="P306" t="s">
        <v>2757</v>
      </c>
      <c r="Q306" s="10">
        <v>0</v>
      </c>
      <c r="R306" s="10">
        <v>0</v>
      </c>
      <c r="S306" s="10">
        <v>0</v>
      </c>
      <c r="T306" s="10">
        <v>0</v>
      </c>
      <c r="U306" s="10">
        <v>37</v>
      </c>
      <c r="V306" s="10">
        <v>0</v>
      </c>
      <c r="W306" s="10">
        <v>0</v>
      </c>
      <c r="X306" s="10">
        <v>334</v>
      </c>
      <c r="Y306" s="10">
        <v>0</v>
      </c>
      <c r="Z306" s="10">
        <v>0</v>
      </c>
      <c r="AA306" s="10">
        <v>0</v>
      </c>
      <c r="AB306" s="10">
        <v>0</v>
      </c>
      <c r="AC306" s="10">
        <v>29</v>
      </c>
      <c r="AD306" s="10">
        <v>0</v>
      </c>
      <c r="AE306" s="10">
        <v>0</v>
      </c>
      <c r="AF306" s="10">
        <v>0</v>
      </c>
      <c r="AG306" s="10">
        <v>0</v>
      </c>
      <c r="AH306" s="10">
        <v>37</v>
      </c>
      <c r="AI306" s="10">
        <v>0</v>
      </c>
      <c r="AJ306" s="10">
        <v>0</v>
      </c>
      <c r="AK306" s="10">
        <v>334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22.5</v>
      </c>
      <c r="AU306" s="10">
        <v>0</v>
      </c>
      <c r="AV306" s="10">
        <v>0</v>
      </c>
      <c r="AW306" s="10">
        <v>95.2</v>
      </c>
      <c r="AX306" s="10">
        <v>0</v>
      </c>
      <c r="AY306" s="10">
        <v>0</v>
      </c>
      <c r="AZ306" s="10">
        <v>0</v>
      </c>
      <c r="BA306" s="10">
        <v>0</v>
      </c>
      <c r="BB306" t="s">
        <v>2754</v>
      </c>
      <c r="BC306" t="s">
        <v>2755</v>
      </c>
      <c r="BD306" t="s">
        <v>2756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1.6</v>
      </c>
      <c r="BM306">
        <v>0</v>
      </c>
      <c r="BN306">
        <v>0</v>
      </c>
      <c r="BO306">
        <v>0</v>
      </c>
      <c r="BP306">
        <v>1.6</v>
      </c>
      <c r="BQ306">
        <v>-3.1999999999999886</v>
      </c>
      <c r="BR306">
        <v>0</v>
      </c>
      <c r="BS306">
        <v>0</v>
      </c>
      <c r="BT306">
        <v>0</v>
      </c>
      <c r="BU306">
        <v>0</v>
      </c>
      <c r="BV306">
        <v>-0.1</v>
      </c>
      <c r="BW306">
        <v>0</v>
      </c>
      <c r="BX306">
        <v>0</v>
      </c>
      <c r="BY306">
        <v>1.6</v>
      </c>
      <c r="BZ306">
        <v>0</v>
      </c>
      <c r="CA306">
        <v>0</v>
      </c>
      <c r="CB306">
        <v>0</v>
      </c>
      <c r="CC306">
        <v>1.6</v>
      </c>
      <c r="CD306">
        <v>0</v>
      </c>
      <c r="CE306">
        <v>0</v>
      </c>
      <c r="CF306">
        <v>0</v>
      </c>
      <c r="CG306">
        <v>0</v>
      </c>
      <c r="CH306">
        <v>2.6</v>
      </c>
      <c r="CI306">
        <v>0</v>
      </c>
      <c r="CJ306">
        <v>0</v>
      </c>
      <c r="CK306">
        <v>3.3</v>
      </c>
      <c r="CL306">
        <v>0</v>
      </c>
      <c r="CM306">
        <v>0</v>
      </c>
      <c r="CN306">
        <v>0</v>
      </c>
      <c r="CO306">
        <v>0</v>
      </c>
      <c r="CP306" t="s">
        <v>155</v>
      </c>
      <c r="CQ306" t="s">
        <v>155</v>
      </c>
      <c r="CR306" s="30">
        <v>5.0000000000000001E-3</v>
      </c>
      <c r="CS306">
        <v>6</v>
      </c>
      <c r="CU306" t="s">
        <v>131</v>
      </c>
      <c r="CV306" t="s">
        <v>2758</v>
      </c>
    </row>
    <row r="307" spans="1:100">
      <c r="A307">
        <v>305</v>
      </c>
      <c r="B307" s="12">
        <v>0.52631578947368418</v>
      </c>
      <c r="C307" s="12">
        <v>0</v>
      </c>
      <c r="D307">
        <v>2</v>
      </c>
      <c r="E307" s="10">
        <v>70</v>
      </c>
      <c r="F307" s="10">
        <v>16</v>
      </c>
      <c r="G307" s="10">
        <v>29</v>
      </c>
      <c r="H307" s="10">
        <v>79.2</v>
      </c>
      <c r="I307">
        <v>8</v>
      </c>
      <c r="J307" t="s">
        <v>57</v>
      </c>
      <c r="K307" s="10">
        <v>11</v>
      </c>
      <c r="L307" t="s">
        <v>541</v>
      </c>
      <c r="M307" t="s">
        <v>2759</v>
      </c>
      <c r="N307" t="s">
        <v>2760</v>
      </c>
      <c r="O307">
        <v>17.359200000000001</v>
      </c>
      <c r="P307" t="s">
        <v>2764</v>
      </c>
      <c r="Q307" s="10">
        <v>0</v>
      </c>
      <c r="R307" s="10">
        <v>0</v>
      </c>
      <c r="S307" s="10">
        <v>0</v>
      </c>
      <c r="T307" s="10">
        <v>0</v>
      </c>
      <c r="U307" s="10">
        <v>82</v>
      </c>
      <c r="V307" s="10">
        <v>0</v>
      </c>
      <c r="W307" s="10">
        <v>0</v>
      </c>
      <c r="X307" s="10">
        <v>282</v>
      </c>
      <c r="Y307" s="10">
        <v>0</v>
      </c>
      <c r="Z307" s="10">
        <v>0</v>
      </c>
      <c r="AA307" s="10">
        <v>0</v>
      </c>
      <c r="AB307" s="10">
        <v>0</v>
      </c>
      <c r="AC307" s="10">
        <v>36</v>
      </c>
      <c r="AD307" s="10">
        <v>0</v>
      </c>
      <c r="AE307" s="10">
        <v>0</v>
      </c>
      <c r="AF307" s="10">
        <v>0</v>
      </c>
      <c r="AG307" s="10">
        <v>0</v>
      </c>
      <c r="AH307" s="10">
        <v>82</v>
      </c>
      <c r="AI307" s="10">
        <v>0</v>
      </c>
      <c r="AJ307" s="10">
        <v>0</v>
      </c>
      <c r="AK307" s="10">
        <v>282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56.8</v>
      </c>
      <c r="AU307" s="10">
        <v>0</v>
      </c>
      <c r="AV307" s="10">
        <v>0</v>
      </c>
      <c r="AW307" s="10">
        <v>49.8</v>
      </c>
      <c r="AX307" s="10">
        <v>0</v>
      </c>
      <c r="AY307" s="10">
        <v>0</v>
      </c>
      <c r="AZ307" s="10">
        <v>0</v>
      </c>
      <c r="BA307" s="10">
        <v>0</v>
      </c>
      <c r="BB307" t="s">
        <v>2761</v>
      </c>
      <c r="BC307" t="s">
        <v>2762</v>
      </c>
      <c r="BD307" t="s">
        <v>2763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2.1</v>
      </c>
      <c r="BM307">
        <v>0</v>
      </c>
      <c r="BN307">
        <v>0</v>
      </c>
      <c r="BO307">
        <v>0</v>
      </c>
      <c r="BP307">
        <v>2.2000000000000002</v>
      </c>
      <c r="BQ307">
        <v>-4.3000000000000114</v>
      </c>
      <c r="BR307">
        <v>0</v>
      </c>
      <c r="BS307">
        <v>0</v>
      </c>
      <c r="BT307">
        <v>0</v>
      </c>
      <c r="BU307">
        <v>0</v>
      </c>
      <c r="BV307">
        <v>-0.4</v>
      </c>
      <c r="BW307">
        <v>0</v>
      </c>
      <c r="BX307">
        <v>0</v>
      </c>
      <c r="BY307">
        <v>2.1</v>
      </c>
      <c r="BZ307">
        <v>0</v>
      </c>
      <c r="CA307">
        <v>0</v>
      </c>
      <c r="CB307">
        <v>0</v>
      </c>
      <c r="CC307">
        <v>2.2000000000000002</v>
      </c>
      <c r="CD307">
        <v>0</v>
      </c>
      <c r="CE307">
        <v>0</v>
      </c>
      <c r="CF307">
        <v>0</v>
      </c>
      <c r="CG307">
        <v>0</v>
      </c>
      <c r="CH307">
        <v>2.8</v>
      </c>
      <c r="CI307">
        <v>0</v>
      </c>
      <c r="CJ307">
        <v>0</v>
      </c>
      <c r="CK307">
        <v>3.5</v>
      </c>
      <c r="CL307">
        <v>0</v>
      </c>
      <c r="CM307">
        <v>0</v>
      </c>
      <c r="CN307">
        <v>0</v>
      </c>
      <c r="CO307">
        <v>0</v>
      </c>
      <c r="CP307" t="s">
        <v>155</v>
      </c>
      <c r="CQ307" t="s">
        <v>155</v>
      </c>
      <c r="CR307" s="30">
        <v>6.7000000000000002E-3</v>
      </c>
      <c r="CS307">
        <v>17.100000000000001</v>
      </c>
      <c r="CU307" t="s">
        <v>131</v>
      </c>
      <c r="CV307" t="s">
        <v>2765</v>
      </c>
    </row>
    <row r="308" spans="1:100">
      <c r="A308">
        <v>306</v>
      </c>
      <c r="B308" s="12">
        <v>0.36842105263157893</v>
      </c>
      <c r="C308" s="12">
        <v>0</v>
      </c>
      <c r="D308">
        <v>3</v>
      </c>
      <c r="E308" s="10">
        <v>74</v>
      </c>
      <c r="F308" s="10">
        <v>14</v>
      </c>
      <c r="G308" s="10">
        <v>35.4</v>
      </c>
      <c r="H308" s="10">
        <v>79.2</v>
      </c>
      <c r="I308">
        <v>7</v>
      </c>
      <c r="J308" t="s">
        <v>57</v>
      </c>
      <c r="K308" s="10">
        <v>10</v>
      </c>
      <c r="L308" t="s">
        <v>542</v>
      </c>
      <c r="M308" t="s">
        <v>2766</v>
      </c>
      <c r="N308" t="s">
        <v>2767</v>
      </c>
      <c r="O308">
        <v>49.087299999999999</v>
      </c>
      <c r="P308" t="s">
        <v>2771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272</v>
      </c>
      <c r="Y308" s="10">
        <v>0</v>
      </c>
      <c r="Z308" s="10">
        <v>0</v>
      </c>
      <c r="AA308" s="10">
        <v>0</v>
      </c>
      <c r="AB308" s="10">
        <v>0</v>
      </c>
      <c r="AC308" s="10">
        <v>128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272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47.1</v>
      </c>
      <c r="AX308" s="10">
        <v>0</v>
      </c>
      <c r="AY308" s="10">
        <v>0</v>
      </c>
      <c r="AZ308" s="10">
        <v>0</v>
      </c>
      <c r="BA308" s="10">
        <v>0</v>
      </c>
      <c r="BB308" t="s">
        <v>2768</v>
      </c>
      <c r="BC308" t="s">
        <v>2769</v>
      </c>
      <c r="BD308" t="s">
        <v>2770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4.8</v>
      </c>
      <c r="BM308">
        <v>0</v>
      </c>
      <c r="BN308">
        <v>0</v>
      </c>
      <c r="BO308">
        <v>0</v>
      </c>
      <c r="BP308">
        <v>5.8</v>
      </c>
      <c r="BQ308">
        <v>-10.600000000000023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4.8</v>
      </c>
      <c r="BZ308">
        <v>0</v>
      </c>
      <c r="CA308">
        <v>0</v>
      </c>
      <c r="CB308">
        <v>0</v>
      </c>
      <c r="CC308">
        <v>5.8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3</v>
      </c>
      <c r="CL308">
        <v>0</v>
      </c>
      <c r="CM308">
        <v>0</v>
      </c>
      <c r="CN308">
        <v>0</v>
      </c>
      <c r="CO308">
        <v>0</v>
      </c>
      <c r="CP308" t="s">
        <v>155</v>
      </c>
      <c r="CQ308" t="s">
        <v>155</v>
      </c>
      <c r="CR308" s="30">
        <v>1.6999999999999999E-3</v>
      </c>
      <c r="CS308">
        <v>7.9</v>
      </c>
      <c r="CU308" t="s">
        <v>131</v>
      </c>
      <c r="CV308" t="s">
        <v>2772</v>
      </c>
    </row>
    <row r="309" spans="1:100">
      <c r="A309">
        <v>307</v>
      </c>
      <c r="B309" s="12">
        <v>0.73684210526315785</v>
      </c>
      <c r="C309" s="12">
        <v>0</v>
      </c>
      <c r="D309">
        <v>4</v>
      </c>
      <c r="E309" s="10">
        <v>66</v>
      </c>
      <c r="F309" s="10">
        <v>14</v>
      </c>
      <c r="G309" s="10">
        <v>29.2</v>
      </c>
      <c r="H309" s="10">
        <v>79.400000000000006</v>
      </c>
      <c r="I309">
        <v>7</v>
      </c>
      <c r="J309" t="s">
        <v>57</v>
      </c>
      <c r="K309" s="10">
        <v>16</v>
      </c>
      <c r="L309" t="s">
        <v>543</v>
      </c>
      <c r="M309" t="s">
        <v>2773</v>
      </c>
      <c r="N309" t="s">
        <v>2774</v>
      </c>
      <c r="O309">
        <v>13.261200000000001</v>
      </c>
      <c r="P309" t="s">
        <v>2778</v>
      </c>
      <c r="Q309" s="10">
        <v>0</v>
      </c>
      <c r="R309" s="10">
        <v>0</v>
      </c>
      <c r="S309" s="10">
        <v>0</v>
      </c>
      <c r="T309" s="10">
        <v>0</v>
      </c>
      <c r="U309" s="10">
        <v>37</v>
      </c>
      <c r="V309" s="10">
        <v>0</v>
      </c>
      <c r="W309" s="10">
        <v>0</v>
      </c>
      <c r="X309" s="10">
        <v>330</v>
      </c>
      <c r="Y309" s="10">
        <v>0</v>
      </c>
      <c r="Z309" s="10">
        <v>0</v>
      </c>
      <c r="AA309" s="10">
        <v>0</v>
      </c>
      <c r="AB309" s="10">
        <v>0</v>
      </c>
      <c r="AC309" s="10">
        <v>33</v>
      </c>
      <c r="AD309" s="10">
        <v>0</v>
      </c>
      <c r="AE309" s="10">
        <v>0</v>
      </c>
      <c r="AF309" s="10">
        <v>0</v>
      </c>
      <c r="AG309" s="10">
        <v>0</v>
      </c>
      <c r="AH309" s="10">
        <v>37</v>
      </c>
      <c r="AI309" s="10">
        <v>0</v>
      </c>
      <c r="AJ309" s="10">
        <v>0</v>
      </c>
      <c r="AK309" s="10">
        <v>330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80.8</v>
      </c>
      <c r="AU309" s="10">
        <v>0</v>
      </c>
      <c r="AV309" s="10">
        <v>0</v>
      </c>
      <c r="AW309" s="10">
        <v>58.7</v>
      </c>
      <c r="AX309" s="10">
        <v>0</v>
      </c>
      <c r="AY309" s="10">
        <v>0</v>
      </c>
      <c r="AZ309" s="10">
        <v>0</v>
      </c>
      <c r="BA309" s="10">
        <v>0</v>
      </c>
      <c r="BB309" t="s">
        <v>2775</v>
      </c>
      <c r="BC309" t="s">
        <v>2776</v>
      </c>
      <c r="BD309" t="s">
        <v>2777</v>
      </c>
      <c r="BE309">
        <v>0</v>
      </c>
      <c r="BF309">
        <v>0</v>
      </c>
      <c r="BG309">
        <v>0</v>
      </c>
      <c r="BH309">
        <v>0</v>
      </c>
      <c r="BI309">
        <v>0.3</v>
      </c>
      <c r="BJ309">
        <v>0</v>
      </c>
      <c r="BK309">
        <v>0</v>
      </c>
      <c r="BL309">
        <v>1.3</v>
      </c>
      <c r="BM309">
        <v>0.4</v>
      </c>
      <c r="BN309">
        <v>0</v>
      </c>
      <c r="BO309">
        <v>0</v>
      </c>
      <c r="BP309">
        <v>1.4</v>
      </c>
      <c r="BQ309">
        <v>-3.3999999999999773</v>
      </c>
      <c r="BR309">
        <v>0</v>
      </c>
      <c r="BS309">
        <v>0</v>
      </c>
      <c r="BT309">
        <v>0</v>
      </c>
      <c r="BU309">
        <v>0</v>
      </c>
      <c r="BV309">
        <v>0.3</v>
      </c>
      <c r="BW309">
        <v>0</v>
      </c>
      <c r="BX309">
        <v>0</v>
      </c>
      <c r="BY309">
        <v>1.3</v>
      </c>
      <c r="BZ309">
        <v>0.4</v>
      </c>
      <c r="CA309">
        <v>0</v>
      </c>
      <c r="CB309">
        <v>0</v>
      </c>
      <c r="CC309">
        <v>1.4</v>
      </c>
      <c r="CD309">
        <v>0</v>
      </c>
      <c r="CE309">
        <v>0</v>
      </c>
      <c r="CF309">
        <v>0</v>
      </c>
      <c r="CG309">
        <v>0</v>
      </c>
      <c r="CH309">
        <v>2.2999999999999998</v>
      </c>
      <c r="CI309">
        <v>0</v>
      </c>
      <c r="CJ309">
        <v>0</v>
      </c>
      <c r="CK309">
        <v>2.7</v>
      </c>
      <c r="CL309">
        <v>0</v>
      </c>
      <c r="CM309">
        <v>0</v>
      </c>
      <c r="CN309">
        <v>0</v>
      </c>
      <c r="CO309">
        <v>0</v>
      </c>
      <c r="CP309" t="s">
        <v>155</v>
      </c>
      <c r="CQ309" t="s">
        <v>155</v>
      </c>
      <c r="CR309" s="30">
        <v>8.0999999999999996E-3</v>
      </c>
      <c r="CS309">
        <v>13.24</v>
      </c>
      <c r="CU309" t="s">
        <v>131</v>
      </c>
      <c r="CV309" t="s">
        <v>2779</v>
      </c>
    </row>
    <row r="310" spans="1:100">
      <c r="A310">
        <v>308</v>
      </c>
      <c r="B310" s="12">
        <v>0.68421052631578949</v>
      </c>
      <c r="C310" s="12">
        <v>0</v>
      </c>
      <c r="D310">
        <v>1</v>
      </c>
      <c r="E310" s="10">
        <v>65</v>
      </c>
      <c r="F310" s="10">
        <v>18</v>
      </c>
      <c r="G310" s="10">
        <v>29</v>
      </c>
      <c r="H310" s="10">
        <v>79.2</v>
      </c>
      <c r="I310">
        <v>9</v>
      </c>
      <c r="J310" t="s">
        <v>57</v>
      </c>
      <c r="K310" s="10">
        <v>18</v>
      </c>
      <c r="L310" t="s">
        <v>544</v>
      </c>
      <c r="M310" t="s">
        <v>2780</v>
      </c>
      <c r="N310" t="s">
        <v>2781</v>
      </c>
      <c r="O310">
        <v>76.826400000000007</v>
      </c>
      <c r="P310" t="s">
        <v>2785</v>
      </c>
      <c r="Q310" s="10">
        <v>0</v>
      </c>
      <c r="R310" s="10">
        <v>0</v>
      </c>
      <c r="S310" s="10">
        <v>0</v>
      </c>
      <c r="T310" s="10">
        <v>0</v>
      </c>
      <c r="U310" s="10">
        <v>19</v>
      </c>
      <c r="V310" s="10">
        <v>0</v>
      </c>
      <c r="W310" s="10">
        <v>0</v>
      </c>
      <c r="X310" s="10">
        <v>367</v>
      </c>
      <c r="Y310" s="10">
        <v>0</v>
      </c>
      <c r="Z310" s="10">
        <v>0</v>
      </c>
      <c r="AA310" s="10">
        <v>0</v>
      </c>
      <c r="AB310" s="10">
        <v>0</v>
      </c>
      <c r="AC310" s="10">
        <v>14</v>
      </c>
      <c r="AD310" s="10">
        <v>0</v>
      </c>
      <c r="AE310" s="10">
        <v>0</v>
      </c>
      <c r="AF310" s="10">
        <v>0</v>
      </c>
      <c r="AG310" s="10">
        <v>0</v>
      </c>
      <c r="AH310" s="10">
        <v>19</v>
      </c>
      <c r="AI310" s="10">
        <v>0</v>
      </c>
      <c r="AJ310" s="10">
        <v>0</v>
      </c>
      <c r="AK310" s="10">
        <v>367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19.2</v>
      </c>
      <c r="AU310" s="10">
        <v>0</v>
      </c>
      <c r="AV310" s="10">
        <v>0</v>
      </c>
      <c r="AW310" s="10">
        <v>90.4</v>
      </c>
      <c r="AX310" s="10">
        <v>0</v>
      </c>
      <c r="AY310" s="10">
        <v>0</v>
      </c>
      <c r="AZ310" s="10">
        <v>0</v>
      </c>
      <c r="BA310" s="10">
        <v>0</v>
      </c>
      <c r="BB310" t="s">
        <v>2782</v>
      </c>
      <c r="BC310" t="s">
        <v>2783</v>
      </c>
      <c r="BD310" t="s">
        <v>2784</v>
      </c>
      <c r="BE310">
        <v>0</v>
      </c>
      <c r="BF310">
        <v>0</v>
      </c>
      <c r="BG310">
        <v>0</v>
      </c>
      <c r="BH310">
        <v>0</v>
      </c>
      <c r="BI310">
        <v>0.5</v>
      </c>
      <c r="BJ310">
        <v>0</v>
      </c>
      <c r="BK310">
        <v>0</v>
      </c>
      <c r="BL310">
        <v>0.3</v>
      </c>
      <c r="BM310">
        <v>0.4</v>
      </c>
      <c r="BN310">
        <v>0</v>
      </c>
      <c r="BO310">
        <v>0</v>
      </c>
      <c r="BP310">
        <v>0.3</v>
      </c>
      <c r="BQ310">
        <v>-1.5</v>
      </c>
      <c r="BR310">
        <v>0</v>
      </c>
      <c r="BS310">
        <v>0</v>
      </c>
      <c r="BT310">
        <v>0</v>
      </c>
      <c r="BU310">
        <v>0</v>
      </c>
      <c r="BV310">
        <v>0.5</v>
      </c>
      <c r="BW310">
        <v>0</v>
      </c>
      <c r="BX310">
        <v>0</v>
      </c>
      <c r="BY310">
        <v>0.3</v>
      </c>
      <c r="BZ310">
        <v>0.4</v>
      </c>
      <c r="CA310">
        <v>0</v>
      </c>
      <c r="CB310">
        <v>0</v>
      </c>
      <c r="CC310">
        <v>0.3</v>
      </c>
      <c r="CD310">
        <v>0</v>
      </c>
      <c r="CE310">
        <v>0</v>
      </c>
      <c r="CF310">
        <v>0</v>
      </c>
      <c r="CG310">
        <v>0</v>
      </c>
      <c r="CH310">
        <v>3</v>
      </c>
      <c r="CI310">
        <v>0</v>
      </c>
      <c r="CJ310">
        <v>0</v>
      </c>
      <c r="CK310">
        <v>2.9</v>
      </c>
      <c r="CL310">
        <v>0</v>
      </c>
      <c r="CM310">
        <v>0</v>
      </c>
      <c r="CN310">
        <v>0</v>
      </c>
      <c r="CO310">
        <v>0</v>
      </c>
      <c r="CP310" t="s">
        <v>195</v>
      </c>
      <c r="CQ310" t="s">
        <v>155</v>
      </c>
      <c r="CR310" s="30">
        <v>7.7999999999999996E-3</v>
      </c>
      <c r="CS310">
        <v>2.68</v>
      </c>
      <c r="CU310" t="s">
        <v>131</v>
      </c>
      <c r="CV310" t="s">
        <v>2786</v>
      </c>
    </row>
    <row r="311" spans="1:100">
      <c r="A311">
        <v>309</v>
      </c>
      <c r="B311" s="12">
        <v>0.42105263157894735</v>
      </c>
      <c r="C311" s="12">
        <v>0</v>
      </c>
      <c r="D311">
        <v>0</v>
      </c>
      <c r="E311" s="10">
        <v>72</v>
      </c>
      <c r="F311" s="10">
        <v>17</v>
      </c>
      <c r="G311" s="10">
        <v>31.2</v>
      </c>
      <c r="H311" s="10">
        <v>79.2</v>
      </c>
      <c r="I311">
        <v>9</v>
      </c>
      <c r="J311" t="s">
        <v>57</v>
      </c>
      <c r="K311" s="10">
        <v>16</v>
      </c>
      <c r="L311" t="s">
        <v>545</v>
      </c>
      <c r="M311" t="s">
        <v>2787</v>
      </c>
      <c r="N311" t="s">
        <v>2788</v>
      </c>
      <c r="O311">
        <v>49.926499999999997</v>
      </c>
      <c r="P311" t="s">
        <v>2792</v>
      </c>
      <c r="Q311" s="10">
        <v>0</v>
      </c>
      <c r="R311" s="10">
        <v>0</v>
      </c>
      <c r="S311" s="10">
        <v>0</v>
      </c>
      <c r="T311" s="10">
        <v>0</v>
      </c>
      <c r="U311" s="10">
        <v>40</v>
      </c>
      <c r="V311" s="10">
        <v>0</v>
      </c>
      <c r="W311" s="10">
        <v>0</v>
      </c>
      <c r="X311" s="10">
        <v>360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40</v>
      </c>
      <c r="AI311" s="10">
        <v>0</v>
      </c>
      <c r="AJ311" s="10">
        <v>0</v>
      </c>
      <c r="AK311" s="10">
        <v>360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35.1</v>
      </c>
      <c r="AU311" s="10">
        <v>0</v>
      </c>
      <c r="AV311" s="10">
        <v>0</v>
      </c>
      <c r="AW311" s="10">
        <v>25.9</v>
      </c>
      <c r="AX311" s="10">
        <v>0</v>
      </c>
      <c r="AY311" s="10">
        <v>0</v>
      </c>
      <c r="AZ311" s="10">
        <v>0</v>
      </c>
      <c r="BA311" s="10">
        <v>0</v>
      </c>
      <c r="BB311" t="s">
        <v>2789</v>
      </c>
      <c r="BC311" t="s">
        <v>2790</v>
      </c>
      <c r="BD311" t="s">
        <v>2791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-0.2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3.1</v>
      </c>
      <c r="CI311">
        <v>0</v>
      </c>
      <c r="CJ311">
        <v>0</v>
      </c>
      <c r="CK311">
        <v>3.8</v>
      </c>
      <c r="CL311">
        <v>0</v>
      </c>
      <c r="CM311">
        <v>0</v>
      </c>
      <c r="CN311">
        <v>0</v>
      </c>
      <c r="CO311">
        <v>0</v>
      </c>
      <c r="CP311" t="s">
        <v>155</v>
      </c>
      <c r="CQ311" t="s">
        <v>155</v>
      </c>
      <c r="CR311" s="30">
        <v>2.0999999999999999E-3</v>
      </c>
      <c r="CS311">
        <v>7.16</v>
      </c>
      <c r="CU311" t="s">
        <v>131</v>
      </c>
      <c r="CV311" t="s">
        <v>2793</v>
      </c>
    </row>
    <row r="312" spans="1:100">
      <c r="A312">
        <v>310</v>
      </c>
      <c r="B312" s="12">
        <v>0.36842105263157893</v>
      </c>
      <c r="C312" s="12">
        <v>0</v>
      </c>
      <c r="D312">
        <v>0</v>
      </c>
      <c r="E312" s="10">
        <v>73</v>
      </c>
      <c r="F312" s="10">
        <v>20</v>
      </c>
      <c r="G312" s="10">
        <v>33.6</v>
      </c>
      <c r="H312" s="10">
        <v>84.2</v>
      </c>
      <c r="I312">
        <v>7</v>
      </c>
      <c r="J312" t="s">
        <v>55</v>
      </c>
      <c r="K312" s="10">
        <v>20</v>
      </c>
      <c r="L312" t="s">
        <v>546</v>
      </c>
      <c r="M312" t="s">
        <v>2794</v>
      </c>
      <c r="N312" t="s">
        <v>2795</v>
      </c>
      <c r="O312">
        <v>49.462899999999998</v>
      </c>
      <c r="P312" t="s">
        <v>2799</v>
      </c>
      <c r="Q312" s="10">
        <v>0</v>
      </c>
      <c r="R312" s="10">
        <v>0</v>
      </c>
      <c r="S312" s="10">
        <v>0</v>
      </c>
      <c r="T312" s="10">
        <v>0</v>
      </c>
      <c r="U312" s="10">
        <v>197</v>
      </c>
      <c r="V312" s="10">
        <v>0</v>
      </c>
      <c r="W312" s="10">
        <v>0</v>
      </c>
      <c r="X312" s="10">
        <v>197</v>
      </c>
      <c r="Y312" s="10">
        <v>0</v>
      </c>
      <c r="Z312" s="10">
        <v>0</v>
      </c>
      <c r="AA312" s="10">
        <v>0</v>
      </c>
      <c r="AB312" s="10">
        <v>0</v>
      </c>
      <c r="AC312" s="10">
        <v>6</v>
      </c>
      <c r="AD312" s="10">
        <v>0</v>
      </c>
      <c r="AE312" s="10">
        <v>0</v>
      </c>
      <c r="AF312" s="10">
        <v>0</v>
      </c>
      <c r="AG312" s="10">
        <v>0</v>
      </c>
      <c r="AH312" s="10">
        <v>197</v>
      </c>
      <c r="AI312" s="10">
        <v>0</v>
      </c>
      <c r="AJ312" s="10">
        <v>0</v>
      </c>
      <c r="AK312" s="10">
        <v>197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50.2</v>
      </c>
      <c r="AU312" s="10">
        <v>0</v>
      </c>
      <c r="AV312" s="10">
        <v>0</v>
      </c>
      <c r="AW312" s="10">
        <v>9</v>
      </c>
      <c r="AX312" s="10">
        <v>0</v>
      </c>
      <c r="AY312" s="10">
        <v>0</v>
      </c>
      <c r="AZ312" s="10">
        <v>0</v>
      </c>
      <c r="BA312" s="10">
        <v>0</v>
      </c>
      <c r="BB312" t="s">
        <v>2796</v>
      </c>
      <c r="BC312" t="s">
        <v>2797</v>
      </c>
      <c r="BD312" t="s">
        <v>2798</v>
      </c>
      <c r="BE312">
        <v>0</v>
      </c>
      <c r="BF312">
        <v>0</v>
      </c>
      <c r="BG312">
        <v>0</v>
      </c>
      <c r="BH312">
        <v>0</v>
      </c>
      <c r="BI312">
        <v>0.2</v>
      </c>
      <c r="BJ312">
        <v>0</v>
      </c>
      <c r="BK312">
        <v>0</v>
      </c>
      <c r="BL312">
        <v>0.1</v>
      </c>
      <c r="BM312">
        <v>0</v>
      </c>
      <c r="BN312">
        <v>0</v>
      </c>
      <c r="BO312">
        <v>0</v>
      </c>
      <c r="BP312">
        <v>0</v>
      </c>
      <c r="BQ312">
        <v>-0.30000000000001137</v>
      </c>
      <c r="BR312">
        <v>0</v>
      </c>
      <c r="BS312">
        <v>0</v>
      </c>
      <c r="BT312">
        <v>0</v>
      </c>
      <c r="BU312">
        <v>0</v>
      </c>
      <c r="BV312">
        <v>0.2</v>
      </c>
      <c r="BW312">
        <v>0</v>
      </c>
      <c r="BX312">
        <v>0</v>
      </c>
      <c r="BY312">
        <v>0.1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4.0999999999999996</v>
      </c>
      <c r="CI312">
        <v>0</v>
      </c>
      <c r="CJ312">
        <v>0</v>
      </c>
      <c r="CK312">
        <v>3.8</v>
      </c>
      <c r="CL312">
        <v>0</v>
      </c>
      <c r="CM312">
        <v>0</v>
      </c>
      <c r="CN312">
        <v>0</v>
      </c>
      <c r="CO312">
        <v>0</v>
      </c>
      <c r="CP312" t="s">
        <v>195</v>
      </c>
      <c r="CQ312" t="s">
        <v>155</v>
      </c>
      <c r="CR312" s="30">
        <v>2.5000000000000001E-3</v>
      </c>
      <c r="CS312">
        <v>7.84</v>
      </c>
      <c r="CU312" t="s">
        <v>2801</v>
      </c>
      <c r="CV312" t="s">
        <v>2800</v>
      </c>
    </row>
    <row r="313" spans="1:100">
      <c r="A313">
        <v>311</v>
      </c>
      <c r="B313" s="12">
        <v>1</v>
      </c>
      <c r="C313" s="12">
        <v>1</v>
      </c>
      <c r="D313">
        <v>-2</v>
      </c>
      <c r="E313" s="10">
        <v>74</v>
      </c>
      <c r="F313" s="10">
        <v>16</v>
      </c>
      <c r="G313" s="10">
        <v>36.1</v>
      </c>
      <c r="H313" s="10">
        <v>83.2</v>
      </c>
      <c r="I313">
        <v>8</v>
      </c>
      <c r="J313" t="s">
        <v>148</v>
      </c>
      <c r="K313" s="10">
        <v>24</v>
      </c>
      <c r="L313" t="s">
        <v>547</v>
      </c>
      <c r="M313" t="s">
        <v>2802</v>
      </c>
      <c r="N313" t="s">
        <v>2803</v>
      </c>
      <c r="O313">
        <v>0</v>
      </c>
      <c r="P313" t="s">
        <v>131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t="s">
        <v>2804</v>
      </c>
      <c r="BC313" t="s">
        <v>2805</v>
      </c>
      <c r="BD313" t="s">
        <v>2806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 t="s">
        <v>195</v>
      </c>
      <c r="CQ313" t="s">
        <v>155</v>
      </c>
      <c r="CR313" s="30">
        <v>9.2999999999999992E-3</v>
      </c>
      <c r="CS313">
        <v>2.89</v>
      </c>
      <c r="CU313" t="s">
        <v>131</v>
      </c>
      <c r="CV313" t="s">
        <v>2807</v>
      </c>
    </row>
    <row r="314" spans="1:100">
      <c r="A314">
        <v>312</v>
      </c>
      <c r="B314" s="12">
        <v>0.63157894736842102</v>
      </c>
      <c r="C314" s="12">
        <v>1</v>
      </c>
      <c r="D314">
        <v>-1</v>
      </c>
      <c r="E314" s="10">
        <v>77</v>
      </c>
      <c r="F314" s="10">
        <v>25</v>
      </c>
      <c r="G314" s="10">
        <v>37.4</v>
      </c>
      <c r="H314" s="10">
        <v>83.7</v>
      </c>
      <c r="I314">
        <v>7</v>
      </c>
      <c r="J314" t="s">
        <v>148</v>
      </c>
      <c r="K314" s="10">
        <v>25</v>
      </c>
      <c r="L314" t="s">
        <v>548</v>
      </c>
      <c r="M314" t="s">
        <v>2808</v>
      </c>
      <c r="N314" t="s">
        <v>2809</v>
      </c>
      <c r="O314">
        <v>0</v>
      </c>
      <c r="P314" t="s">
        <v>131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t="s">
        <v>2810</v>
      </c>
      <c r="BC314" t="s">
        <v>2811</v>
      </c>
      <c r="BD314" t="s">
        <v>2812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 t="s">
        <v>195</v>
      </c>
      <c r="CQ314" t="s">
        <v>155</v>
      </c>
      <c r="CR314" s="30">
        <v>8.5000000000000006E-3</v>
      </c>
      <c r="CS314">
        <v>2.44</v>
      </c>
      <c r="CU314" t="s">
        <v>131</v>
      </c>
      <c r="CV314" t="s">
        <v>2813</v>
      </c>
    </row>
    <row r="315" spans="1:100">
      <c r="A315">
        <v>313</v>
      </c>
      <c r="B315" s="12">
        <v>0.36842105263157893</v>
      </c>
      <c r="C315" s="12">
        <v>0</v>
      </c>
      <c r="D315">
        <v>0</v>
      </c>
      <c r="E315" s="10">
        <v>78</v>
      </c>
      <c r="F315" s="10">
        <v>29</v>
      </c>
      <c r="G315" s="10">
        <v>35.299999999999997</v>
      </c>
      <c r="H315" s="10">
        <v>82.8</v>
      </c>
      <c r="I315">
        <v>2</v>
      </c>
      <c r="J315" t="s">
        <v>55</v>
      </c>
      <c r="K315" s="10">
        <v>24</v>
      </c>
      <c r="L315" t="s">
        <v>549</v>
      </c>
      <c r="M315" t="s">
        <v>2814</v>
      </c>
      <c r="N315" t="s">
        <v>2815</v>
      </c>
      <c r="O315">
        <v>153.2765</v>
      </c>
      <c r="P315" t="s">
        <v>2819</v>
      </c>
      <c r="Q315" s="10">
        <v>0</v>
      </c>
      <c r="R315" s="10">
        <v>0</v>
      </c>
      <c r="S315" s="10">
        <v>0</v>
      </c>
      <c r="T315" s="10">
        <v>0</v>
      </c>
      <c r="U315" s="10">
        <v>280</v>
      </c>
      <c r="V315" s="10">
        <v>0</v>
      </c>
      <c r="W315" s="10">
        <v>0</v>
      </c>
      <c r="X315" s="10">
        <v>120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280</v>
      </c>
      <c r="AI315" s="10">
        <v>0</v>
      </c>
      <c r="AJ315" s="10">
        <v>0</v>
      </c>
      <c r="AK315" s="10">
        <v>120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61.2</v>
      </c>
      <c r="AU315" s="10">
        <v>0</v>
      </c>
      <c r="AV315" s="10">
        <v>0</v>
      </c>
      <c r="AW315" s="10">
        <v>24</v>
      </c>
      <c r="AX315" s="10">
        <v>0</v>
      </c>
      <c r="AY315" s="10">
        <v>0</v>
      </c>
      <c r="AZ315" s="10">
        <v>0</v>
      </c>
      <c r="BA315" s="10">
        <v>0</v>
      </c>
      <c r="BB315" t="s">
        <v>2816</v>
      </c>
      <c r="BC315" t="s">
        <v>2817</v>
      </c>
      <c r="BD315" t="s">
        <v>2818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3.7</v>
      </c>
      <c r="CI315">
        <v>0</v>
      </c>
      <c r="CJ315">
        <v>0</v>
      </c>
      <c r="CK315">
        <v>3.4</v>
      </c>
      <c r="CL315">
        <v>0</v>
      </c>
      <c r="CM315">
        <v>0</v>
      </c>
      <c r="CN315">
        <v>0</v>
      </c>
      <c r="CO315">
        <v>0</v>
      </c>
      <c r="CP315" t="s">
        <v>195</v>
      </c>
      <c r="CQ315" t="s">
        <v>155</v>
      </c>
      <c r="CR315" s="30">
        <v>9.7999999999999997E-3</v>
      </c>
      <c r="CS315">
        <v>2.5299999999999998</v>
      </c>
      <c r="CU315" t="s">
        <v>131</v>
      </c>
      <c r="CV315" t="s">
        <v>2820</v>
      </c>
    </row>
    <row r="316" spans="1:100">
      <c r="A316">
        <v>314</v>
      </c>
      <c r="B316" s="12">
        <v>0.63157894736842102</v>
      </c>
      <c r="C316" s="12">
        <v>0</v>
      </c>
      <c r="D316">
        <v>1</v>
      </c>
      <c r="E316" s="10">
        <v>71</v>
      </c>
      <c r="F316" s="10">
        <v>24</v>
      </c>
      <c r="G316" s="10">
        <v>32.200000000000003</v>
      </c>
      <c r="H316" s="10">
        <v>83.9</v>
      </c>
      <c r="I316">
        <v>4</v>
      </c>
      <c r="J316" t="s">
        <v>55</v>
      </c>
      <c r="K316" s="10">
        <v>29</v>
      </c>
      <c r="L316" t="s">
        <v>550</v>
      </c>
      <c r="M316" t="s">
        <v>2821</v>
      </c>
      <c r="N316" t="s">
        <v>2822</v>
      </c>
      <c r="O316">
        <v>97.607699999999994</v>
      </c>
      <c r="P316" t="s">
        <v>2826</v>
      </c>
      <c r="Q316" s="10">
        <v>0</v>
      </c>
      <c r="R316" s="10">
        <v>0</v>
      </c>
      <c r="S316" s="10">
        <v>0</v>
      </c>
      <c r="T316" s="10">
        <v>0</v>
      </c>
      <c r="U316" s="10">
        <v>371</v>
      </c>
      <c r="V316" s="10">
        <v>0</v>
      </c>
      <c r="W316" s="10">
        <v>0</v>
      </c>
      <c r="X316" s="10">
        <v>20</v>
      </c>
      <c r="Y316" s="10">
        <v>0</v>
      </c>
      <c r="Z316" s="10">
        <v>0</v>
      </c>
      <c r="AA316" s="10">
        <v>0</v>
      </c>
      <c r="AB316" s="10">
        <v>0</v>
      </c>
      <c r="AC316" s="10">
        <v>9</v>
      </c>
      <c r="AD316" s="10">
        <v>0</v>
      </c>
      <c r="AE316" s="10">
        <v>0</v>
      </c>
      <c r="AF316" s="10">
        <v>0</v>
      </c>
      <c r="AG316" s="10">
        <v>0</v>
      </c>
      <c r="AH316" s="10">
        <v>371</v>
      </c>
      <c r="AI316" s="10">
        <v>0</v>
      </c>
      <c r="AJ316" s="10">
        <v>0</v>
      </c>
      <c r="AK316" s="10">
        <v>20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12.1</v>
      </c>
      <c r="AU316" s="10">
        <v>0</v>
      </c>
      <c r="AV316" s="10">
        <v>0</v>
      </c>
      <c r="AW316" s="10">
        <v>30.5</v>
      </c>
      <c r="AX316" s="10">
        <v>0</v>
      </c>
      <c r="AY316" s="10">
        <v>0</v>
      </c>
      <c r="AZ316" s="10">
        <v>0</v>
      </c>
      <c r="BA316" s="10">
        <v>0</v>
      </c>
      <c r="BB316" t="s">
        <v>2823</v>
      </c>
      <c r="BC316" t="s">
        <v>2824</v>
      </c>
      <c r="BD316" t="s">
        <v>2825</v>
      </c>
      <c r="BE316">
        <v>0</v>
      </c>
      <c r="BF316">
        <v>0</v>
      </c>
      <c r="BG316">
        <v>0</v>
      </c>
      <c r="BH316">
        <v>0</v>
      </c>
      <c r="BI316">
        <v>0.6</v>
      </c>
      <c r="BJ316">
        <v>0</v>
      </c>
      <c r="BK316">
        <v>0</v>
      </c>
      <c r="BL316">
        <v>0</v>
      </c>
      <c r="BM316">
        <v>0.1</v>
      </c>
      <c r="BN316">
        <v>0</v>
      </c>
      <c r="BO316">
        <v>0</v>
      </c>
      <c r="BP316">
        <v>0</v>
      </c>
      <c r="BQ316">
        <v>-0.69999999999998863</v>
      </c>
      <c r="BR316">
        <v>0</v>
      </c>
      <c r="BS316">
        <v>0</v>
      </c>
      <c r="BT316">
        <v>0</v>
      </c>
      <c r="BU316">
        <v>0</v>
      </c>
      <c r="BV316">
        <v>0.6</v>
      </c>
      <c r="BW316">
        <v>0</v>
      </c>
      <c r="BX316">
        <v>0</v>
      </c>
      <c r="BY316">
        <v>-0.1</v>
      </c>
      <c r="BZ316">
        <v>0.1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4.8</v>
      </c>
      <c r="CI316">
        <v>0</v>
      </c>
      <c r="CJ316">
        <v>0</v>
      </c>
      <c r="CK316">
        <v>4</v>
      </c>
      <c r="CL316">
        <v>0</v>
      </c>
      <c r="CM316">
        <v>0</v>
      </c>
      <c r="CN316">
        <v>0</v>
      </c>
      <c r="CO316">
        <v>0</v>
      </c>
      <c r="CP316" t="s">
        <v>195</v>
      </c>
      <c r="CQ316" t="s">
        <v>155</v>
      </c>
      <c r="CR316" s="30">
        <v>4.0000000000000001E-3</v>
      </c>
      <c r="CS316">
        <v>2.42</v>
      </c>
      <c r="CU316" t="s">
        <v>131</v>
      </c>
      <c r="CV316" t="s">
        <v>2827</v>
      </c>
    </row>
    <row r="317" spans="1:100">
      <c r="A317">
        <v>315</v>
      </c>
      <c r="B317" s="12">
        <v>0.47368421052631576</v>
      </c>
      <c r="C317" s="12">
        <v>0</v>
      </c>
      <c r="D317">
        <v>0</v>
      </c>
      <c r="E317" s="10">
        <v>75</v>
      </c>
      <c r="F317" s="10">
        <v>20</v>
      </c>
      <c r="G317" s="10">
        <v>23.8</v>
      </c>
      <c r="H317" s="10">
        <v>86.3</v>
      </c>
      <c r="I317">
        <v>4</v>
      </c>
      <c r="J317" t="s">
        <v>55</v>
      </c>
      <c r="K317" s="10">
        <v>29</v>
      </c>
      <c r="L317" t="s">
        <v>551</v>
      </c>
      <c r="M317" t="s">
        <v>2828</v>
      </c>
      <c r="N317" t="s">
        <v>2829</v>
      </c>
      <c r="O317">
        <v>35.911999999999999</v>
      </c>
      <c r="P317" t="s">
        <v>2833</v>
      </c>
      <c r="Q317" s="10">
        <v>0</v>
      </c>
      <c r="R317" s="10">
        <v>0</v>
      </c>
      <c r="S317" s="10">
        <v>0</v>
      </c>
      <c r="T317" s="10">
        <v>0</v>
      </c>
      <c r="U317" s="10">
        <v>345</v>
      </c>
      <c r="V317" s="10">
        <v>0</v>
      </c>
      <c r="W317" s="10">
        <v>0</v>
      </c>
      <c r="X317" s="10">
        <v>18</v>
      </c>
      <c r="Y317" s="10">
        <v>0</v>
      </c>
      <c r="Z317" s="10">
        <v>0</v>
      </c>
      <c r="AA317" s="10">
        <v>0</v>
      </c>
      <c r="AB317" s="10">
        <v>0</v>
      </c>
      <c r="AC317" s="10">
        <v>37</v>
      </c>
      <c r="AD317" s="10">
        <v>0</v>
      </c>
      <c r="AE317" s="10">
        <v>0</v>
      </c>
      <c r="AF317" s="10">
        <v>0</v>
      </c>
      <c r="AG317" s="10">
        <v>0</v>
      </c>
      <c r="AH317" s="10">
        <v>345</v>
      </c>
      <c r="AI317" s="10">
        <v>0</v>
      </c>
      <c r="AJ317" s="10">
        <v>0</v>
      </c>
      <c r="AK317" s="10">
        <v>18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11</v>
      </c>
      <c r="AU317" s="10">
        <v>0</v>
      </c>
      <c r="AV317" s="10">
        <v>0</v>
      </c>
      <c r="AW317" s="10">
        <v>48</v>
      </c>
      <c r="AX317" s="10">
        <v>0</v>
      </c>
      <c r="AY317" s="10">
        <v>0</v>
      </c>
      <c r="AZ317" s="10">
        <v>0</v>
      </c>
      <c r="BA317" s="10">
        <v>0</v>
      </c>
      <c r="BB317" t="s">
        <v>2830</v>
      </c>
      <c r="BC317" t="s">
        <v>2831</v>
      </c>
      <c r="BD317" t="s">
        <v>2832</v>
      </c>
      <c r="BE317">
        <v>0</v>
      </c>
      <c r="BF317">
        <v>0</v>
      </c>
      <c r="BG317">
        <v>0</v>
      </c>
      <c r="BH317">
        <v>0</v>
      </c>
      <c r="BI317">
        <v>2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-2</v>
      </c>
      <c r="BR317">
        <v>0</v>
      </c>
      <c r="BS317">
        <v>0</v>
      </c>
      <c r="BT317">
        <v>0</v>
      </c>
      <c r="BU317">
        <v>0</v>
      </c>
      <c r="BV317">
        <v>2</v>
      </c>
      <c r="BW317">
        <v>0</v>
      </c>
      <c r="BX317">
        <v>0</v>
      </c>
      <c r="BY317">
        <v>-0.1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4.0999999999999996</v>
      </c>
      <c r="CI317">
        <v>0</v>
      </c>
      <c r="CJ317">
        <v>0</v>
      </c>
      <c r="CK317">
        <v>3.4</v>
      </c>
      <c r="CL317">
        <v>0</v>
      </c>
      <c r="CM317">
        <v>0</v>
      </c>
      <c r="CN317">
        <v>0</v>
      </c>
      <c r="CO317">
        <v>0</v>
      </c>
      <c r="CP317" t="s">
        <v>195</v>
      </c>
      <c r="CQ317" t="s">
        <v>155</v>
      </c>
      <c r="CR317" s="30">
        <v>7.4999999999999997E-3</v>
      </c>
      <c r="CS317">
        <v>9.11</v>
      </c>
      <c r="CU317" t="s">
        <v>2835</v>
      </c>
      <c r="CV317" t="s">
        <v>2834</v>
      </c>
    </row>
    <row r="318" spans="1:100">
      <c r="A318">
        <v>316</v>
      </c>
      <c r="B318" s="12">
        <v>0.84210526315789469</v>
      </c>
      <c r="C318" s="12">
        <v>1</v>
      </c>
      <c r="D318">
        <v>-2</v>
      </c>
      <c r="E318" s="10">
        <v>74</v>
      </c>
      <c r="F318" s="10">
        <v>16</v>
      </c>
      <c r="G318" s="10">
        <v>26.1</v>
      </c>
      <c r="H318" s="10">
        <v>84</v>
      </c>
      <c r="I318">
        <v>4</v>
      </c>
      <c r="J318" t="s">
        <v>148</v>
      </c>
      <c r="K318" s="10">
        <v>32</v>
      </c>
      <c r="L318" t="s">
        <v>552</v>
      </c>
      <c r="M318" t="s">
        <v>2836</v>
      </c>
      <c r="N318" t="s">
        <v>2837</v>
      </c>
      <c r="O318">
        <v>0</v>
      </c>
      <c r="P318" t="s">
        <v>131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t="s">
        <v>2838</v>
      </c>
      <c r="BC318" t="s">
        <v>2839</v>
      </c>
      <c r="BD318" t="s">
        <v>2840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 t="s">
        <v>195</v>
      </c>
      <c r="CQ318" t="s">
        <v>155</v>
      </c>
      <c r="CR318" s="30">
        <v>3.0999999999999999E-3</v>
      </c>
      <c r="CS318">
        <v>2.19</v>
      </c>
      <c r="CU318" t="s">
        <v>131</v>
      </c>
      <c r="CV318" t="s">
        <v>2841</v>
      </c>
    </row>
    <row r="319" spans="1:100">
      <c r="A319">
        <v>317</v>
      </c>
      <c r="B319" s="12">
        <v>0.84210526315789469</v>
      </c>
      <c r="C319" s="12">
        <v>0</v>
      </c>
      <c r="D319">
        <v>1</v>
      </c>
      <c r="E319" s="10">
        <v>79</v>
      </c>
      <c r="F319" s="10">
        <v>23</v>
      </c>
      <c r="G319" s="10">
        <v>25.7</v>
      </c>
      <c r="H319" s="10">
        <v>90.6</v>
      </c>
      <c r="I319">
        <v>8</v>
      </c>
      <c r="J319" t="s">
        <v>74</v>
      </c>
      <c r="K319" s="10">
        <v>38</v>
      </c>
      <c r="L319" t="s">
        <v>553</v>
      </c>
      <c r="M319" t="s">
        <v>2842</v>
      </c>
      <c r="N319" t="s">
        <v>2843</v>
      </c>
      <c r="O319">
        <v>29.174499999999998</v>
      </c>
      <c r="P319" t="s">
        <v>2847</v>
      </c>
      <c r="Q319" s="10">
        <v>0</v>
      </c>
      <c r="R319" s="10">
        <v>0</v>
      </c>
      <c r="S319" s="10">
        <v>0</v>
      </c>
      <c r="T319" s="10">
        <v>0</v>
      </c>
      <c r="U319" s="10">
        <v>114</v>
      </c>
      <c r="V319" s="10">
        <v>265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21</v>
      </c>
      <c r="AD319" s="10">
        <v>0</v>
      </c>
      <c r="AE319" s="10">
        <v>0</v>
      </c>
      <c r="AF319" s="10">
        <v>0</v>
      </c>
      <c r="AG319" s="10">
        <v>0</v>
      </c>
      <c r="AH319" s="10">
        <v>114</v>
      </c>
      <c r="AI319" s="10">
        <v>265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63.6</v>
      </c>
      <c r="AU319" s="10">
        <v>0.1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t="s">
        <v>2844</v>
      </c>
      <c r="BC319" t="s">
        <v>2845</v>
      </c>
      <c r="BD319" t="s">
        <v>2846</v>
      </c>
      <c r="BE319">
        <v>0</v>
      </c>
      <c r="BF319">
        <v>0.1</v>
      </c>
      <c r="BG319">
        <v>0</v>
      </c>
      <c r="BH319">
        <v>0</v>
      </c>
      <c r="BI319">
        <v>0.1</v>
      </c>
      <c r="BJ319">
        <v>0.7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-0.89999999999997726</v>
      </c>
      <c r="BR319">
        <v>0</v>
      </c>
      <c r="BS319">
        <v>0.1</v>
      </c>
      <c r="BT319">
        <v>0</v>
      </c>
      <c r="BU319">
        <v>0</v>
      </c>
      <c r="BV319">
        <v>0.1</v>
      </c>
      <c r="BW319">
        <v>0.7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2.4</v>
      </c>
      <c r="CI319">
        <v>2.8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 t="s">
        <v>195</v>
      </c>
      <c r="CQ319" t="s">
        <v>155</v>
      </c>
      <c r="CR319" s="30">
        <v>7.7999999999999996E-3</v>
      </c>
      <c r="CS319">
        <v>3.94</v>
      </c>
      <c r="CU319" t="s">
        <v>131</v>
      </c>
      <c r="CV319" t="s">
        <v>2848</v>
      </c>
    </row>
    <row r="320" spans="1:100">
      <c r="A320">
        <v>318</v>
      </c>
      <c r="B320" s="12">
        <v>0.84210526315789469</v>
      </c>
      <c r="C320" s="12">
        <v>0</v>
      </c>
      <c r="D320">
        <v>2</v>
      </c>
      <c r="E320" s="10">
        <v>80</v>
      </c>
      <c r="F320" s="10">
        <v>23</v>
      </c>
      <c r="G320" s="10">
        <v>28.3</v>
      </c>
      <c r="H320" s="10">
        <v>92.1</v>
      </c>
      <c r="I320">
        <v>7</v>
      </c>
      <c r="J320" t="s">
        <v>74</v>
      </c>
      <c r="K320" s="10">
        <v>39</v>
      </c>
      <c r="L320" t="s">
        <v>554</v>
      </c>
      <c r="M320" t="s">
        <v>2849</v>
      </c>
      <c r="N320" t="s">
        <v>2850</v>
      </c>
      <c r="O320">
        <v>15.8767</v>
      </c>
      <c r="P320" t="s">
        <v>2854</v>
      </c>
      <c r="Q320" s="10">
        <v>0</v>
      </c>
      <c r="R320" s="10">
        <v>0</v>
      </c>
      <c r="S320" s="10">
        <v>0</v>
      </c>
      <c r="T320" s="10">
        <v>0</v>
      </c>
      <c r="U320" s="10">
        <v>109</v>
      </c>
      <c r="V320" s="10">
        <v>287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4</v>
      </c>
      <c r="AD320" s="10">
        <v>0</v>
      </c>
      <c r="AE320" s="10">
        <v>0</v>
      </c>
      <c r="AF320" s="10">
        <v>0</v>
      </c>
      <c r="AG320" s="10">
        <v>0</v>
      </c>
      <c r="AH320" s="10">
        <v>109</v>
      </c>
      <c r="AI320" s="10">
        <v>287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66.7</v>
      </c>
      <c r="AU320" s="10">
        <v>50.3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t="s">
        <v>2851</v>
      </c>
      <c r="BC320" t="s">
        <v>2852</v>
      </c>
      <c r="BD320" t="s">
        <v>2853</v>
      </c>
      <c r="BE320">
        <v>0</v>
      </c>
      <c r="BF320">
        <v>0.1</v>
      </c>
      <c r="BG320">
        <v>0</v>
      </c>
      <c r="BH320">
        <v>0</v>
      </c>
      <c r="BI320">
        <v>0</v>
      </c>
      <c r="BJ320">
        <v>0.2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-0.30000000000001137</v>
      </c>
      <c r="BR320">
        <v>0</v>
      </c>
      <c r="BS320">
        <v>0.1</v>
      </c>
      <c r="BT320">
        <v>0</v>
      </c>
      <c r="BU320">
        <v>0</v>
      </c>
      <c r="BV320">
        <v>-0.1</v>
      </c>
      <c r="BW320">
        <v>0.2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2.2999999999999998</v>
      </c>
      <c r="CI320">
        <v>2.8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 t="s">
        <v>195</v>
      </c>
      <c r="CQ320" t="s">
        <v>155</v>
      </c>
      <c r="CR320" s="30">
        <v>5.3E-3</v>
      </c>
      <c r="CS320">
        <v>7.24</v>
      </c>
      <c r="CU320" t="s">
        <v>131</v>
      </c>
      <c r="CV320" t="s">
        <v>2855</v>
      </c>
    </row>
    <row r="321" spans="1:100">
      <c r="A321">
        <v>319</v>
      </c>
      <c r="B321" s="12">
        <v>0.63157894736842102</v>
      </c>
      <c r="C321" s="12">
        <v>0</v>
      </c>
      <c r="D321">
        <v>4</v>
      </c>
      <c r="E321" s="10">
        <v>77</v>
      </c>
      <c r="F321" s="10">
        <v>19</v>
      </c>
      <c r="G321" s="10">
        <v>28</v>
      </c>
      <c r="H321" s="10">
        <v>90.4</v>
      </c>
      <c r="I321">
        <v>3</v>
      </c>
      <c r="J321" t="s">
        <v>74</v>
      </c>
      <c r="K321" s="10">
        <v>42</v>
      </c>
      <c r="L321" t="s">
        <v>555</v>
      </c>
      <c r="M321" t="s">
        <v>2856</v>
      </c>
      <c r="N321" t="s">
        <v>2857</v>
      </c>
      <c r="O321">
        <v>11.9359</v>
      </c>
      <c r="P321" t="s">
        <v>2861</v>
      </c>
      <c r="Q321" s="10">
        <v>0</v>
      </c>
      <c r="R321" s="10">
        <v>0</v>
      </c>
      <c r="S321" s="10">
        <v>0</v>
      </c>
      <c r="T321" s="10">
        <v>0</v>
      </c>
      <c r="U321" s="10">
        <v>75</v>
      </c>
      <c r="V321" s="10">
        <v>300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25</v>
      </c>
      <c r="AD321" s="10">
        <v>0</v>
      </c>
      <c r="AE321" s="10">
        <v>0</v>
      </c>
      <c r="AF321" s="10">
        <v>0</v>
      </c>
      <c r="AG321" s="10">
        <v>0</v>
      </c>
      <c r="AH321" s="10">
        <v>75</v>
      </c>
      <c r="AI321" s="10">
        <v>300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35</v>
      </c>
      <c r="AU321" s="10">
        <v>1.6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t="s">
        <v>2858</v>
      </c>
      <c r="BC321" t="s">
        <v>2859</v>
      </c>
      <c r="BD321" t="s">
        <v>2860</v>
      </c>
      <c r="BE321">
        <v>0</v>
      </c>
      <c r="BF321">
        <v>0</v>
      </c>
      <c r="BG321">
        <v>0</v>
      </c>
      <c r="BH321">
        <v>0</v>
      </c>
      <c r="BI321">
        <v>0.3</v>
      </c>
      <c r="BJ321">
        <v>0.7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-1</v>
      </c>
      <c r="BR321">
        <v>0</v>
      </c>
      <c r="BS321">
        <v>0</v>
      </c>
      <c r="BT321">
        <v>0</v>
      </c>
      <c r="BU321">
        <v>0</v>
      </c>
      <c r="BV321">
        <v>0.3</v>
      </c>
      <c r="BW321">
        <v>0.7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3.3</v>
      </c>
      <c r="CI321">
        <v>3.5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 t="s">
        <v>195</v>
      </c>
      <c r="CQ321" t="s">
        <v>155</v>
      </c>
      <c r="CR321" s="30">
        <v>8.5000000000000006E-3</v>
      </c>
      <c r="CS321">
        <v>19.79</v>
      </c>
      <c r="CU321" t="s">
        <v>131</v>
      </c>
      <c r="CV321" t="s">
        <v>2862</v>
      </c>
    </row>
    <row r="322" spans="1:100">
      <c r="A322">
        <v>320</v>
      </c>
      <c r="B322" s="12">
        <v>0.26315789473684209</v>
      </c>
      <c r="C322" s="12">
        <v>0</v>
      </c>
      <c r="D322">
        <v>4</v>
      </c>
      <c r="E322" s="10">
        <v>74</v>
      </c>
      <c r="F322" s="10">
        <v>22</v>
      </c>
      <c r="G322" s="10">
        <v>27.2</v>
      </c>
      <c r="H322" s="10">
        <v>85.2</v>
      </c>
      <c r="I322">
        <v>6</v>
      </c>
      <c r="J322" t="s">
        <v>74</v>
      </c>
      <c r="K322" s="10">
        <v>35</v>
      </c>
      <c r="L322" t="s">
        <v>556</v>
      </c>
      <c r="M322" t="s">
        <v>2863</v>
      </c>
      <c r="N322" t="s">
        <v>2864</v>
      </c>
      <c r="O322">
        <v>101.45269999999999</v>
      </c>
      <c r="P322" t="s">
        <v>2868</v>
      </c>
      <c r="Q322" s="10">
        <v>0</v>
      </c>
      <c r="R322" s="10">
        <v>0</v>
      </c>
      <c r="S322" s="10">
        <v>0</v>
      </c>
      <c r="T322" s="10">
        <v>0</v>
      </c>
      <c r="U322" s="10">
        <v>150</v>
      </c>
      <c r="V322" s="10">
        <v>249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1</v>
      </c>
      <c r="AD322" s="10">
        <v>0</v>
      </c>
      <c r="AE322" s="10">
        <v>0</v>
      </c>
      <c r="AF322" s="10">
        <v>0</v>
      </c>
      <c r="AG322" s="10">
        <v>0</v>
      </c>
      <c r="AH322" s="10">
        <v>150</v>
      </c>
      <c r="AI322" s="10">
        <v>249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73.2</v>
      </c>
      <c r="AU322" s="10">
        <v>74.7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t="s">
        <v>2865</v>
      </c>
      <c r="BC322" t="s">
        <v>2866</v>
      </c>
      <c r="BD322" t="s">
        <v>2867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3.7</v>
      </c>
      <c r="CI322">
        <v>3.8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 t="s">
        <v>155</v>
      </c>
      <c r="CQ322" t="s">
        <v>155</v>
      </c>
      <c r="CR322" s="30">
        <v>3.5000000000000001E-3</v>
      </c>
      <c r="CS322">
        <v>4.42</v>
      </c>
      <c r="CU322" t="s">
        <v>131</v>
      </c>
      <c r="CV322" t="s">
        <v>2869</v>
      </c>
    </row>
    <row r="323" spans="1:100">
      <c r="A323">
        <v>321</v>
      </c>
      <c r="B323" s="12">
        <v>0.10526315789473684</v>
      </c>
      <c r="C323" s="12">
        <v>0</v>
      </c>
      <c r="D323">
        <v>3</v>
      </c>
      <c r="E323" s="10">
        <v>60</v>
      </c>
      <c r="F323" s="10">
        <v>13</v>
      </c>
      <c r="G323" s="10">
        <v>20.5</v>
      </c>
      <c r="H323" s="10">
        <v>79.2</v>
      </c>
      <c r="I323">
        <v>4</v>
      </c>
      <c r="J323" t="s">
        <v>57</v>
      </c>
      <c r="K323" s="10">
        <v>13</v>
      </c>
      <c r="L323" t="s">
        <v>557</v>
      </c>
      <c r="M323" t="s">
        <v>2870</v>
      </c>
      <c r="N323" t="s">
        <v>2871</v>
      </c>
      <c r="O323">
        <v>42.171100000000003</v>
      </c>
      <c r="P323" t="s">
        <v>2875</v>
      </c>
      <c r="Q323" s="10">
        <v>0</v>
      </c>
      <c r="R323" s="10">
        <v>0</v>
      </c>
      <c r="S323" s="10">
        <v>0</v>
      </c>
      <c r="T323" s="10">
        <v>0</v>
      </c>
      <c r="U323" s="10">
        <v>68</v>
      </c>
      <c r="V323" s="10">
        <v>0</v>
      </c>
      <c r="W323" s="10">
        <v>0</v>
      </c>
      <c r="X323" s="10">
        <v>319</v>
      </c>
      <c r="Y323" s="10">
        <v>0</v>
      </c>
      <c r="Z323" s="10">
        <v>0</v>
      </c>
      <c r="AA323" s="10">
        <v>0</v>
      </c>
      <c r="AB323" s="10">
        <v>0</v>
      </c>
      <c r="AC323" s="10">
        <v>13</v>
      </c>
      <c r="AD323" s="10">
        <v>0</v>
      </c>
      <c r="AE323" s="10">
        <v>0</v>
      </c>
      <c r="AF323" s="10">
        <v>0</v>
      </c>
      <c r="AG323" s="10">
        <v>0</v>
      </c>
      <c r="AH323" s="10">
        <v>68</v>
      </c>
      <c r="AI323" s="10">
        <v>0</v>
      </c>
      <c r="AJ323" s="10">
        <v>0</v>
      </c>
      <c r="AK323" s="10">
        <v>319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36.799999999999997</v>
      </c>
      <c r="AU323" s="10">
        <v>0</v>
      </c>
      <c r="AV323" s="10">
        <v>0</v>
      </c>
      <c r="AW323" s="10">
        <v>1.7</v>
      </c>
      <c r="AX323" s="10">
        <v>0</v>
      </c>
      <c r="AY323" s="10">
        <v>0</v>
      </c>
      <c r="AZ323" s="10">
        <v>0</v>
      </c>
      <c r="BA323" s="10">
        <v>0</v>
      </c>
      <c r="BB323" t="s">
        <v>2872</v>
      </c>
      <c r="BC323" t="s">
        <v>2873</v>
      </c>
      <c r="BD323" t="s">
        <v>2874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0.8</v>
      </c>
      <c r="BM323">
        <v>0</v>
      </c>
      <c r="BN323">
        <v>0</v>
      </c>
      <c r="BO323">
        <v>0</v>
      </c>
      <c r="BP323">
        <v>0.8</v>
      </c>
      <c r="BQ323">
        <v>-1.6000000000000227</v>
      </c>
      <c r="BR323">
        <v>0</v>
      </c>
      <c r="BS323">
        <v>0</v>
      </c>
      <c r="BT323">
        <v>0</v>
      </c>
      <c r="BU323">
        <v>0</v>
      </c>
      <c r="BV323">
        <v>-0.4</v>
      </c>
      <c r="BW323">
        <v>0</v>
      </c>
      <c r="BX323">
        <v>0</v>
      </c>
      <c r="BY323">
        <v>0.8</v>
      </c>
      <c r="BZ323">
        <v>0</v>
      </c>
      <c r="CA323">
        <v>0</v>
      </c>
      <c r="CB323">
        <v>0</v>
      </c>
      <c r="CC323">
        <v>0.8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0.8</v>
      </c>
      <c r="CL323">
        <v>0</v>
      </c>
      <c r="CM323">
        <v>0</v>
      </c>
      <c r="CN323">
        <v>0</v>
      </c>
      <c r="CO323">
        <v>0</v>
      </c>
      <c r="CP323" t="s">
        <v>155</v>
      </c>
      <c r="CQ323" t="s">
        <v>155</v>
      </c>
      <c r="CR323" s="30">
        <v>4.7000000000000002E-3</v>
      </c>
      <c r="CS323">
        <v>12.79</v>
      </c>
      <c r="CU323" t="s">
        <v>131</v>
      </c>
      <c r="CV323" t="s">
        <v>2876</v>
      </c>
    </row>
    <row r="324" spans="1:100">
      <c r="A324">
        <v>322</v>
      </c>
      <c r="B324" s="12">
        <v>0.15789473684210525</v>
      </c>
      <c r="C324" s="12">
        <v>0</v>
      </c>
      <c r="D324">
        <v>3</v>
      </c>
      <c r="E324" s="10">
        <v>60</v>
      </c>
      <c r="F324" s="10">
        <v>9</v>
      </c>
      <c r="G324" s="10">
        <v>27.1</v>
      </c>
      <c r="H324" s="10">
        <v>82.2</v>
      </c>
      <c r="I324">
        <v>4</v>
      </c>
      <c r="J324" t="s">
        <v>55</v>
      </c>
      <c r="K324" s="10">
        <v>20</v>
      </c>
      <c r="L324" t="s">
        <v>558</v>
      </c>
      <c r="M324" t="s">
        <v>2877</v>
      </c>
      <c r="N324" t="s">
        <v>2878</v>
      </c>
      <c r="O324">
        <v>179.2439</v>
      </c>
      <c r="P324" t="s">
        <v>2882</v>
      </c>
      <c r="Q324" s="10">
        <v>0</v>
      </c>
      <c r="R324" s="10">
        <v>0</v>
      </c>
      <c r="S324" s="10">
        <v>0</v>
      </c>
      <c r="T324" s="10">
        <v>0</v>
      </c>
      <c r="U324" s="10">
        <v>190</v>
      </c>
      <c r="V324" s="10">
        <v>0</v>
      </c>
      <c r="W324" s="10">
        <v>0</v>
      </c>
      <c r="X324" s="10">
        <v>190</v>
      </c>
      <c r="Y324" s="10">
        <v>0</v>
      </c>
      <c r="Z324" s="10">
        <v>0</v>
      </c>
      <c r="AA324" s="10">
        <v>0</v>
      </c>
      <c r="AB324" s="10">
        <v>0</v>
      </c>
      <c r="AC324" s="10">
        <v>20</v>
      </c>
      <c r="AD324" s="10">
        <v>0</v>
      </c>
      <c r="AE324" s="10">
        <v>0</v>
      </c>
      <c r="AF324" s="10">
        <v>0</v>
      </c>
      <c r="AG324" s="10">
        <v>0</v>
      </c>
      <c r="AH324" s="10">
        <v>190</v>
      </c>
      <c r="AI324" s="10">
        <v>0</v>
      </c>
      <c r="AJ324" s="10">
        <v>0</v>
      </c>
      <c r="AK324" s="10">
        <v>190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44</v>
      </c>
      <c r="AU324" s="10">
        <v>0</v>
      </c>
      <c r="AV324" s="10">
        <v>0</v>
      </c>
      <c r="AW324" s="10">
        <v>20.6</v>
      </c>
      <c r="AX324" s="10">
        <v>0</v>
      </c>
      <c r="AY324" s="10">
        <v>0</v>
      </c>
      <c r="AZ324" s="10">
        <v>0</v>
      </c>
      <c r="BA324" s="10">
        <v>0</v>
      </c>
      <c r="BB324" t="s">
        <v>2879</v>
      </c>
      <c r="BC324" t="s">
        <v>2880</v>
      </c>
      <c r="BD324" t="s">
        <v>2881</v>
      </c>
      <c r="BE324">
        <v>0</v>
      </c>
      <c r="BF324">
        <v>0</v>
      </c>
      <c r="BG324">
        <v>0</v>
      </c>
      <c r="BH324">
        <v>0</v>
      </c>
      <c r="BI324">
        <v>0.9</v>
      </c>
      <c r="BJ324">
        <v>0</v>
      </c>
      <c r="BK324">
        <v>0</v>
      </c>
      <c r="BL324">
        <v>0.3</v>
      </c>
      <c r="BM324">
        <v>0.9</v>
      </c>
      <c r="BN324">
        <v>0</v>
      </c>
      <c r="BO324">
        <v>0</v>
      </c>
      <c r="BP324">
        <v>0.3</v>
      </c>
      <c r="BQ324">
        <v>-2.3999999999999773</v>
      </c>
      <c r="BR324">
        <v>0</v>
      </c>
      <c r="BS324">
        <v>0</v>
      </c>
      <c r="BT324">
        <v>0</v>
      </c>
      <c r="BU324">
        <v>0</v>
      </c>
      <c r="BV324">
        <v>0.9</v>
      </c>
      <c r="BW324">
        <v>0</v>
      </c>
      <c r="BX324">
        <v>0</v>
      </c>
      <c r="BY324">
        <v>0.3</v>
      </c>
      <c r="BZ324">
        <v>0.9</v>
      </c>
      <c r="CA324">
        <v>0</v>
      </c>
      <c r="CB324">
        <v>0</v>
      </c>
      <c r="CC324">
        <v>0.3</v>
      </c>
      <c r="CD324">
        <v>0</v>
      </c>
      <c r="CE324">
        <v>0</v>
      </c>
      <c r="CF324">
        <v>0</v>
      </c>
      <c r="CG324">
        <v>0</v>
      </c>
      <c r="CH324">
        <v>0.5</v>
      </c>
      <c r="CI324">
        <v>0</v>
      </c>
      <c r="CJ324">
        <v>0</v>
      </c>
      <c r="CK324">
        <v>0.2</v>
      </c>
      <c r="CL324">
        <v>0</v>
      </c>
      <c r="CM324">
        <v>0</v>
      </c>
      <c r="CN324">
        <v>0</v>
      </c>
      <c r="CO324">
        <v>0</v>
      </c>
      <c r="CP324" t="s">
        <v>195</v>
      </c>
      <c r="CQ324" t="s">
        <v>155</v>
      </c>
      <c r="CR324" s="30">
        <v>1.2999999999999999E-3</v>
      </c>
      <c r="CS324">
        <v>2.84</v>
      </c>
      <c r="CU324" t="s">
        <v>2884</v>
      </c>
      <c r="CV324" t="s">
        <v>2883</v>
      </c>
    </row>
    <row r="325" spans="1:100">
      <c r="A325">
        <v>323</v>
      </c>
      <c r="B325" s="12">
        <v>0.31578947368421051</v>
      </c>
      <c r="C325" s="12">
        <v>0</v>
      </c>
      <c r="D325">
        <v>3</v>
      </c>
      <c r="E325" s="10">
        <v>62</v>
      </c>
      <c r="F325" s="10">
        <v>9</v>
      </c>
      <c r="G325" s="10">
        <v>28.3</v>
      </c>
      <c r="H325" s="10">
        <v>79.2</v>
      </c>
      <c r="I325">
        <v>7</v>
      </c>
      <c r="J325" t="s">
        <v>57</v>
      </c>
      <c r="K325" s="10">
        <v>15</v>
      </c>
      <c r="L325" t="s">
        <v>559</v>
      </c>
      <c r="M325" t="s">
        <v>2885</v>
      </c>
      <c r="N325" t="s">
        <v>2886</v>
      </c>
      <c r="O325">
        <v>162.68690000000001</v>
      </c>
      <c r="P325" t="s">
        <v>2890</v>
      </c>
      <c r="Q325" s="10">
        <v>0</v>
      </c>
      <c r="R325" s="10">
        <v>0</v>
      </c>
      <c r="S325" s="10">
        <v>0</v>
      </c>
      <c r="T325" s="10">
        <v>0</v>
      </c>
      <c r="U325" s="10">
        <v>49</v>
      </c>
      <c r="V325" s="10">
        <v>0</v>
      </c>
      <c r="W325" s="10">
        <v>0</v>
      </c>
      <c r="X325" s="10">
        <v>341</v>
      </c>
      <c r="Y325" s="10">
        <v>0</v>
      </c>
      <c r="Z325" s="10">
        <v>0</v>
      </c>
      <c r="AA325" s="10">
        <v>0</v>
      </c>
      <c r="AB325" s="10">
        <v>0</v>
      </c>
      <c r="AC325" s="10">
        <v>10</v>
      </c>
      <c r="AD325" s="10">
        <v>0</v>
      </c>
      <c r="AE325" s="10">
        <v>0</v>
      </c>
      <c r="AF325" s="10">
        <v>0</v>
      </c>
      <c r="AG325" s="10">
        <v>0</v>
      </c>
      <c r="AH325" s="10">
        <v>49</v>
      </c>
      <c r="AI325" s="10">
        <v>0</v>
      </c>
      <c r="AJ325" s="10">
        <v>0</v>
      </c>
      <c r="AK325" s="10">
        <v>341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83.2</v>
      </c>
      <c r="AU325" s="10">
        <v>0</v>
      </c>
      <c r="AV325" s="10">
        <v>0</v>
      </c>
      <c r="AW325" s="10">
        <v>23.3</v>
      </c>
      <c r="AX325" s="10">
        <v>0</v>
      </c>
      <c r="AY325" s="10">
        <v>0</v>
      </c>
      <c r="AZ325" s="10">
        <v>0</v>
      </c>
      <c r="BA325" s="10">
        <v>0</v>
      </c>
      <c r="BB325" t="s">
        <v>2887</v>
      </c>
      <c r="BC325" t="s">
        <v>2888</v>
      </c>
      <c r="BD325" t="s">
        <v>2889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0.6</v>
      </c>
      <c r="BM325">
        <v>0</v>
      </c>
      <c r="BN325">
        <v>0</v>
      </c>
      <c r="BO325">
        <v>0</v>
      </c>
      <c r="BP325">
        <v>0.6</v>
      </c>
      <c r="BQ325">
        <v>-1.1999999999999886</v>
      </c>
      <c r="BR325">
        <v>0</v>
      </c>
      <c r="BS325">
        <v>0</v>
      </c>
      <c r="BT325">
        <v>0</v>
      </c>
      <c r="BU325">
        <v>0</v>
      </c>
      <c r="BV325">
        <v>-0.2</v>
      </c>
      <c r="BW325">
        <v>0</v>
      </c>
      <c r="BX325">
        <v>0</v>
      </c>
      <c r="BY325">
        <v>0.6</v>
      </c>
      <c r="BZ325">
        <v>0</v>
      </c>
      <c r="CA325">
        <v>0</v>
      </c>
      <c r="CB325">
        <v>0</v>
      </c>
      <c r="CC325">
        <v>0.6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0.7</v>
      </c>
      <c r="CL325">
        <v>0</v>
      </c>
      <c r="CM325">
        <v>0</v>
      </c>
      <c r="CN325">
        <v>0</v>
      </c>
      <c r="CO325">
        <v>0</v>
      </c>
      <c r="CP325" t="s">
        <v>155</v>
      </c>
      <c r="CQ325" t="s">
        <v>155</v>
      </c>
      <c r="CR325" s="30">
        <v>9.9000000000000008E-3</v>
      </c>
      <c r="CS325">
        <v>2.57</v>
      </c>
      <c r="CU325" t="s">
        <v>131</v>
      </c>
      <c r="CV325" t="s">
        <v>2891</v>
      </c>
    </row>
    <row r="326" spans="1:100">
      <c r="A326">
        <v>324</v>
      </c>
      <c r="B326" s="12">
        <v>0.73684210526315785</v>
      </c>
      <c r="C326" s="12">
        <v>0</v>
      </c>
      <c r="D326">
        <v>4</v>
      </c>
      <c r="E326" s="10">
        <v>63</v>
      </c>
      <c r="F326" s="10">
        <v>16</v>
      </c>
      <c r="G326" s="10">
        <v>31.1</v>
      </c>
      <c r="H326" s="10">
        <v>79.2</v>
      </c>
      <c r="I326">
        <v>5</v>
      </c>
      <c r="J326" t="s">
        <v>57</v>
      </c>
      <c r="K326" s="10">
        <v>13</v>
      </c>
      <c r="L326" t="s">
        <v>560</v>
      </c>
      <c r="M326" t="s">
        <v>2892</v>
      </c>
      <c r="N326" t="s">
        <v>2893</v>
      </c>
      <c r="O326">
        <v>87.789500000000004</v>
      </c>
      <c r="P326" t="s">
        <v>2897</v>
      </c>
      <c r="Q326" s="10">
        <v>0</v>
      </c>
      <c r="R326" s="10">
        <v>0</v>
      </c>
      <c r="S326" s="10">
        <v>0</v>
      </c>
      <c r="T326" s="10">
        <v>0</v>
      </c>
      <c r="U326" s="10">
        <v>65</v>
      </c>
      <c r="V326" s="10">
        <v>0</v>
      </c>
      <c r="W326" s="10">
        <v>0</v>
      </c>
      <c r="X326" s="10">
        <v>304</v>
      </c>
      <c r="Y326" s="10">
        <v>0</v>
      </c>
      <c r="Z326" s="10">
        <v>0</v>
      </c>
      <c r="AA326" s="10">
        <v>0</v>
      </c>
      <c r="AB326" s="10">
        <v>0</v>
      </c>
      <c r="AC326" s="10">
        <v>31</v>
      </c>
      <c r="AD326" s="10">
        <v>0</v>
      </c>
      <c r="AE326" s="10">
        <v>0</v>
      </c>
      <c r="AF326" s="10">
        <v>0</v>
      </c>
      <c r="AG326" s="10">
        <v>0</v>
      </c>
      <c r="AH326" s="10">
        <v>65</v>
      </c>
      <c r="AI326" s="10">
        <v>0</v>
      </c>
      <c r="AJ326" s="10">
        <v>0</v>
      </c>
      <c r="AK326" s="10">
        <v>304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10.5</v>
      </c>
      <c r="AU326" s="10">
        <v>0</v>
      </c>
      <c r="AV326" s="10">
        <v>0</v>
      </c>
      <c r="AW326" s="10">
        <v>65.2</v>
      </c>
      <c r="AX326" s="10">
        <v>0</v>
      </c>
      <c r="AY326" s="10">
        <v>0</v>
      </c>
      <c r="AZ326" s="10">
        <v>0</v>
      </c>
      <c r="BA326" s="10">
        <v>0</v>
      </c>
      <c r="BB326" t="s">
        <v>2894</v>
      </c>
      <c r="BC326" t="s">
        <v>2895</v>
      </c>
      <c r="BD326" t="s">
        <v>2896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1.8</v>
      </c>
      <c r="BM326">
        <v>0</v>
      </c>
      <c r="BN326">
        <v>0</v>
      </c>
      <c r="BO326">
        <v>0</v>
      </c>
      <c r="BP326">
        <v>1.8</v>
      </c>
      <c r="BQ326">
        <v>-3.6000000000000227</v>
      </c>
      <c r="BR326">
        <v>0</v>
      </c>
      <c r="BS326">
        <v>0</v>
      </c>
      <c r="BT326">
        <v>0</v>
      </c>
      <c r="BU326">
        <v>0</v>
      </c>
      <c r="BV326">
        <v>-0.2</v>
      </c>
      <c r="BW326">
        <v>0</v>
      </c>
      <c r="BX326">
        <v>0</v>
      </c>
      <c r="BY326">
        <v>1.8</v>
      </c>
      <c r="BZ326">
        <v>0</v>
      </c>
      <c r="CA326">
        <v>0</v>
      </c>
      <c r="CB326">
        <v>0</v>
      </c>
      <c r="CC326">
        <v>1.8</v>
      </c>
      <c r="CD326">
        <v>0</v>
      </c>
      <c r="CE326">
        <v>0</v>
      </c>
      <c r="CF326">
        <v>0</v>
      </c>
      <c r="CG326">
        <v>0</v>
      </c>
      <c r="CH326">
        <v>2</v>
      </c>
      <c r="CI326">
        <v>0</v>
      </c>
      <c r="CJ326">
        <v>0</v>
      </c>
      <c r="CK326">
        <v>2.8</v>
      </c>
      <c r="CL326">
        <v>0</v>
      </c>
      <c r="CM326">
        <v>0</v>
      </c>
      <c r="CN326">
        <v>0</v>
      </c>
      <c r="CO326">
        <v>0</v>
      </c>
      <c r="CP326" t="s">
        <v>155</v>
      </c>
      <c r="CQ326" t="s">
        <v>155</v>
      </c>
      <c r="CR326" s="30">
        <v>5.4000000000000003E-3</v>
      </c>
      <c r="CS326">
        <v>2</v>
      </c>
      <c r="CU326" t="s">
        <v>131</v>
      </c>
      <c r="CV326" t="s">
        <v>2898</v>
      </c>
    </row>
    <row r="327" spans="1:100">
      <c r="A327">
        <v>325</v>
      </c>
      <c r="B327" s="12">
        <v>0.68421052631578949</v>
      </c>
      <c r="C327" s="12">
        <v>0</v>
      </c>
      <c r="D327">
        <v>1</v>
      </c>
      <c r="E327" s="10">
        <v>70</v>
      </c>
      <c r="F327" s="10">
        <v>20</v>
      </c>
      <c r="G327" s="10">
        <v>29.8</v>
      </c>
      <c r="H327" s="10">
        <v>79.2</v>
      </c>
      <c r="I327">
        <v>7</v>
      </c>
      <c r="J327" t="s">
        <v>57</v>
      </c>
      <c r="K327" s="10">
        <v>12</v>
      </c>
      <c r="L327" t="s">
        <v>561</v>
      </c>
      <c r="M327" t="s">
        <v>2899</v>
      </c>
      <c r="N327" t="s">
        <v>2900</v>
      </c>
      <c r="O327">
        <v>73.012299999999996</v>
      </c>
      <c r="P327" t="s">
        <v>2904</v>
      </c>
      <c r="Q327" s="10">
        <v>0</v>
      </c>
      <c r="R327" s="10">
        <v>0</v>
      </c>
      <c r="S327" s="10">
        <v>0</v>
      </c>
      <c r="T327" s="10">
        <v>0</v>
      </c>
      <c r="U327" s="10">
        <v>72</v>
      </c>
      <c r="V327" s="10">
        <v>0</v>
      </c>
      <c r="W327" s="10">
        <v>0</v>
      </c>
      <c r="X327" s="10">
        <v>289</v>
      </c>
      <c r="Y327" s="10">
        <v>0</v>
      </c>
      <c r="Z327" s="10">
        <v>0</v>
      </c>
      <c r="AA327" s="10">
        <v>0</v>
      </c>
      <c r="AB327" s="10">
        <v>0</v>
      </c>
      <c r="AC327" s="10">
        <v>39</v>
      </c>
      <c r="AD327" s="10">
        <v>0</v>
      </c>
      <c r="AE327" s="10">
        <v>0</v>
      </c>
      <c r="AF327" s="10">
        <v>0</v>
      </c>
      <c r="AG327" s="10">
        <v>0</v>
      </c>
      <c r="AH327" s="10">
        <v>72</v>
      </c>
      <c r="AI327" s="10">
        <v>0</v>
      </c>
      <c r="AJ327" s="10">
        <v>0</v>
      </c>
      <c r="AK327" s="10">
        <v>289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12.3</v>
      </c>
      <c r="AU327" s="10">
        <v>0</v>
      </c>
      <c r="AV327" s="10">
        <v>0</v>
      </c>
      <c r="AW327" s="10">
        <v>86.6</v>
      </c>
      <c r="AX327" s="10">
        <v>0</v>
      </c>
      <c r="AY327" s="10">
        <v>0</v>
      </c>
      <c r="AZ327" s="10">
        <v>0</v>
      </c>
      <c r="BA327" s="10">
        <v>0</v>
      </c>
      <c r="BB327" t="s">
        <v>2901</v>
      </c>
      <c r="BC327" t="s">
        <v>2902</v>
      </c>
      <c r="BD327" t="s">
        <v>2903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2.1</v>
      </c>
      <c r="BM327">
        <v>0</v>
      </c>
      <c r="BN327">
        <v>0</v>
      </c>
      <c r="BO327">
        <v>0</v>
      </c>
      <c r="BP327">
        <v>1.7</v>
      </c>
      <c r="BQ327">
        <v>-3.8000000000000114</v>
      </c>
      <c r="BR327">
        <v>0</v>
      </c>
      <c r="BS327">
        <v>0</v>
      </c>
      <c r="BT327">
        <v>0</v>
      </c>
      <c r="BU327">
        <v>0</v>
      </c>
      <c r="BV327">
        <v>-0.7</v>
      </c>
      <c r="BW327">
        <v>0</v>
      </c>
      <c r="BX327">
        <v>0</v>
      </c>
      <c r="BY327">
        <v>2.1</v>
      </c>
      <c r="BZ327">
        <v>0</v>
      </c>
      <c r="CA327">
        <v>0</v>
      </c>
      <c r="CB327">
        <v>0</v>
      </c>
      <c r="CC327">
        <v>1.7</v>
      </c>
      <c r="CD327">
        <v>0</v>
      </c>
      <c r="CE327">
        <v>0</v>
      </c>
      <c r="CF327">
        <v>0</v>
      </c>
      <c r="CG327">
        <v>0</v>
      </c>
      <c r="CH327">
        <v>3.1</v>
      </c>
      <c r="CI327">
        <v>0</v>
      </c>
      <c r="CJ327">
        <v>0</v>
      </c>
      <c r="CK327">
        <v>3.8</v>
      </c>
      <c r="CL327">
        <v>0</v>
      </c>
      <c r="CM327">
        <v>0</v>
      </c>
      <c r="CN327">
        <v>0</v>
      </c>
      <c r="CO327">
        <v>0</v>
      </c>
      <c r="CP327" t="s">
        <v>155</v>
      </c>
      <c r="CQ327" t="s">
        <v>155</v>
      </c>
      <c r="CR327" s="30">
        <v>3.3999999999999998E-3</v>
      </c>
      <c r="CS327">
        <v>2.82</v>
      </c>
      <c r="CU327" t="s">
        <v>131</v>
      </c>
      <c r="CV327" t="s">
        <v>2905</v>
      </c>
    </row>
    <row r="328" spans="1:100">
      <c r="A328">
        <v>326</v>
      </c>
      <c r="B328" s="12">
        <v>0.26315789473684209</v>
      </c>
      <c r="C328" s="12">
        <v>0</v>
      </c>
      <c r="D328">
        <v>3</v>
      </c>
      <c r="E328" s="10">
        <v>67</v>
      </c>
      <c r="F328" s="10">
        <v>19</v>
      </c>
      <c r="G328" s="10">
        <v>33.4</v>
      </c>
      <c r="H328" s="10">
        <v>79.2</v>
      </c>
      <c r="I328">
        <v>9</v>
      </c>
      <c r="J328" t="s">
        <v>57</v>
      </c>
      <c r="K328" s="10">
        <v>11</v>
      </c>
      <c r="L328" t="s">
        <v>562</v>
      </c>
      <c r="M328" t="s">
        <v>2906</v>
      </c>
      <c r="N328" t="s">
        <v>2907</v>
      </c>
      <c r="O328">
        <v>26.723500000000001</v>
      </c>
      <c r="P328" t="s">
        <v>2911</v>
      </c>
      <c r="Q328" s="10">
        <v>0</v>
      </c>
      <c r="R328" s="10">
        <v>0</v>
      </c>
      <c r="S328" s="10">
        <v>0</v>
      </c>
      <c r="T328" s="10">
        <v>0</v>
      </c>
      <c r="U328" s="10">
        <v>85</v>
      </c>
      <c r="V328" s="10">
        <v>0</v>
      </c>
      <c r="W328" s="10">
        <v>0</v>
      </c>
      <c r="X328" s="10">
        <v>294</v>
      </c>
      <c r="Y328" s="10">
        <v>0</v>
      </c>
      <c r="Z328" s="10">
        <v>0</v>
      </c>
      <c r="AA328" s="10">
        <v>0</v>
      </c>
      <c r="AB328" s="10">
        <v>0</v>
      </c>
      <c r="AC328" s="10">
        <v>21</v>
      </c>
      <c r="AD328" s="10">
        <v>0</v>
      </c>
      <c r="AE328" s="10">
        <v>0</v>
      </c>
      <c r="AF328" s="10">
        <v>0</v>
      </c>
      <c r="AG328" s="10">
        <v>0</v>
      </c>
      <c r="AH328" s="10">
        <v>85</v>
      </c>
      <c r="AI328" s="10">
        <v>0</v>
      </c>
      <c r="AJ328" s="10">
        <v>0</v>
      </c>
      <c r="AK328" s="10">
        <v>294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68.400000000000006</v>
      </c>
      <c r="AU328" s="10">
        <v>0</v>
      </c>
      <c r="AV328" s="10">
        <v>0</v>
      </c>
      <c r="AW328" s="10">
        <v>68.7</v>
      </c>
      <c r="AX328" s="10">
        <v>0</v>
      </c>
      <c r="AY328" s="10">
        <v>0</v>
      </c>
      <c r="AZ328" s="10">
        <v>0</v>
      </c>
      <c r="BA328" s="10">
        <v>0</v>
      </c>
      <c r="BB328" t="s">
        <v>2908</v>
      </c>
      <c r="BC328" t="s">
        <v>2909</v>
      </c>
      <c r="BD328" t="s">
        <v>2910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1.1000000000000001</v>
      </c>
      <c r="BM328">
        <v>0</v>
      </c>
      <c r="BN328">
        <v>0</v>
      </c>
      <c r="BO328">
        <v>0</v>
      </c>
      <c r="BP328">
        <v>1.1000000000000001</v>
      </c>
      <c r="BQ328">
        <v>-2.1999999999999886</v>
      </c>
      <c r="BR328">
        <v>0</v>
      </c>
      <c r="BS328">
        <v>0</v>
      </c>
      <c r="BT328">
        <v>0</v>
      </c>
      <c r="BU328">
        <v>0</v>
      </c>
      <c r="BV328">
        <v>-1</v>
      </c>
      <c r="BW328">
        <v>0</v>
      </c>
      <c r="BX328">
        <v>0</v>
      </c>
      <c r="BY328">
        <v>1.1000000000000001</v>
      </c>
      <c r="BZ328">
        <v>0</v>
      </c>
      <c r="CA328">
        <v>0</v>
      </c>
      <c r="CB328">
        <v>0</v>
      </c>
      <c r="CC328">
        <v>1.1000000000000001</v>
      </c>
      <c r="CD328">
        <v>0</v>
      </c>
      <c r="CE328">
        <v>0</v>
      </c>
      <c r="CF328">
        <v>0</v>
      </c>
      <c r="CG328">
        <v>0</v>
      </c>
      <c r="CH328">
        <v>2.4</v>
      </c>
      <c r="CI328">
        <v>0</v>
      </c>
      <c r="CJ328">
        <v>0</v>
      </c>
      <c r="CK328">
        <v>3</v>
      </c>
      <c r="CL328">
        <v>0</v>
      </c>
      <c r="CM328">
        <v>0</v>
      </c>
      <c r="CN328">
        <v>0</v>
      </c>
      <c r="CO328">
        <v>0</v>
      </c>
      <c r="CP328" t="s">
        <v>155</v>
      </c>
      <c r="CQ328" t="s">
        <v>155</v>
      </c>
      <c r="CR328" s="30">
        <v>3.0000000000000001E-3</v>
      </c>
      <c r="CS328">
        <v>16.78</v>
      </c>
      <c r="CU328" t="s">
        <v>131</v>
      </c>
      <c r="CV328" t="s">
        <v>2912</v>
      </c>
    </row>
    <row r="329" spans="1:100">
      <c r="A329">
        <v>327</v>
      </c>
      <c r="B329" s="12">
        <v>0.26315789473684209</v>
      </c>
      <c r="C329" s="12">
        <v>0</v>
      </c>
      <c r="D329">
        <v>3</v>
      </c>
      <c r="E329" s="10">
        <v>73</v>
      </c>
      <c r="F329" s="10">
        <v>16</v>
      </c>
      <c r="G329" s="10">
        <v>31.7</v>
      </c>
      <c r="H329" s="10">
        <v>79.3</v>
      </c>
      <c r="I329">
        <v>9</v>
      </c>
      <c r="J329" t="s">
        <v>57</v>
      </c>
      <c r="K329" s="10">
        <v>11</v>
      </c>
      <c r="L329" t="s">
        <v>563</v>
      </c>
      <c r="M329" t="s">
        <v>2913</v>
      </c>
      <c r="N329" t="s">
        <v>2914</v>
      </c>
      <c r="O329">
        <v>206.6456</v>
      </c>
      <c r="P329" t="s">
        <v>2918</v>
      </c>
      <c r="Q329" s="10">
        <v>0</v>
      </c>
      <c r="R329" s="10">
        <v>0</v>
      </c>
      <c r="S329" s="10">
        <v>0</v>
      </c>
      <c r="T329" s="10">
        <v>0</v>
      </c>
      <c r="U329" s="10">
        <v>83</v>
      </c>
      <c r="V329" s="10">
        <v>0</v>
      </c>
      <c r="W329" s="10">
        <v>0</v>
      </c>
      <c r="X329" s="10">
        <v>287</v>
      </c>
      <c r="Y329" s="10">
        <v>0</v>
      </c>
      <c r="Z329" s="10">
        <v>0</v>
      </c>
      <c r="AA329" s="10">
        <v>0</v>
      </c>
      <c r="AB329" s="10">
        <v>0</v>
      </c>
      <c r="AC329" s="10">
        <v>30</v>
      </c>
      <c r="AD329" s="10">
        <v>0</v>
      </c>
      <c r="AE329" s="10">
        <v>0</v>
      </c>
      <c r="AF329" s="10">
        <v>0</v>
      </c>
      <c r="AG329" s="10">
        <v>0</v>
      </c>
      <c r="AH329" s="10">
        <v>83</v>
      </c>
      <c r="AI329" s="10">
        <v>0</v>
      </c>
      <c r="AJ329" s="10">
        <v>0</v>
      </c>
      <c r="AK329" s="10">
        <v>287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44.7</v>
      </c>
      <c r="AU329" s="10">
        <v>0</v>
      </c>
      <c r="AV329" s="10">
        <v>0</v>
      </c>
      <c r="AW329" s="10">
        <v>60.6</v>
      </c>
      <c r="AX329" s="10">
        <v>0</v>
      </c>
      <c r="AY329" s="10">
        <v>0</v>
      </c>
      <c r="AZ329" s="10">
        <v>0</v>
      </c>
      <c r="BA329" s="10">
        <v>0</v>
      </c>
      <c r="BB329" t="s">
        <v>2915</v>
      </c>
      <c r="BC329" t="s">
        <v>2916</v>
      </c>
      <c r="BD329" t="s">
        <v>2917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1.5</v>
      </c>
      <c r="BM329">
        <v>0.1</v>
      </c>
      <c r="BN329">
        <v>0</v>
      </c>
      <c r="BO329">
        <v>0</v>
      </c>
      <c r="BP329">
        <v>1.5</v>
      </c>
      <c r="BQ329">
        <v>-3.1000000000000227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1.5</v>
      </c>
      <c r="BZ329">
        <v>0.1</v>
      </c>
      <c r="CA329">
        <v>0</v>
      </c>
      <c r="CB329">
        <v>0</v>
      </c>
      <c r="CC329">
        <v>1.5</v>
      </c>
      <c r="CD329">
        <v>0</v>
      </c>
      <c r="CE329">
        <v>0</v>
      </c>
      <c r="CF329">
        <v>0</v>
      </c>
      <c r="CG329">
        <v>0</v>
      </c>
      <c r="CH329">
        <v>2.9</v>
      </c>
      <c r="CI329">
        <v>0</v>
      </c>
      <c r="CJ329">
        <v>0</v>
      </c>
      <c r="CK329">
        <v>3.5</v>
      </c>
      <c r="CL329">
        <v>0</v>
      </c>
      <c r="CM329">
        <v>0</v>
      </c>
      <c r="CN329">
        <v>0</v>
      </c>
      <c r="CO329">
        <v>0</v>
      </c>
      <c r="CP329" t="s">
        <v>155</v>
      </c>
      <c r="CQ329" t="s">
        <v>155</v>
      </c>
      <c r="CR329" s="30">
        <v>8.6E-3</v>
      </c>
      <c r="CS329">
        <v>2.17</v>
      </c>
      <c r="CU329" t="s">
        <v>131</v>
      </c>
      <c r="CV329" t="s">
        <v>2919</v>
      </c>
    </row>
    <row r="330" spans="1:100">
      <c r="A330">
        <v>328</v>
      </c>
      <c r="B330" s="12">
        <v>0.52631578947368418</v>
      </c>
      <c r="C330" s="12">
        <v>0</v>
      </c>
      <c r="D330">
        <v>3</v>
      </c>
      <c r="E330" s="10">
        <v>65</v>
      </c>
      <c r="F330" s="10">
        <v>16</v>
      </c>
      <c r="G330" s="10">
        <v>33</v>
      </c>
      <c r="H330" s="10">
        <v>83.3</v>
      </c>
      <c r="I330">
        <v>7</v>
      </c>
      <c r="J330" t="s">
        <v>57</v>
      </c>
      <c r="K330" s="10">
        <v>14</v>
      </c>
      <c r="L330" t="s">
        <v>564</v>
      </c>
      <c r="M330" t="s">
        <v>2920</v>
      </c>
      <c r="N330" t="s">
        <v>2921</v>
      </c>
      <c r="O330">
        <v>142.02969999999999</v>
      </c>
      <c r="P330" t="s">
        <v>2925</v>
      </c>
      <c r="Q330" s="10">
        <v>0</v>
      </c>
      <c r="R330" s="10">
        <v>0</v>
      </c>
      <c r="S330" s="10">
        <v>0</v>
      </c>
      <c r="T330" s="10">
        <v>0</v>
      </c>
      <c r="U330" s="10">
        <v>59</v>
      </c>
      <c r="V330" s="10">
        <v>0</v>
      </c>
      <c r="W330" s="10">
        <v>0</v>
      </c>
      <c r="X330" s="10">
        <v>334</v>
      </c>
      <c r="Y330" s="10">
        <v>0</v>
      </c>
      <c r="Z330" s="10">
        <v>0</v>
      </c>
      <c r="AA330" s="10">
        <v>0</v>
      </c>
      <c r="AB330" s="10">
        <v>0</v>
      </c>
      <c r="AC330" s="10">
        <v>7</v>
      </c>
      <c r="AD330" s="10">
        <v>0</v>
      </c>
      <c r="AE330" s="10">
        <v>0</v>
      </c>
      <c r="AF330" s="10">
        <v>0</v>
      </c>
      <c r="AG330" s="10">
        <v>0</v>
      </c>
      <c r="AH330" s="10">
        <v>59</v>
      </c>
      <c r="AI330" s="10">
        <v>0</v>
      </c>
      <c r="AJ330" s="10">
        <v>0</v>
      </c>
      <c r="AK330" s="10">
        <v>334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20.2</v>
      </c>
      <c r="AU330" s="10">
        <v>0</v>
      </c>
      <c r="AV330" s="10">
        <v>0</v>
      </c>
      <c r="AW330" s="10">
        <v>34</v>
      </c>
      <c r="AX330" s="10">
        <v>0</v>
      </c>
      <c r="AY330" s="10">
        <v>0</v>
      </c>
      <c r="AZ330" s="10">
        <v>0</v>
      </c>
      <c r="BA330" s="10">
        <v>0</v>
      </c>
      <c r="BB330" t="s">
        <v>2922</v>
      </c>
      <c r="BC330" t="s">
        <v>2923</v>
      </c>
      <c r="BD330" t="s">
        <v>2924</v>
      </c>
      <c r="BE330">
        <v>0</v>
      </c>
      <c r="BF330">
        <v>0</v>
      </c>
      <c r="BG330">
        <v>0</v>
      </c>
      <c r="BH330">
        <v>0</v>
      </c>
      <c r="BI330">
        <v>0.1</v>
      </c>
      <c r="BJ330">
        <v>0</v>
      </c>
      <c r="BK330">
        <v>0</v>
      </c>
      <c r="BL330">
        <v>0.3</v>
      </c>
      <c r="BM330">
        <v>0.1</v>
      </c>
      <c r="BN330">
        <v>0</v>
      </c>
      <c r="BO330">
        <v>0</v>
      </c>
      <c r="BP330">
        <v>0.3</v>
      </c>
      <c r="BQ330">
        <v>-0.80000000000001137</v>
      </c>
      <c r="BR330">
        <v>0</v>
      </c>
      <c r="BS330">
        <v>0</v>
      </c>
      <c r="BT330">
        <v>0</v>
      </c>
      <c r="BU330">
        <v>0</v>
      </c>
      <c r="BV330">
        <v>0.1</v>
      </c>
      <c r="BW330">
        <v>0</v>
      </c>
      <c r="BX330">
        <v>0</v>
      </c>
      <c r="BY330">
        <v>0.3</v>
      </c>
      <c r="BZ330">
        <v>0.1</v>
      </c>
      <c r="CA330">
        <v>0</v>
      </c>
      <c r="CB330">
        <v>0</v>
      </c>
      <c r="CC330">
        <v>0.3</v>
      </c>
      <c r="CD330">
        <v>0</v>
      </c>
      <c r="CE330">
        <v>0</v>
      </c>
      <c r="CF330">
        <v>0</v>
      </c>
      <c r="CG330">
        <v>0</v>
      </c>
      <c r="CH330">
        <v>2.6</v>
      </c>
      <c r="CI330">
        <v>0</v>
      </c>
      <c r="CJ330">
        <v>0</v>
      </c>
      <c r="CK330">
        <v>3.1</v>
      </c>
      <c r="CL330">
        <v>0</v>
      </c>
      <c r="CM330">
        <v>0</v>
      </c>
      <c r="CN330">
        <v>0</v>
      </c>
      <c r="CO330">
        <v>0</v>
      </c>
      <c r="CP330" t="s">
        <v>195</v>
      </c>
      <c r="CQ330" t="s">
        <v>155</v>
      </c>
      <c r="CR330" s="30">
        <v>3.0999999999999999E-3</v>
      </c>
      <c r="CS330">
        <v>2.09</v>
      </c>
      <c r="CU330" t="s">
        <v>2927</v>
      </c>
      <c r="CV330" t="s">
        <v>2926</v>
      </c>
    </row>
    <row r="331" spans="1:100">
      <c r="A331">
        <v>329</v>
      </c>
      <c r="B331" s="12">
        <v>0.68421052631578949</v>
      </c>
      <c r="C331" s="12">
        <v>0</v>
      </c>
      <c r="D331">
        <v>2</v>
      </c>
      <c r="E331" s="10">
        <v>67</v>
      </c>
      <c r="F331" s="10">
        <v>18</v>
      </c>
      <c r="G331" s="10">
        <v>32.1</v>
      </c>
      <c r="H331" s="10">
        <v>79.2</v>
      </c>
      <c r="I331">
        <v>9</v>
      </c>
      <c r="J331" t="s">
        <v>57</v>
      </c>
      <c r="K331" s="10">
        <v>16</v>
      </c>
      <c r="L331" t="s">
        <v>565</v>
      </c>
      <c r="M331" t="s">
        <v>2928</v>
      </c>
      <c r="N331" t="s">
        <v>2929</v>
      </c>
      <c r="O331">
        <v>79.190299999999993</v>
      </c>
      <c r="P331" t="s">
        <v>2933</v>
      </c>
      <c r="Q331" s="10">
        <v>0</v>
      </c>
      <c r="R331" s="10">
        <v>0</v>
      </c>
      <c r="S331" s="10">
        <v>0</v>
      </c>
      <c r="T331" s="10">
        <v>0</v>
      </c>
      <c r="U331" s="10">
        <v>37</v>
      </c>
      <c r="V331" s="10">
        <v>0</v>
      </c>
      <c r="W331" s="10">
        <v>0</v>
      </c>
      <c r="X331" s="10">
        <v>329</v>
      </c>
      <c r="Y331" s="10">
        <v>0</v>
      </c>
      <c r="Z331" s="10">
        <v>0</v>
      </c>
      <c r="AA331" s="10">
        <v>0</v>
      </c>
      <c r="AB331" s="10">
        <v>0</v>
      </c>
      <c r="AC331" s="10">
        <v>34</v>
      </c>
      <c r="AD331" s="10">
        <v>0</v>
      </c>
      <c r="AE331" s="10">
        <v>0</v>
      </c>
      <c r="AF331" s="10">
        <v>0</v>
      </c>
      <c r="AG331" s="10">
        <v>0</v>
      </c>
      <c r="AH331" s="10">
        <v>37</v>
      </c>
      <c r="AI331" s="10">
        <v>0</v>
      </c>
      <c r="AJ331" s="10">
        <v>0</v>
      </c>
      <c r="AK331" s="10">
        <v>329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70</v>
      </c>
      <c r="AU331" s="10">
        <v>0</v>
      </c>
      <c r="AV331" s="10">
        <v>0</v>
      </c>
      <c r="AW331" s="10">
        <v>73.2</v>
      </c>
      <c r="AX331" s="10">
        <v>0</v>
      </c>
      <c r="AY331" s="10">
        <v>0</v>
      </c>
      <c r="AZ331" s="10">
        <v>0</v>
      </c>
      <c r="BA331" s="10">
        <v>0</v>
      </c>
      <c r="BB331" t="s">
        <v>2930</v>
      </c>
      <c r="BC331" t="s">
        <v>2931</v>
      </c>
      <c r="BD331" t="s">
        <v>2932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2.1</v>
      </c>
      <c r="BM331">
        <v>0</v>
      </c>
      <c r="BN331">
        <v>0</v>
      </c>
      <c r="BO331">
        <v>0</v>
      </c>
      <c r="BP331">
        <v>2.1</v>
      </c>
      <c r="BQ331">
        <v>-4.1999999999999886</v>
      </c>
      <c r="BR331">
        <v>0</v>
      </c>
      <c r="BS331">
        <v>0</v>
      </c>
      <c r="BT331">
        <v>0</v>
      </c>
      <c r="BU331">
        <v>0</v>
      </c>
      <c r="BV331">
        <v>-0.2</v>
      </c>
      <c r="BW331">
        <v>0</v>
      </c>
      <c r="BX331">
        <v>0</v>
      </c>
      <c r="BY331">
        <v>2.1</v>
      </c>
      <c r="BZ331">
        <v>0</v>
      </c>
      <c r="CA331">
        <v>0</v>
      </c>
      <c r="CB331">
        <v>0</v>
      </c>
      <c r="CC331">
        <v>2.1</v>
      </c>
      <c r="CD331">
        <v>0</v>
      </c>
      <c r="CE331">
        <v>0</v>
      </c>
      <c r="CF331">
        <v>0</v>
      </c>
      <c r="CG331">
        <v>0</v>
      </c>
      <c r="CH331">
        <v>2.7</v>
      </c>
      <c r="CI331">
        <v>0</v>
      </c>
      <c r="CJ331">
        <v>0</v>
      </c>
      <c r="CK331">
        <v>3.5</v>
      </c>
      <c r="CL331">
        <v>0</v>
      </c>
      <c r="CM331">
        <v>0</v>
      </c>
      <c r="CN331">
        <v>0</v>
      </c>
      <c r="CO331">
        <v>0</v>
      </c>
      <c r="CP331" t="s">
        <v>155</v>
      </c>
      <c r="CQ331" t="s">
        <v>155</v>
      </c>
      <c r="CR331" s="30">
        <v>2.3E-3</v>
      </c>
      <c r="CS331">
        <v>2.6</v>
      </c>
      <c r="CU331" t="s">
        <v>131</v>
      </c>
      <c r="CV331" t="s">
        <v>2934</v>
      </c>
    </row>
    <row r="332" spans="1:100">
      <c r="A332">
        <v>330</v>
      </c>
      <c r="B332" s="12">
        <v>0.52631578947368418</v>
      </c>
      <c r="C332" s="12">
        <v>0</v>
      </c>
      <c r="D332">
        <v>1</v>
      </c>
      <c r="E332" s="10">
        <v>67</v>
      </c>
      <c r="F332" s="10">
        <v>19</v>
      </c>
      <c r="G332" s="10">
        <v>29.3</v>
      </c>
      <c r="H332" s="10">
        <v>81.900000000000006</v>
      </c>
      <c r="I332">
        <v>6</v>
      </c>
      <c r="J332" t="s">
        <v>55</v>
      </c>
      <c r="K332" s="10">
        <v>20</v>
      </c>
      <c r="L332" t="s">
        <v>566</v>
      </c>
      <c r="M332" t="s">
        <v>2935</v>
      </c>
      <c r="N332" t="s">
        <v>2936</v>
      </c>
      <c r="O332">
        <v>22.086500000000001</v>
      </c>
      <c r="P332" t="s">
        <v>2940</v>
      </c>
      <c r="Q332" s="10">
        <v>0</v>
      </c>
      <c r="R332" s="10">
        <v>0</v>
      </c>
      <c r="S332" s="10">
        <v>0</v>
      </c>
      <c r="T332" s="10">
        <v>0</v>
      </c>
      <c r="U332" s="10">
        <v>182</v>
      </c>
      <c r="V332" s="10">
        <v>0</v>
      </c>
      <c r="W332" s="10">
        <v>0</v>
      </c>
      <c r="X332" s="10">
        <v>182</v>
      </c>
      <c r="Y332" s="10">
        <v>0</v>
      </c>
      <c r="Z332" s="10">
        <v>0</v>
      </c>
      <c r="AA332" s="10">
        <v>0</v>
      </c>
      <c r="AB332" s="10">
        <v>0</v>
      </c>
      <c r="AC332" s="10">
        <v>36</v>
      </c>
      <c r="AD332" s="10">
        <v>0</v>
      </c>
      <c r="AE332" s="10">
        <v>0</v>
      </c>
      <c r="AF332" s="10">
        <v>0</v>
      </c>
      <c r="AG332" s="10">
        <v>0</v>
      </c>
      <c r="AH332" s="10">
        <v>182</v>
      </c>
      <c r="AI332" s="10">
        <v>0</v>
      </c>
      <c r="AJ332" s="10">
        <v>0</v>
      </c>
      <c r="AK332" s="10">
        <v>182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17.100000000000001</v>
      </c>
      <c r="AU332" s="10">
        <v>0</v>
      </c>
      <c r="AV332" s="10">
        <v>0</v>
      </c>
      <c r="AW332" s="10">
        <v>26.2</v>
      </c>
      <c r="AX332" s="10">
        <v>0</v>
      </c>
      <c r="AY332" s="10">
        <v>0</v>
      </c>
      <c r="AZ332" s="10">
        <v>0</v>
      </c>
      <c r="BA332" s="10">
        <v>0</v>
      </c>
      <c r="BB332" t="s">
        <v>2937</v>
      </c>
      <c r="BC332" t="s">
        <v>2938</v>
      </c>
      <c r="BD332" t="s">
        <v>2939</v>
      </c>
      <c r="BE332">
        <v>0</v>
      </c>
      <c r="BF332">
        <v>0</v>
      </c>
      <c r="BG332">
        <v>0</v>
      </c>
      <c r="BH332">
        <v>0</v>
      </c>
      <c r="BI332">
        <v>1.4</v>
      </c>
      <c r="BJ332">
        <v>0</v>
      </c>
      <c r="BK332">
        <v>0</v>
      </c>
      <c r="BL332">
        <v>0.6</v>
      </c>
      <c r="BM332">
        <v>1.3</v>
      </c>
      <c r="BN332">
        <v>0</v>
      </c>
      <c r="BO332">
        <v>0</v>
      </c>
      <c r="BP332">
        <v>0.6</v>
      </c>
      <c r="BQ332">
        <v>-3.8999999999999773</v>
      </c>
      <c r="BR332">
        <v>0</v>
      </c>
      <c r="BS332">
        <v>0</v>
      </c>
      <c r="BT332">
        <v>0</v>
      </c>
      <c r="BU332">
        <v>0</v>
      </c>
      <c r="BV332">
        <v>1.4</v>
      </c>
      <c r="BW332">
        <v>0</v>
      </c>
      <c r="BX332">
        <v>0</v>
      </c>
      <c r="BY332">
        <v>0.6</v>
      </c>
      <c r="BZ332">
        <v>1.3</v>
      </c>
      <c r="CA332">
        <v>0</v>
      </c>
      <c r="CB332">
        <v>0</v>
      </c>
      <c r="CC332">
        <v>0.6</v>
      </c>
      <c r="CD332">
        <v>0</v>
      </c>
      <c r="CE332">
        <v>0</v>
      </c>
      <c r="CF332">
        <v>0</v>
      </c>
      <c r="CG332">
        <v>0</v>
      </c>
      <c r="CH332">
        <v>3.4</v>
      </c>
      <c r="CI332">
        <v>0</v>
      </c>
      <c r="CJ332">
        <v>0</v>
      </c>
      <c r="CK332">
        <v>3.2</v>
      </c>
      <c r="CL332">
        <v>0</v>
      </c>
      <c r="CM332">
        <v>0</v>
      </c>
      <c r="CN332">
        <v>0</v>
      </c>
      <c r="CO332">
        <v>0</v>
      </c>
      <c r="CP332" t="s">
        <v>195</v>
      </c>
      <c r="CQ332" t="s">
        <v>155</v>
      </c>
      <c r="CR332" s="30">
        <v>3.5000000000000001E-3</v>
      </c>
      <c r="CS332">
        <v>13.44</v>
      </c>
      <c r="CU332" t="s">
        <v>2942</v>
      </c>
      <c r="CV332" t="s">
        <v>2941</v>
      </c>
    </row>
    <row r="333" spans="1:100">
      <c r="A333">
        <v>331</v>
      </c>
      <c r="B333" s="12">
        <v>0.36842105263157893</v>
      </c>
      <c r="C333" s="12">
        <v>0</v>
      </c>
      <c r="D333">
        <v>1</v>
      </c>
      <c r="E333" s="10">
        <v>74</v>
      </c>
      <c r="F333" s="10">
        <v>21</v>
      </c>
      <c r="G333" s="10">
        <v>34</v>
      </c>
      <c r="H333" s="10">
        <v>82.1</v>
      </c>
      <c r="I333">
        <v>7</v>
      </c>
      <c r="J333" t="s">
        <v>55</v>
      </c>
      <c r="K333" s="10">
        <v>25</v>
      </c>
      <c r="L333" t="s">
        <v>567</v>
      </c>
      <c r="M333" t="s">
        <v>2943</v>
      </c>
      <c r="N333" t="s">
        <v>2944</v>
      </c>
      <c r="O333">
        <v>118.2285</v>
      </c>
      <c r="P333" t="s">
        <v>2948</v>
      </c>
      <c r="Q333" s="10">
        <v>0</v>
      </c>
      <c r="R333" s="10">
        <v>0</v>
      </c>
      <c r="S333" s="10">
        <v>0</v>
      </c>
      <c r="T333" s="10">
        <v>0</v>
      </c>
      <c r="U333" s="10">
        <v>287</v>
      </c>
      <c r="V333" s="10">
        <v>0</v>
      </c>
      <c r="W333" s="10">
        <v>0</v>
      </c>
      <c r="X333" s="10">
        <v>96</v>
      </c>
      <c r="Y333" s="10">
        <v>0</v>
      </c>
      <c r="Z333" s="10">
        <v>0</v>
      </c>
      <c r="AA333" s="10">
        <v>0</v>
      </c>
      <c r="AB333" s="10">
        <v>0</v>
      </c>
      <c r="AC333" s="10">
        <v>17</v>
      </c>
      <c r="AD333" s="10">
        <v>0</v>
      </c>
      <c r="AE333" s="10">
        <v>0</v>
      </c>
      <c r="AF333" s="10">
        <v>0</v>
      </c>
      <c r="AG333" s="10">
        <v>0</v>
      </c>
      <c r="AH333" s="10">
        <v>287</v>
      </c>
      <c r="AI333" s="10">
        <v>0</v>
      </c>
      <c r="AJ333" s="10">
        <v>0</v>
      </c>
      <c r="AK333" s="10">
        <v>96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40.5</v>
      </c>
      <c r="AU333" s="10">
        <v>0</v>
      </c>
      <c r="AV333" s="10">
        <v>0</v>
      </c>
      <c r="AW333" s="10">
        <v>8.8000000000000007</v>
      </c>
      <c r="AX333" s="10">
        <v>0</v>
      </c>
      <c r="AY333" s="10">
        <v>0</v>
      </c>
      <c r="AZ333" s="10">
        <v>0</v>
      </c>
      <c r="BA333" s="10">
        <v>0</v>
      </c>
      <c r="BB333" t="s">
        <v>2945</v>
      </c>
      <c r="BC333" t="s">
        <v>2946</v>
      </c>
      <c r="BD333" t="s">
        <v>2947</v>
      </c>
      <c r="BE333">
        <v>0</v>
      </c>
      <c r="BF333">
        <v>0</v>
      </c>
      <c r="BG333">
        <v>0</v>
      </c>
      <c r="BH333">
        <v>0</v>
      </c>
      <c r="BI333">
        <v>0.8</v>
      </c>
      <c r="BJ333">
        <v>0</v>
      </c>
      <c r="BK333">
        <v>0</v>
      </c>
      <c r="BL333">
        <v>0.2</v>
      </c>
      <c r="BM333">
        <v>0.2</v>
      </c>
      <c r="BN333">
        <v>0</v>
      </c>
      <c r="BO333">
        <v>0</v>
      </c>
      <c r="BP333">
        <v>0</v>
      </c>
      <c r="BQ333">
        <v>-1.1999999999999886</v>
      </c>
      <c r="BR333">
        <v>0</v>
      </c>
      <c r="BS333">
        <v>0</v>
      </c>
      <c r="BT333">
        <v>0</v>
      </c>
      <c r="BU333">
        <v>0</v>
      </c>
      <c r="BV333">
        <v>0.8</v>
      </c>
      <c r="BW333">
        <v>0</v>
      </c>
      <c r="BX333">
        <v>0</v>
      </c>
      <c r="BY333">
        <v>0.2</v>
      </c>
      <c r="BZ333">
        <v>0.2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4.2</v>
      </c>
      <c r="CI333">
        <v>0</v>
      </c>
      <c r="CJ333">
        <v>0</v>
      </c>
      <c r="CK333">
        <v>3.7</v>
      </c>
      <c r="CL333">
        <v>0</v>
      </c>
      <c r="CM333">
        <v>0</v>
      </c>
      <c r="CN333">
        <v>0</v>
      </c>
      <c r="CO333">
        <v>0</v>
      </c>
      <c r="CP333" t="s">
        <v>195</v>
      </c>
      <c r="CQ333" t="s">
        <v>155</v>
      </c>
      <c r="CR333" s="30">
        <v>3.8E-3</v>
      </c>
      <c r="CS333">
        <v>3.28</v>
      </c>
      <c r="CU333" t="s">
        <v>131</v>
      </c>
      <c r="CV333" t="s">
        <v>2949</v>
      </c>
    </row>
    <row r="334" spans="1:100">
      <c r="A334">
        <v>332</v>
      </c>
      <c r="B334" s="12">
        <v>0.52631578947368418</v>
      </c>
      <c r="C334" s="12">
        <v>0</v>
      </c>
      <c r="D334">
        <v>0</v>
      </c>
      <c r="E334" s="10">
        <v>76</v>
      </c>
      <c r="F334" s="10">
        <v>18</v>
      </c>
      <c r="G334" s="10">
        <v>35.799999999999997</v>
      </c>
      <c r="H334" s="10">
        <v>85</v>
      </c>
      <c r="I334">
        <v>7</v>
      </c>
      <c r="J334" t="s">
        <v>55</v>
      </c>
      <c r="K334" s="10">
        <v>24</v>
      </c>
      <c r="L334" t="s">
        <v>568</v>
      </c>
      <c r="M334" t="s">
        <v>2950</v>
      </c>
      <c r="N334" t="s">
        <v>2951</v>
      </c>
      <c r="O334">
        <v>97.645399999999995</v>
      </c>
      <c r="P334" t="s">
        <v>2955</v>
      </c>
      <c r="Q334" s="10">
        <v>0</v>
      </c>
      <c r="R334" s="10">
        <v>0</v>
      </c>
      <c r="S334" s="10">
        <v>0</v>
      </c>
      <c r="T334" s="10">
        <v>0</v>
      </c>
      <c r="U334" s="10">
        <v>277</v>
      </c>
      <c r="V334" s="10">
        <v>0</v>
      </c>
      <c r="W334" s="10">
        <v>0</v>
      </c>
      <c r="X334" s="10">
        <v>119</v>
      </c>
      <c r="Y334" s="10">
        <v>0</v>
      </c>
      <c r="Z334" s="10">
        <v>0</v>
      </c>
      <c r="AA334" s="10">
        <v>0</v>
      </c>
      <c r="AB334" s="10">
        <v>0</v>
      </c>
      <c r="AC334" s="10">
        <v>4</v>
      </c>
      <c r="AD334" s="10">
        <v>0</v>
      </c>
      <c r="AE334" s="10">
        <v>0</v>
      </c>
      <c r="AF334" s="10">
        <v>0</v>
      </c>
      <c r="AG334" s="10">
        <v>0</v>
      </c>
      <c r="AH334" s="10">
        <v>277</v>
      </c>
      <c r="AI334" s="10">
        <v>0</v>
      </c>
      <c r="AJ334" s="10">
        <v>0</v>
      </c>
      <c r="AK334" s="10">
        <v>119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99.1</v>
      </c>
      <c r="AU334" s="10">
        <v>0</v>
      </c>
      <c r="AV334" s="10">
        <v>0</v>
      </c>
      <c r="AW334" s="10">
        <v>43.1</v>
      </c>
      <c r="AX334" s="10">
        <v>0</v>
      </c>
      <c r="AY334" s="10">
        <v>0</v>
      </c>
      <c r="AZ334" s="10">
        <v>0</v>
      </c>
      <c r="BA334" s="10">
        <v>0</v>
      </c>
      <c r="BB334" t="s">
        <v>2952</v>
      </c>
      <c r="BC334" t="s">
        <v>2953</v>
      </c>
      <c r="BD334" t="s">
        <v>2954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0.2</v>
      </c>
      <c r="BM334">
        <v>0</v>
      </c>
      <c r="BN334">
        <v>0</v>
      </c>
      <c r="BO334">
        <v>0</v>
      </c>
      <c r="BP334">
        <v>0.1</v>
      </c>
      <c r="BQ334">
        <v>-0.30000000000001137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0.2</v>
      </c>
      <c r="BZ334">
        <v>0</v>
      </c>
      <c r="CA334">
        <v>0</v>
      </c>
      <c r="CB334">
        <v>0</v>
      </c>
      <c r="CC334">
        <v>0.1</v>
      </c>
      <c r="CD334">
        <v>0</v>
      </c>
      <c r="CE334">
        <v>0</v>
      </c>
      <c r="CF334">
        <v>0</v>
      </c>
      <c r="CG334">
        <v>0</v>
      </c>
      <c r="CH334">
        <v>0.90000000000000568</v>
      </c>
      <c r="CI334">
        <v>0</v>
      </c>
      <c r="CJ334">
        <v>0</v>
      </c>
      <c r="CK334">
        <v>4.0999999999999996</v>
      </c>
      <c r="CL334">
        <v>0</v>
      </c>
      <c r="CM334">
        <v>0</v>
      </c>
      <c r="CN334">
        <v>0</v>
      </c>
      <c r="CO334">
        <v>0</v>
      </c>
      <c r="CP334" t="s">
        <v>195</v>
      </c>
      <c r="CQ334" t="s">
        <v>155</v>
      </c>
      <c r="CR334" s="30">
        <v>7.4999999999999997E-3</v>
      </c>
      <c r="CS334">
        <v>3.04</v>
      </c>
      <c r="CU334" t="s">
        <v>131</v>
      </c>
      <c r="CV334" t="s">
        <v>2956</v>
      </c>
    </row>
    <row r="335" spans="1:100">
      <c r="A335">
        <v>333</v>
      </c>
      <c r="B335" s="12">
        <v>0.68421052631578949</v>
      </c>
      <c r="C335" s="12">
        <v>1</v>
      </c>
      <c r="D335">
        <v>-2</v>
      </c>
      <c r="E335" s="10">
        <v>75</v>
      </c>
      <c r="F335" s="10">
        <v>23</v>
      </c>
      <c r="G335" s="10">
        <v>36.200000000000003</v>
      </c>
      <c r="H335" s="10">
        <v>81.8</v>
      </c>
      <c r="I335">
        <v>6</v>
      </c>
      <c r="J335" t="s">
        <v>148</v>
      </c>
      <c r="K335" s="10">
        <v>21</v>
      </c>
      <c r="L335" t="s">
        <v>569</v>
      </c>
      <c r="M335" t="s">
        <v>2957</v>
      </c>
      <c r="N335" t="s">
        <v>2958</v>
      </c>
      <c r="O335">
        <v>0</v>
      </c>
      <c r="P335" t="s">
        <v>131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t="s">
        <v>2959</v>
      </c>
      <c r="BC335" t="s">
        <v>2960</v>
      </c>
      <c r="BD335" t="s">
        <v>2961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 t="s">
        <v>195</v>
      </c>
      <c r="CQ335" t="s">
        <v>155</v>
      </c>
      <c r="CR335" s="30">
        <v>5.4999999999999997E-3</v>
      </c>
      <c r="CS335">
        <v>2.1800000000000002</v>
      </c>
      <c r="CU335" t="s">
        <v>131</v>
      </c>
      <c r="CV335" t="s">
        <v>2962</v>
      </c>
    </row>
    <row r="336" spans="1:100">
      <c r="A336">
        <v>334</v>
      </c>
      <c r="B336" s="12">
        <v>0.52631578947368418</v>
      </c>
      <c r="C336" s="12">
        <v>1</v>
      </c>
      <c r="D336">
        <v>-1</v>
      </c>
      <c r="E336" s="10">
        <v>77</v>
      </c>
      <c r="F336" s="10">
        <v>25</v>
      </c>
      <c r="G336" s="10">
        <v>37.6</v>
      </c>
      <c r="H336" s="10">
        <v>84.8</v>
      </c>
      <c r="I336">
        <v>4</v>
      </c>
      <c r="J336" t="s">
        <v>148</v>
      </c>
      <c r="K336" s="10">
        <v>25</v>
      </c>
      <c r="L336" t="s">
        <v>570</v>
      </c>
      <c r="M336" t="s">
        <v>2963</v>
      </c>
      <c r="N336" t="s">
        <v>2964</v>
      </c>
      <c r="O336">
        <v>0</v>
      </c>
      <c r="P336" t="s">
        <v>131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t="s">
        <v>2965</v>
      </c>
      <c r="BC336" t="s">
        <v>2966</v>
      </c>
      <c r="BD336" t="s">
        <v>2967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 t="s">
        <v>195</v>
      </c>
      <c r="CQ336" t="s">
        <v>155</v>
      </c>
      <c r="CR336" s="30">
        <v>9.9000000000000008E-3</v>
      </c>
      <c r="CS336">
        <v>2.17</v>
      </c>
      <c r="CU336" t="s">
        <v>131</v>
      </c>
      <c r="CV336" t="s">
        <v>2968</v>
      </c>
    </row>
    <row r="337" spans="1:100">
      <c r="A337">
        <v>335</v>
      </c>
      <c r="B337" s="12">
        <v>0.63157894736842102</v>
      </c>
      <c r="C337" s="12">
        <v>0</v>
      </c>
      <c r="D337">
        <v>0</v>
      </c>
      <c r="E337" s="10">
        <v>78</v>
      </c>
      <c r="F337" s="10">
        <v>22</v>
      </c>
      <c r="G337" s="10">
        <v>28.2</v>
      </c>
      <c r="H337" s="10">
        <v>81</v>
      </c>
      <c r="I337">
        <v>4</v>
      </c>
      <c r="J337" t="s">
        <v>55</v>
      </c>
      <c r="K337" s="10">
        <v>25</v>
      </c>
      <c r="L337" t="s">
        <v>571</v>
      </c>
      <c r="M337" t="s">
        <v>2969</v>
      </c>
      <c r="N337" t="s">
        <v>2970</v>
      </c>
      <c r="O337">
        <v>98.421099999999996</v>
      </c>
      <c r="P337" t="s">
        <v>2974</v>
      </c>
      <c r="Q337" s="10">
        <v>0</v>
      </c>
      <c r="R337" s="10">
        <v>0</v>
      </c>
      <c r="S337" s="10">
        <v>0</v>
      </c>
      <c r="T337" s="10">
        <v>0</v>
      </c>
      <c r="U337" s="10">
        <v>287</v>
      </c>
      <c r="V337" s="10">
        <v>0</v>
      </c>
      <c r="W337" s="10">
        <v>0</v>
      </c>
      <c r="X337" s="10">
        <v>96</v>
      </c>
      <c r="Y337" s="10">
        <v>0</v>
      </c>
      <c r="Z337" s="10">
        <v>0</v>
      </c>
      <c r="AA337" s="10">
        <v>0</v>
      </c>
      <c r="AB337" s="10">
        <v>0</v>
      </c>
      <c r="AC337" s="10">
        <v>17</v>
      </c>
      <c r="AD337" s="10">
        <v>0</v>
      </c>
      <c r="AE337" s="10">
        <v>0</v>
      </c>
      <c r="AF337" s="10">
        <v>0</v>
      </c>
      <c r="AG337" s="10">
        <v>0</v>
      </c>
      <c r="AH337" s="10">
        <v>287</v>
      </c>
      <c r="AI337" s="10">
        <v>0</v>
      </c>
      <c r="AJ337" s="10">
        <v>0</v>
      </c>
      <c r="AK337" s="10">
        <v>96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61.5</v>
      </c>
      <c r="AU337" s="10">
        <v>0</v>
      </c>
      <c r="AV337" s="10">
        <v>0</v>
      </c>
      <c r="AW337" s="10">
        <v>81</v>
      </c>
      <c r="AX337" s="10">
        <v>0</v>
      </c>
      <c r="AY337" s="10">
        <v>0</v>
      </c>
      <c r="AZ337" s="10">
        <v>0</v>
      </c>
      <c r="BA337" s="10">
        <v>0</v>
      </c>
      <c r="BB337" t="s">
        <v>2971</v>
      </c>
      <c r="BC337" t="s">
        <v>2972</v>
      </c>
      <c r="BD337" t="s">
        <v>2973</v>
      </c>
      <c r="BE337">
        <v>0</v>
      </c>
      <c r="BF337">
        <v>0</v>
      </c>
      <c r="BG337">
        <v>0</v>
      </c>
      <c r="BH337">
        <v>0</v>
      </c>
      <c r="BI337">
        <v>0.8</v>
      </c>
      <c r="BJ337">
        <v>0</v>
      </c>
      <c r="BK337">
        <v>0</v>
      </c>
      <c r="BL337">
        <v>0.1</v>
      </c>
      <c r="BM337">
        <v>0</v>
      </c>
      <c r="BN337">
        <v>0</v>
      </c>
      <c r="BO337">
        <v>0</v>
      </c>
      <c r="BP337">
        <v>0</v>
      </c>
      <c r="BQ337">
        <v>-0.89999999999997726</v>
      </c>
      <c r="BR337">
        <v>0</v>
      </c>
      <c r="BS337">
        <v>0</v>
      </c>
      <c r="BT337">
        <v>0</v>
      </c>
      <c r="BU337">
        <v>0</v>
      </c>
      <c r="BV337">
        <v>0.8</v>
      </c>
      <c r="BW337">
        <v>0</v>
      </c>
      <c r="BX337">
        <v>0</v>
      </c>
      <c r="BY337">
        <v>0.1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4.3</v>
      </c>
      <c r="CI337">
        <v>0</v>
      </c>
      <c r="CJ337">
        <v>0</v>
      </c>
      <c r="CK337">
        <v>3.7</v>
      </c>
      <c r="CL337">
        <v>0</v>
      </c>
      <c r="CM337">
        <v>0</v>
      </c>
      <c r="CN337">
        <v>0</v>
      </c>
      <c r="CO337">
        <v>0</v>
      </c>
      <c r="CP337" t="s">
        <v>195</v>
      </c>
      <c r="CQ337" t="s">
        <v>155</v>
      </c>
      <c r="CR337" s="30">
        <v>7.1000000000000004E-3</v>
      </c>
      <c r="CS337">
        <v>2.4</v>
      </c>
      <c r="CU337" t="s">
        <v>131</v>
      </c>
      <c r="CV337" t="s">
        <v>2975</v>
      </c>
    </row>
    <row r="338" spans="1:100">
      <c r="A338">
        <v>336</v>
      </c>
      <c r="B338" s="12">
        <v>0.57894736842105265</v>
      </c>
      <c r="C338" s="12">
        <v>1</v>
      </c>
      <c r="D338">
        <v>-2</v>
      </c>
      <c r="E338" s="10">
        <v>76</v>
      </c>
      <c r="F338" s="10">
        <v>18</v>
      </c>
      <c r="G338" s="10">
        <v>22</v>
      </c>
      <c r="H338" s="10">
        <v>81.8</v>
      </c>
      <c r="I338">
        <v>3</v>
      </c>
      <c r="J338" t="s">
        <v>148</v>
      </c>
      <c r="K338" s="10">
        <v>32</v>
      </c>
      <c r="L338" t="s">
        <v>572</v>
      </c>
      <c r="M338" t="s">
        <v>2976</v>
      </c>
      <c r="N338" t="s">
        <v>2977</v>
      </c>
      <c r="O338">
        <v>0</v>
      </c>
      <c r="P338" t="s">
        <v>131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t="s">
        <v>2978</v>
      </c>
      <c r="BC338" t="s">
        <v>2979</v>
      </c>
      <c r="BD338" t="s">
        <v>2980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 t="s">
        <v>195</v>
      </c>
      <c r="CQ338" t="s">
        <v>155</v>
      </c>
      <c r="CR338" s="30">
        <v>3.2000000000000002E-3</v>
      </c>
      <c r="CS338">
        <v>2.57</v>
      </c>
      <c r="CU338" t="s">
        <v>131</v>
      </c>
      <c r="CV338" t="s">
        <v>2981</v>
      </c>
    </row>
    <row r="339" spans="1:100">
      <c r="A339">
        <v>337</v>
      </c>
      <c r="B339" s="12">
        <v>0.47368421052631576</v>
      </c>
      <c r="C339" s="12">
        <v>1</v>
      </c>
      <c r="D339">
        <v>-1</v>
      </c>
      <c r="E339" s="10">
        <v>80</v>
      </c>
      <c r="F339" s="10">
        <v>17</v>
      </c>
      <c r="G339" s="10">
        <v>26.6</v>
      </c>
      <c r="H339" s="10">
        <v>87.5</v>
      </c>
      <c r="I339">
        <v>7</v>
      </c>
      <c r="J339" t="s">
        <v>148</v>
      </c>
      <c r="K339" s="10">
        <v>34</v>
      </c>
      <c r="L339" t="s">
        <v>573</v>
      </c>
      <c r="M339" t="s">
        <v>2982</v>
      </c>
      <c r="N339" t="s">
        <v>2983</v>
      </c>
      <c r="O339">
        <v>0</v>
      </c>
      <c r="P339" t="s">
        <v>131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t="s">
        <v>2984</v>
      </c>
      <c r="BC339" t="s">
        <v>2985</v>
      </c>
      <c r="BD339" t="s">
        <v>2986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 t="s">
        <v>195</v>
      </c>
      <c r="CQ339" t="s">
        <v>155</v>
      </c>
      <c r="CR339" s="30">
        <v>7.6E-3</v>
      </c>
      <c r="CS339">
        <v>6.09</v>
      </c>
      <c r="CU339" t="s">
        <v>131</v>
      </c>
      <c r="CV339" t="s">
        <v>2987</v>
      </c>
    </row>
    <row r="340" spans="1:100">
      <c r="A340">
        <v>338</v>
      </c>
      <c r="B340" s="12">
        <v>0.78947368421052633</v>
      </c>
      <c r="C340" s="12">
        <v>1</v>
      </c>
      <c r="D340">
        <v>-1</v>
      </c>
      <c r="E340" s="10">
        <v>81</v>
      </c>
      <c r="F340" s="10">
        <v>18</v>
      </c>
      <c r="G340" s="10">
        <v>29.9</v>
      </c>
      <c r="H340" s="10">
        <v>90.1</v>
      </c>
      <c r="I340">
        <v>6</v>
      </c>
      <c r="J340" t="s">
        <v>148</v>
      </c>
      <c r="K340" s="10">
        <v>33</v>
      </c>
      <c r="L340" t="s">
        <v>574</v>
      </c>
      <c r="M340" t="s">
        <v>2988</v>
      </c>
      <c r="N340" t="s">
        <v>2989</v>
      </c>
      <c r="O340">
        <v>0</v>
      </c>
      <c r="P340" t="s">
        <v>131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t="s">
        <v>2990</v>
      </c>
      <c r="BC340" t="s">
        <v>2991</v>
      </c>
      <c r="BD340" t="s">
        <v>2992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 t="s">
        <v>195</v>
      </c>
      <c r="CQ340" t="s">
        <v>155</v>
      </c>
      <c r="CR340" s="30">
        <v>2.7000000000000001E-3</v>
      </c>
      <c r="CS340">
        <v>2.0699999999999998</v>
      </c>
      <c r="CU340" t="s">
        <v>131</v>
      </c>
      <c r="CV340" t="s">
        <v>2993</v>
      </c>
    </row>
    <row r="341" spans="1:100">
      <c r="A341">
        <v>339</v>
      </c>
      <c r="B341" s="12">
        <v>0.94736842105263153</v>
      </c>
      <c r="C341" s="12">
        <v>0</v>
      </c>
      <c r="D341">
        <v>1</v>
      </c>
      <c r="E341" s="10">
        <v>83</v>
      </c>
      <c r="F341" s="10">
        <v>23</v>
      </c>
      <c r="G341" s="10">
        <v>28.7</v>
      </c>
      <c r="H341" s="10">
        <v>86.9</v>
      </c>
      <c r="I341">
        <v>6</v>
      </c>
      <c r="J341" t="s">
        <v>74</v>
      </c>
      <c r="K341" s="10">
        <v>41</v>
      </c>
      <c r="L341" t="s">
        <v>575</v>
      </c>
      <c r="M341" t="s">
        <v>2994</v>
      </c>
      <c r="N341" t="s">
        <v>2995</v>
      </c>
      <c r="O341">
        <v>23.2119</v>
      </c>
      <c r="P341" t="s">
        <v>2999</v>
      </c>
      <c r="Q341" s="10">
        <v>0</v>
      </c>
      <c r="R341" s="10">
        <v>0</v>
      </c>
      <c r="S341" s="10">
        <v>0</v>
      </c>
      <c r="T341" s="10">
        <v>0</v>
      </c>
      <c r="U341" s="10">
        <v>89</v>
      </c>
      <c r="V341" s="10">
        <v>306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5</v>
      </c>
      <c r="AD341" s="10">
        <v>0</v>
      </c>
      <c r="AE341" s="10">
        <v>0</v>
      </c>
      <c r="AF341" s="10">
        <v>0</v>
      </c>
      <c r="AG341" s="10">
        <v>0</v>
      </c>
      <c r="AH341" s="10">
        <v>89</v>
      </c>
      <c r="AI341" s="10">
        <v>306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46.1</v>
      </c>
      <c r="AU341" s="10">
        <v>89.6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t="s">
        <v>2996</v>
      </c>
      <c r="BC341" t="s">
        <v>2997</v>
      </c>
      <c r="BD341" t="s">
        <v>2998</v>
      </c>
      <c r="BE341">
        <v>0</v>
      </c>
      <c r="BF341">
        <v>0</v>
      </c>
      <c r="BG341">
        <v>0</v>
      </c>
      <c r="BH341">
        <v>0</v>
      </c>
      <c r="BI341">
        <v>0.1</v>
      </c>
      <c r="BJ341">
        <v>0.1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-0.19999999999998863</v>
      </c>
      <c r="BR341">
        <v>0</v>
      </c>
      <c r="BS341">
        <v>0</v>
      </c>
      <c r="BT341">
        <v>0</v>
      </c>
      <c r="BU341">
        <v>0</v>
      </c>
      <c r="BV341">
        <v>0.1</v>
      </c>
      <c r="BW341">
        <v>0.1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2.8</v>
      </c>
      <c r="CI341">
        <v>2.8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 t="s">
        <v>195</v>
      </c>
      <c r="CQ341" t="s">
        <v>155</v>
      </c>
      <c r="CR341" s="30">
        <v>4.8999999999999998E-3</v>
      </c>
      <c r="CS341">
        <v>2.34</v>
      </c>
      <c r="CU341" t="s">
        <v>131</v>
      </c>
      <c r="CV341" t="s">
        <v>3000</v>
      </c>
    </row>
    <row r="342" spans="1:100">
      <c r="A342">
        <v>340</v>
      </c>
      <c r="B342" s="12">
        <v>0.73684210526315785</v>
      </c>
      <c r="C342" s="12">
        <v>0</v>
      </c>
      <c r="D342">
        <v>5</v>
      </c>
      <c r="E342" s="10">
        <v>74</v>
      </c>
      <c r="F342" s="10">
        <v>17</v>
      </c>
      <c r="G342" s="10">
        <v>25</v>
      </c>
      <c r="H342" s="10">
        <v>86.5</v>
      </c>
      <c r="I342">
        <v>5</v>
      </c>
      <c r="J342" t="s">
        <v>74</v>
      </c>
      <c r="K342" s="10">
        <v>40</v>
      </c>
      <c r="L342" t="s">
        <v>576</v>
      </c>
      <c r="M342" t="s">
        <v>3001</v>
      </c>
      <c r="N342" t="s">
        <v>3002</v>
      </c>
      <c r="O342">
        <v>9.4245000000000001</v>
      </c>
      <c r="P342" t="s">
        <v>3006</v>
      </c>
      <c r="Q342" s="10">
        <v>0</v>
      </c>
      <c r="R342" s="10">
        <v>0</v>
      </c>
      <c r="S342" s="10">
        <v>0</v>
      </c>
      <c r="T342" s="10">
        <v>0</v>
      </c>
      <c r="U342" s="10">
        <v>99</v>
      </c>
      <c r="V342" s="10">
        <v>296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5</v>
      </c>
      <c r="AD342" s="10">
        <v>0</v>
      </c>
      <c r="AE342" s="10">
        <v>0</v>
      </c>
      <c r="AF342" s="10">
        <v>0</v>
      </c>
      <c r="AG342" s="10">
        <v>0</v>
      </c>
      <c r="AH342" s="10">
        <v>99</v>
      </c>
      <c r="AI342" s="10">
        <v>296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91.3</v>
      </c>
      <c r="AU342" s="10">
        <v>55.3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t="s">
        <v>3003</v>
      </c>
      <c r="BC342" t="s">
        <v>3004</v>
      </c>
      <c r="BD342" t="s">
        <v>3005</v>
      </c>
      <c r="BE342">
        <v>0</v>
      </c>
      <c r="BF342">
        <v>0</v>
      </c>
      <c r="BG342">
        <v>0</v>
      </c>
      <c r="BH342">
        <v>0</v>
      </c>
      <c r="BI342">
        <v>0.1</v>
      </c>
      <c r="BJ342">
        <v>0.1</v>
      </c>
      <c r="BK342">
        <v>0</v>
      </c>
      <c r="BL342">
        <v>0</v>
      </c>
      <c r="BM342">
        <v>0</v>
      </c>
      <c r="BN342">
        <v>0.1</v>
      </c>
      <c r="BO342">
        <v>0</v>
      </c>
      <c r="BP342">
        <v>0</v>
      </c>
      <c r="BQ342">
        <v>-0.30000000000001137</v>
      </c>
      <c r="BR342">
        <v>0</v>
      </c>
      <c r="BS342">
        <v>0</v>
      </c>
      <c r="BT342">
        <v>0</v>
      </c>
      <c r="BU342">
        <v>0</v>
      </c>
      <c r="BV342">
        <v>0.1</v>
      </c>
      <c r="BW342">
        <v>0.1</v>
      </c>
      <c r="BX342">
        <v>0</v>
      </c>
      <c r="BY342">
        <v>0</v>
      </c>
      <c r="BZ342">
        <v>0</v>
      </c>
      <c r="CA342">
        <v>0.1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4.2</v>
      </c>
      <c r="CI342">
        <v>4.2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 t="s">
        <v>155</v>
      </c>
      <c r="CQ342" t="s">
        <v>155</v>
      </c>
      <c r="CR342" s="30">
        <v>4.4999999999999997E-3</v>
      </c>
      <c r="CS342">
        <v>18.63</v>
      </c>
      <c r="CU342" t="s">
        <v>131</v>
      </c>
      <c r="CV342" t="s">
        <v>3007</v>
      </c>
    </row>
    <row r="343" spans="1:100">
      <c r="A343">
        <v>341</v>
      </c>
      <c r="B343" s="12">
        <v>0.10526315789473684</v>
      </c>
      <c r="C343" s="12">
        <v>0</v>
      </c>
      <c r="D343">
        <v>3</v>
      </c>
      <c r="E343" s="10">
        <v>60</v>
      </c>
      <c r="F343" s="10">
        <v>10</v>
      </c>
      <c r="G343" s="10">
        <v>20.2</v>
      </c>
      <c r="H343" s="10">
        <v>79.2</v>
      </c>
      <c r="I343">
        <v>2</v>
      </c>
      <c r="J343" t="s">
        <v>57</v>
      </c>
      <c r="K343" s="10">
        <v>11</v>
      </c>
      <c r="L343" t="s">
        <v>577</v>
      </c>
      <c r="M343" t="s">
        <v>3008</v>
      </c>
      <c r="N343" t="s">
        <v>3009</v>
      </c>
      <c r="O343">
        <v>252.04130000000001</v>
      </c>
      <c r="P343" t="s">
        <v>3013</v>
      </c>
      <c r="Q343" s="10">
        <v>0</v>
      </c>
      <c r="R343" s="10">
        <v>0</v>
      </c>
      <c r="S343" s="10">
        <v>0</v>
      </c>
      <c r="T343" s="10">
        <v>0</v>
      </c>
      <c r="U343" s="10">
        <v>89</v>
      </c>
      <c r="V343" s="10">
        <v>0</v>
      </c>
      <c r="W343" s="10">
        <v>0</v>
      </c>
      <c r="X343" s="10">
        <v>307</v>
      </c>
      <c r="Y343" s="10">
        <v>0</v>
      </c>
      <c r="Z343" s="10">
        <v>0</v>
      </c>
      <c r="AA343" s="10">
        <v>0</v>
      </c>
      <c r="AB343" s="10">
        <v>0</v>
      </c>
      <c r="AC343" s="10">
        <v>4</v>
      </c>
      <c r="AD343" s="10">
        <v>0</v>
      </c>
      <c r="AE343" s="10">
        <v>0</v>
      </c>
      <c r="AF343" s="10">
        <v>0</v>
      </c>
      <c r="AG343" s="10">
        <v>0</v>
      </c>
      <c r="AH343" s="10">
        <v>89</v>
      </c>
      <c r="AI343" s="10">
        <v>0</v>
      </c>
      <c r="AJ343" s="10">
        <v>0</v>
      </c>
      <c r="AK343" s="10">
        <v>307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83.2</v>
      </c>
      <c r="AU343" s="10">
        <v>0</v>
      </c>
      <c r="AV343" s="10">
        <v>0</v>
      </c>
      <c r="AW343" s="10">
        <v>77.5</v>
      </c>
      <c r="AX343" s="10">
        <v>0</v>
      </c>
      <c r="AY343" s="10">
        <v>0</v>
      </c>
      <c r="AZ343" s="10">
        <v>0</v>
      </c>
      <c r="BA343" s="10">
        <v>0</v>
      </c>
      <c r="BB343" t="s">
        <v>3010</v>
      </c>
      <c r="BC343" t="s">
        <v>3011</v>
      </c>
      <c r="BD343" t="s">
        <v>3012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0.3</v>
      </c>
      <c r="BM343">
        <v>0</v>
      </c>
      <c r="BN343">
        <v>0</v>
      </c>
      <c r="BO343">
        <v>0</v>
      </c>
      <c r="BP343">
        <v>0.2</v>
      </c>
      <c r="BQ343">
        <v>-0.5</v>
      </c>
      <c r="BR343">
        <v>0</v>
      </c>
      <c r="BS343">
        <v>0</v>
      </c>
      <c r="BT343">
        <v>0</v>
      </c>
      <c r="BU343">
        <v>0</v>
      </c>
      <c r="BV343">
        <v>-0.5</v>
      </c>
      <c r="BW343">
        <v>0</v>
      </c>
      <c r="BX343">
        <v>0</v>
      </c>
      <c r="BY343">
        <v>0.3</v>
      </c>
      <c r="BZ343">
        <v>0</v>
      </c>
      <c r="CA343">
        <v>0</v>
      </c>
      <c r="CB343">
        <v>0</v>
      </c>
      <c r="CC343">
        <v>0.2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0.8</v>
      </c>
      <c r="CL343">
        <v>0</v>
      </c>
      <c r="CM343">
        <v>0</v>
      </c>
      <c r="CN343">
        <v>0</v>
      </c>
      <c r="CO343">
        <v>0</v>
      </c>
      <c r="CP343" t="s">
        <v>155</v>
      </c>
      <c r="CQ343" t="s">
        <v>155</v>
      </c>
      <c r="CR343" s="30">
        <v>1.8E-3</v>
      </c>
      <c r="CS343">
        <v>2.14</v>
      </c>
      <c r="CU343" t="s">
        <v>131</v>
      </c>
      <c r="CV343" t="s">
        <v>3014</v>
      </c>
    </row>
    <row r="344" spans="1:100">
      <c r="A344">
        <v>342</v>
      </c>
      <c r="B344" s="12">
        <v>0.31578947368421051</v>
      </c>
      <c r="C344" s="12">
        <v>0</v>
      </c>
      <c r="D344">
        <v>4</v>
      </c>
      <c r="E344" s="10">
        <v>59</v>
      </c>
      <c r="F344" s="10">
        <v>12</v>
      </c>
      <c r="G344" s="10">
        <v>22.6</v>
      </c>
      <c r="H344" s="10">
        <v>80.2</v>
      </c>
      <c r="I344">
        <v>4</v>
      </c>
      <c r="J344" t="s">
        <v>57</v>
      </c>
      <c r="K344" s="10">
        <v>16</v>
      </c>
      <c r="L344" t="s">
        <v>578</v>
      </c>
      <c r="M344" t="s">
        <v>3015</v>
      </c>
      <c r="N344" t="s">
        <v>3016</v>
      </c>
      <c r="O344">
        <v>86.924199999999999</v>
      </c>
      <c r="P344" t="s">
        <v>3020</v>
      </c>
      <c r="Q344" s="10">
        <v>0</v>
      </c>
      <c r="R344" s="10">
        <v>0</v>
      </c>
      <c r="S344" s="10">
        <v>0</v>
      </c>
      <c r="T344" s="10">
        <v>0</v>
      </c>
      <c r="U344" s="10">
        <v>38</v>
      </c>
      <c r="V344" s="10">
        <v>0</v>
      </c>
      <c r="W344" s="10">
        <v>0</v>
      </c>
      <c r="X344" s="10">
        <v>340</v>
      </c>
      <c r="Y344" s="10">
        <v>0</v>
      </c>
      <c r="Z344" s="10">
        <v>0</v>
      </c>
      <c r="AA344" s="10">
        <v>0</v>
      </c>
      <c r="AB344" s="10">
        <v>0</v>
      </c>
      <c r="AC344" s="10">
        <v>22</v>
      </c>
      <c r="AD344" s="10">
        <v>0</v>
      </c>
      <c r="AE344" s="10">
        <v>0</v>
      </c>
      <c r="AF344" s="10">
        <v>0</v>
      </c>
      <c r="AG344" s="10">
        <v>0</v>
      </c>
      <c r="AH344" s="10">
        <v>38</v>
      </c>
      <c r="AI344" s="10">
        <v>0</v>
      </c>
      <c r="AJ344" s="10">
        <v>0</v>
      </c>
      <c r="AK344" s="10">
        <v>340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88.9</v>
      </c>
      <c r="AU344" s="10">
        <v>0</v>
      </c>
      <c r="AV344" s="10">
        <v>0</v>
      </c>
      <c r="AW344" s="10">
        <v>13.3</v>
      </c>
      <c r="AX344" s="10">
        <v>0</v>
      </c>
      <c r="AY344" s="10">
        <v>0</v>
      </c>
      <c r="AZ344" s="10">
        <v>0</v>
      </c>
      <c r="BA344" s="10">
        <v>0</v>
      </c>
      <c r="BB344" t="s">
        <v>3017</v>
      </c>
      <c r="BC344" t="s">
        <v>3018</v>
      </c>
      <c r="BD344" t="s">
        <v>3019</v>
      </c>
      <c r="BE344">
        <v>0</v>
      </c>
      <c r="BF344">
        <v>0</v>
      </c>
      <c r="BG344">
        <v>0</v>
      </c>
      <c r="BH344">
        <v>0</v>
      </c>
      <c r="BI344">
        <v>0.2</v>
      </c>
      <c r="BJ344">
        <v>0</v>
      </c>
      <c r="BK344">
        <v>0</v>
      </c>
      <c r="BL344">
        <v>1.1000000000000001</v>
      </c>
      <c r="BM344">
        <v>0.2</v>
      </c>
      <c r="BN344">
        <v>0</v>
      </c>
      <c r="BO344">
        <v>0</v>
      </c>
      <c r="BP344">
        <v>1</v>
      </c>
      <c r="BQ344">
        <v>-2.5</v>
      </c>
      <c r="BR344">
        <v>0</v>
      </c>
      <c r="BS344">
        <v>0</v>
      </c>
      <c r="BT344">
        <v>0</v>
      </c>
      <c r="BU344">
        <v>0</v>
      </c>
      <c r="BV344">
        <v>0.2</v>
      </c>
      <c r="BW344">
        <v>0</v>
      </c>
      <c r="BX344">
        <v>0</v>
      </c>
      <c r="BY344">
        <v>1.1000000000000001</v>
      </c>
      <c r="BZ344">
        <v>0.2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0.1</v>
      </c>
      <c r="CI344">
        <v>0</v>
      </c>
      <c r="CJ344">
        <v>0</v>
      </c>
      <c r="CK344">
        <v>0.6</v>
      </c>
      <c r="CL344">
        <v>0</v>
      </c>
      <c r="CM344">
        <v>0</v>
      </c>
      <c r="CN344">
        <v>0</v>
      </c>
      <c r="CO344">
        <v>0</v>
      </c>
      <c r="CP344" t="s">
        <v>155</v>
      </c>
      <c r="CQ344" t="s">
        <v>155</v>
      </c>
      <c r="CR344" s="30">
        <v>2.3E-3</v>
      </c>
      <c r="CS344">
        <v>4.8099999999999996</v>
      </c>
      <c r="CU344" t="s">
        <v>131</v>
      </c>
      <c r="CV344" t="s">
        <v>3021</v>
      </c>
    </row>
    <row r="345" spans="1:100">
      <c r="A345">
        <v>343</v>
      </c>
      <c r="B345" s="12">
        <v>0.26315789473684209</v>
      </c>
      <c r="C345" s="12">
        <v>0</v>
      </c>
      <c r="D345">
        <v>3</v>
      </c>
      <c r="E345" s="10">
        <v>59</v>
      </c>
      <c r="F345" s="10">
        <v>8</v>
      </c>
      <c r="G345" s="10">
        <v>30</v>
      </c>
      <c r="H345" s="10">
        <v>80.5</v>
      </c>
      <c r="I345">
        <v>3</v>
      </c>
      <c r="J345" t="s">
        <v>57</v>
      </c>
      <c r="K345" s="10">
        <v>17</v>
      </c>
      <c r="L345" t="s">
        <v>579</v>
      </c>
      <c r="M345" t="s">
        <v>3022</v>
      </c>
      <c r="N345" t="s">
        <v>3023</v>
      </c>
      <c r="O345">
        <v>52.081400000000002</v>
      </c>
      <c r="P345" t="s">
        <v>3027</v>
      </c>
      <c r="Q345" s="10">
        <v>0</v>
      </c>
      <c r="R345" s="10">
        <v>0</v>
      </c>
      <c r="S345" s="10">
        <v>0</v>
      </c>
      <c r="T345" s="10">
        <v>0</v>
      </c>
      <c r="U345" s="10">
        <v>29</v>
      </c>
      <c r="V345" s="10">
        <v>0</v>
      </c>
      <c r="W345" s="10">
        <v>0</v>
      </c>
      <c r="X345" s="10">
        <v>360</v>
      </c>
      <c r="Y345" s="10">
        <v>0</v>
      </c>
      <c r="Z345" s="10">
        <v>0</v>
      </c>
      <c r="AA345" s="10">
        <v>0</v>
      </c>
      <c r="AB345" s="10">
        <v>0</v>
      </c>
      <c r="AC345" s="10">
        <v>11</v>
      </c>
      <c r="AD345" s="10">
        <v>0</v>
      </c>
      <c r="AE345" s="10">
        <v>0</v>
      </c>
      <c r="AF345" s="10">
        <v>0</v>
      </c>
      <c r="AG345" s="10">
        <v>0</v>
      </c>
      <c r="AH345" s="10">
        <v>29</v>
      </c>
      <c r="AI345" s="10">
        <v>0</v>
      </c>
      <c r="AJ345" s="10">
        <v>0</v>
      </c>
      <c r="AK345" s="10">
        <v>360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66.2</v>
      </c>
      <c r="AU345" s="10">
        <v>0</v>
      </c>
      <c r="AV345" s="10">
        <v>0</v>
      </c>
      <c r="AW345" s="10">
        <v>80.3</v>
      </c>
      <c r="AX345" s="10">
        <v>0</v>
      </c>
      <c r="AY345" s="10">
        <v>0</v>
      </c>
      <c r="AZ345" s="10">
        <v>0</v>
      </c>
      <c r="BA345" s="10">
        <v>0</v>
      </c>
      <c r="BB345" t="s">
        <v>3024</v>
      </c>
      <c r="BC345" t="s">
        <v>3025</v>
      </c>
      <c r="BD345" t="s">
        <v>3026</v>
      </c>
      <c r="BE345">
        <v>0</v>
      </c>
      <c r="BF345">
        <v>0</v>
      </c>
      <c r="BG345">
        <v>0</v>
      </c>
      <c r="BH345">
        <v>0</v>
      </c>
      <c r="BI345">
        <v>0.2</v>
      </c>
      <c r="BJ345">
        <v>0</v>
      </c>
      <c r="BK345">
        <v>0</v>
      </c>
      <c r="BL345">
        <v>0.3</v>
      </c>
      <c r="BM345">
        <v>0.3</v>
      </c>
      <c r="BN345">
        <v>0</v>
      </c>
      <c r="BO345">
        <v>0</v>
      </c>
      <c r="BP345">
        <v>0.4</v>
      </c>
      <c r="BQ345">
        <v>-1.1999999999999886</v>
      </c>
      <c r="BR345">
        <v>0</v>
      </c>
      <c r="BS345">
        <v>0</v>
      </c>
      <c r="BT345">
        <v>0</v>
      </c>
      <c r="BU345">
        <v>0</v>
      </c>
      <c r="BV345">
        <v>0.2</v>
      </c>
      <c r="BW345">
        <v>0</v>
      </c>
      <c r="BX345">
        <v>0</v>
      </c>
      <c r="BY345">
        <v>0.3</v>
      </c>
      <c r="BZ345">
        <v>0.3</v>
      </c>
      <c r="CA345">
        <v>0</v>
      </c>
      <c r="CB345">
        <v>0</v>
      </c>
      <c r="CC345">
        <v>0.4</v>
      </c>
      <c r="CD345">
        <v>0</v>
      </c>
      <c r="CE345">
        <v>0</v>
      </c>
      <c r="CF345">
        <v>0</v>
      </c>
      <c r="CG345">
        <v>0</v>
      </c>
      <c r="CH345">
        <v>0.3</v>
      </c>
      <c r="CI345">
        <v>0</v>
      </c>
      <c r="CJ345">
        <v>0</v>
      </c>
      <c r="CK345">
        <v>0.4</v>
      </c>
      <c r="CL345">
        <v>0</v>
      </c>
      <c r="CM345">
        <v>0</v>
      </c>
      <c r="CN345">
        <v>0</v>
      </c>
      <c r="CO345">
        <v>0</v>
      </c>
      <c r="CP345" t="s">
        <v>195</v>
      </c>
      <c r="CQ345" t="s">
        <v>155</v>
      </c>
      <c r="CR345" s="30">
        <v>5.1000000000000004E-3</v>
      </c>
      <c r="CS345">
        <v>8.61</v>
      </c>
      <c r="CU345" t="s">
        <v>131</v>
      </c>
      <c r="CV345" t="s">
        <v>3028</v>
      </c>
    </row>
    <row r="346" spans="1:100">
      <c r="A346">
        <v>344</v>
      </c>
      <c r="B346" s="12">
        <v>0.52631578947368418</v>
      </c>
      <c r="C346" s="12">
        <v>0</v>
      </c>
      <c r="D346">
        <v>2</v>
      </c>
      <c r="E346" s="10">
        <v>59</v>
      </c>
      <c r="F346" s="10">
        <v>14</v>
      </c>
      <c r="G346" s="10">
        <v>29.8</v>
      </c>
      <c r="H346" s="10">
        <v>79.2</v>
      </c>
      <c r="I346">
        <v>4</v>
      </c>
      <c r="J346" t="s">
        <v>57</v>
      </c>
      <c r="K346" s="10">
        <v>19</v>
      </c>
      <c r="L346" t="s">
        <v>580</v>
      </c>
      <c r="M346" t="s">
        <v>3029</v>
      </c>
      <c r="N346" t="s">
        <v>3030</v>
      </c>
      <c r="O346">
        <v>21.432600000000001</v>
      </c>
      <c r="P346" t="s">
        <v>3034</v>
      </c>
      <c r="Q346" s="10">
        <v>0</v>
      </c>
      <c r="R346" s="10">
        <v>0</v>
      </c>
      <c r="S346" s="10">
        <v>0</v>
      </c>
      <c r="T346" s="10">
        <v>0</v>
      </c>
      <c r="U346" s="10">
        <v>10</v>
      </c>
      <c r="V346" s="10">
        <v>0</v>
      </c>
      <c r="W346" s="10">
        <v>0</v>
      </c>
      <c r="X346" s="10">
        <v>389</v>
      </c>
      <c r="Y346" s="10">
        <v>0</v>
      </c>
      <c r="Z346" s="10">
        <v>0</v>
      </c>
      <c r="AA346" s="10">
        <v>0</v>
      </c>
      <c r="AB346" s="10">
        <v>0</v>
      </c>
      <c r="AC346" s="10">
        <v>1</v>
      </c>
      <c r="AD346" s="10">
        <v>0</v>
      </c>
      <c r="AE346" s="10">
        <v>0</v>
      </c>
      <c r="AF346" s="10">
        <v>0</v>
      </c>
      <c r="AG346" s="10">
        <v>0</v>
      </c>
      <c r="AH346" s="10">
        <v>10</v>
      </c>
      <c r="AI346" s="10">
        <v>0</v>
      </c>
      <c r="AJ346" s="10">
        <v>0</v>
      </c>
      <c r="AK346" s="10">
        <v>389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74.3</v>
      </c>
      <c r="AU346" s="10">
        <v>0</v>
      </c>
      <c r="AV346" s="10">
        <v>0</v>
      </c>
      <c r="AW346" s="10">
        <v>3.7</v>
      </c>
      <c r="AX346" s="10">
        <v>0</v>
      </c>
      <c r="AY346" s="10">
        <v>0</v>
      </c>
      <c r="AZ346" s="10">
        <v>0</v>
      </c>
      <c r="BA346" s="10">
        <v>0</v>
      </c>
      <c r="BB346" t="s">
        <v>3031</v>
      </c>
      <c r="BC346" t="s">
        <v>3032</v>
      </c>
      <c r="BD346" t="s">
        <v>3033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0.1</v>
      </c>
      <c r="BQ346">
        <v>-0.10000000000002274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0.1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0.6</v>
      </c>
      <c r="CL346">
        <v>0</v>
      </c>
      <c r="CM346">
        <v>0</v>
      </c>
      <c r="CN346">
        <v>0</v>
      </c>
      <c r="CO346">
        <v>0</v>
      </c>
      <c r="CP346" t="s">
        <v>155</v>
      </c>
      <c r="CQ346" t="s">
        <v>195</v>
      </c>
      <c r="CR346" s="30">
        <v>2.8999999999999998E-3</v>
      </c>
      <c r="CS346">
        <v>13.85</v>
      </c>
      <c r="CU346" t="s">
        <v>131</v>
      </c>
      <c r="CV346" t="s">
        <v>3035</v>
      </c>
    </row>
    <row r="347" spans="1:100">
      <c r="A347">
        <v>345</v>
      </c>
      <c r="B347" s="12">
        <v>0.26315789473684209</v>
      </c>
      <c r="C347" s="12">
        <v>0</v>
      </c>
      <c r="D347">
        <v>3</v>
      </c>
      <c r="E347" s="10">
        <v>67</v>
      </c>
      <c r="F347" s="10">
        <v>19</v>
      </c>
      <c r="G347" s="10">
        <v>28.2</v>
      </c>
      <c r="H347" s="10">
        <v>81.2</v>
      </c>
      <c r="I347">
        <v>6</v>
      </c>
      <c r="J347" t="s">
        <v>57</v>
      </c>
      <c r="K347" s="10">
        <v>17</v>
      </c>
      <c r="L347" t="s">
        <v>581</v>
      </c>
      <c r="M347" t="s">
        <v>3036</v>
      </c>
      <c r="N347" t="s">
        <v>3037</v>
      </c>
      <c r="O347">
        <v>108.84010000000001</v>
      </c>
      <c r="P347" t="s">
        <v>3041</v>
      </c>
      <c r="Q347" s="10">
        <v>0</v>
      </c>
      <c r="R347" s="10">
        <v>0</v>
      </c>
      <c r="S347" s="10">
        <v>0</v>
      </c>
      <c r="T347" s="10">
        <v>0</v>
      </c>
      <c r="U347" s="10">
        <v>29</v>
      </c>
      <c r="V347" s="10">
        <v>0</v>
      </c>
      <c r="W347" s="10">
        <v>0</v>
      </c>
      <c r="X347" s="10">
        <v>357</v>
      </c>
      <c r="Y347" s="10">
        <v>0</v>
      </c>
      <c r="Z347" s="10">
        <v>0</v>
      </c>
      <c r="AA347" s="10">
        <v>0</v>
      </c>
      <c r="AB347" s="10">
        <v>0</v>
      </c>
      <c r="AC347" s="10">
        <v>14</v>
      </c>
      <c r="AD347" s="10">
        <v>0</v>
      </c>
      <c r="AE347" s="10">
        <v>0</v>
      </c>
      <c r="AF347" s="10">
        <v>0</v>
      </c>
      <c r="AG347" s="10">
        <v>0</v>
      </c>
      <c r="AH347" s="10">
        <v>29</v>
      </c>
      <c r="AI347" s="10">
        <v>0</v>
      </c>
      <c r="AJ347" s="10">
        <v>0</v>
      </c>
      <c r="AK347" s="10">
        <v>357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78.599999999999994</v>
      </c>
      <c r="AU347" s="10">
        <v>0</v>
      </c>
      <c r="AV347" s="10">
        <v>0</v>
      </c>
      <c r="AW347" s="10">
        <v>32.700000000000003</v>
      </c>
      <c r="AX347" s="10">
        <v>0</v>
      </c>
      <c r="AY347" s="10">
        <v>0</v>
      </c>
      <c r="AZ347" s="10">
        <v>0</v>
      </c>
      <c r="BA347" s="10">
        <v>0</v>
      </c>
      <c r="BB347" t="s">
        <v>3038</v>
      </c>
      <c r="BC347" t="s">
        <v>3039</v>
      </c>
      <c r="BD347" t="s">
        <v>3040</v>
      </c>
      <c r="BE347">
        <v>0</v>
      </c>
      <c r="BF347">
        <v>0</v>
      </c>
      <c r="BG347">
        <v>0</v>
      </c>
      <c r="BH347">
        <v>0</v>
      </c>
      <c r="BI347">
        <v>0.4</v>
      </c>
      <c r="BJ347">
        <v>0</v>
      </c>
      <c r="BK347">
        <v>0</v>
      </c>
      <c r="BL347">
        <v>0.4</v>
      </c>
      <c r="BM347">
        <v>0.3</v>
      </c>
      <c r="BN347">
        <v>0</v>
      </c>
      <c r="BO347">
        <v>0</v>
      </c>
      <c r="BP347">
        <v>0.3</v>
      </c>
      <c r="BQ347">
        <v>-1.3999999999999773</v>
      </c>
      <c r="BR347">
        <v>0</v>
      </c>
      <c r="BS347">
        <v>0</v>
      </c>
      <c r="BT347">
        <v>0</v>
      </c>
      <c r="BU347">
        <v>0</v>
      </c>
      <c r="BV347">
        <v>0.4</v>
      </c>
      <c r="BW347">
        <v>0</v>
      </c>
      <c r="BX347">
        <v>0</v>
      </c>
      <c r="BY347">
        <v>0.4</v>
      </c>
      <c r="BZ347">
        <v>0.3</v>
      </c>
      <c r="CA347">
        <v>0</v>
      </c>
      <c r="CB347">
        <v>0</v>
      </c>
      <c r="CC347">
        <v>0.3</v>
      </c>
      <c r="CD347">
        <v>0</v>
      </c>
      <c r="CE347">
        <v>0</v>
      </c>
      <c r="CF347">
        <v>0</v>
      </c>
      <c r="CG347">
        <v>0</v>
      </c>
      <c r="CH347">
        <v>3.4</v>
      </c>
      <c r="CI347">
        <v>0</v>
      </c>
      <c r="CJ347">
        <v>0</v>
      </c>
      <c r="CK347">
        <v>3.5</v>
      </c>
      <c r="CL347">
        <v>0</v>
      </c>
      <c r="CM347">
        <v>0</v>
      </c>
      <c r="CN347">
        <v>0</v>
      </c>
      <c r="CO347">
        <v>0</v>
      </c>
      <c r="CP347" t="s">
        <v>155</v>
      </c>
      <c r="CQ347" t="s">
        <v>155</v>
      </c>
      <c r="CR347" s="30">
        <v>6.0000000000000001E-3</v>
      </c>
      <c r="CS347">
        <v>4.12</v>
      </c>
      <c r="CU347" t="s">
        <v>131</v>
      </c>
      <c r="CV347" t="s">
        <v>3042</v>
      </c>
    </row>
    <row r="348" spans="1:100">
      <c r="A348">
        <v>346</v>
      </c>
      <c r="B348" s="12">
        <v>0.36842105263157893</v>
      </c>
      <c r="C348" s="12">
        <v>0</v>
      </c>
      <c r="D348">
        <v>2</v>
      </c>
      <c r="E348" s="10">
        <v>68</v>
      </c>
      <c r="F348" s="10">
        <v>16</v>
      </c>
      <c r="G348" s="10">
        <v>33.5</v>
      </c>
      <c r="H348" s="10">
        <v>79.900000000000006</v>
      </c>
      <c r="I348">
        <v>7</v>
      </c>
      <c r="J348" t="s">
        <v>57</v>
      </c>
      <c r="K348" s="10">
        <v>13</v>
      </c>
      <c r="L348" t="s">
        <v>582</v>
      </c>
      <c r="M348" t="s">
        <v>3043</v>
      </c>
      <c r="N348" t="s">
        <v>3044</v>
      </c>
      <c r="O348">
        <v>181.21</v>
      </c>
      <c r="P348" t="s">
        <v>3048</v>
      </c>
      <c r="Q348" s="10">
        <v>0</v>
      </c>
      <c r="R348" s="10">
        <v>0</v>
      </c>
      <c r="S348" s="10">
        <v>0</v>
      </c>
      <c r="T348" s="10">
        <v>0</v>
      </c>
      <c r="U348" s="10">
        <v>65</v>
      </c>
      <c r="V348" s="10">
        <v>0</v>
      </c>
      <c r="W348" s="10">
        <v>0</v>
      </c>
      <c r="X348" s="10">
        <v>306</v>
      </c>
      <c r="Y348" s="10">
        <v>0</v>
      </c>
      <c r="Z348" s="10">
        <v>0</v>
      </c>
      <c r="AA348" s="10">
        <v>0</v>
      </c>
      <c r="AB348" s="10">
        <v>0</v>
      </c>
      <c r="AC348" s="10">
        <v>29</v>
      </c>
      <c r="AD348" s="10">
        <v>0</v>
      </c>
      <c r="AE348" s="10">
        <v>0</v>
      </c>
      <c r="AF348" s="10">
        <v>0</v>
      </c>
      <c r="AG348" s="10">
        <v>0</v>
      </c>
      <c r="AH348" s="10">
        <v>65</v>
      </c>
      <c r="AI348" s="10">
        <v>0</v>
      </c>
      <c r="AJ348" s="10">
        <v>0</v>
      </c>
      <c r="AK348" s="10">
        <v>306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61</v>
      </c>
      <c r="AU348" s="10">
        <v>0</v>
      </c>
      <c r="AV348" s="10">
        <v>0</v>
      </c>
      <c r="AW348" s="10">
        <v>81.8</v>
      </c>
      <c r="AX348" s="10">
        <v>0</v>
      </c>
      <c r="AY348" s="10">
        <v>0</v>
      </c>
      <c r="AZ348" s="10">
        <v>0</v>
      </c>
      <c r="BA348" s="10">
        <v>0</v>
      </c>
      <c r="BB348" t="s">
        <v>3045</v>
      </c>
      <c r="BC348" t="s">
        <v>3046</v>
      </c>
      <c r="BD348" t="s">
        <v>3047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1.5</v>
      </c>
      <c r="BM348">
        <v>0</v>
      </c>
      <c r="BN348">
        <v>0</v>
      </c>
      <c r="BO348">
        <v>0</v>
      </c>
      <c r="BP348">
        <v>1.6</v>
      </c>
      <c r="BQ348">
        <v>-3.1000000000000227</v>
      </c>
      <c r="BR348">
        <v>0</v>
      </c>
      <c r="BS348">
        <v>0</v>
      </c>
      <c r="BT348">
        <v>0</v>
      </c>
      <c r="BU348">
        <v>0</v>
      </c>
      <c r="BV348">
        <v>-0.6</v>
      </c>
      <c r="BW348">
        <v>0</v>
      </c>
      <c r="BX348">
        <v>0</v>
      </c>
      <c r="BY348">
        <v>1.5</v>
      </c>
      <c r="BZ348">
        <v>0</v>
      </c>
      <c r="CA348">
        <v>0</v>
      </c>
      <c r="CB348">
        <v>0</v>
      </c>
      <c r="CC348">
        <v>1.6</v>
      </c>
      <c r="CD348">
        <v>0</v>
      </c>
      <c r="CE348">
        <v>0</v>
      </c>
      <c r="CF348">
        <v>0</v>
      </c>
      <c r="CG348">
        <v>0</v>
      </c>
      <c r="CH348">
        <v>2.5</v>
      </c>
      <c r="CI348">
        <v>0</v>
      </c>
      <c r="CJ348">
        <v>0</v>
      </c>
      <c r="CK348">
        <v>3.2</v>
      </c>
      <c r="CL348">
        <v>0</v>
      </c>
      <c r="CM348">
        <v>0</v>
      </c>
      <c r="CN348">
        <v>0</v>
      </c>
      <c r="CO348">
        <v>0</v>
      </c>
      <c r="CP348" t="s">
        <v>155</v>
      </c>
      <c r="CQ348" t="s">
        <v>155</v>
      </c>
      <c r="CR348" s="30">
        <v>9.2999999999999992E-3</v>
      </c>
      <c r="CS348">
        <v>2.14</v>
      </c>
      <c r="CU348" t="s">
        <v>131</v>
      </c>
      <c r="CV348" t="s">
        <v>3049</v>
      </c>
    </row>
    <row r="349" spans="1:100">
      <c r="A349">
        <v>347</v>
      </c>
      <c r="B349" s="12">
        <v>0.15789473684210525</v>
      </c>
      <c r="C349" s="12">
        <v>0</v>
      </c>
      <c r="D349">
        <v>3</v>
      </c>
      <c r="E349" s="10">
        <v>65</v>
      </c>
      <c r="F349" s="10">
        <v>17</v>
      </c>
      <c r="G349" s="10">
        <v>30.9</v>
      </c>
      <c r="H349" s="10">
        <v>79.5</v>
      </c>
      <c r="I349">
        <v>7</v>
      </c>
      <c r="J349" t="s">
        <v>57</v>
      </c>
      <c r="K349" s="10">
        <v>12</v>
      </c>
      <c r="L349" t="s">
        <v>583</v>
      </c>
      <c r="M349" t="s">
        <v>3050</v>
      </c>
      <c r="N349" t="s">
        <v>3051</v>
      </c>
      <c r="O349">
        <v>36.360900000000001</v>
      </c>
      <c r="P349" t="s">
        <v>3055</v>
      </c>
      <c r="Q349" s="10">
        <v>0</v>
      </c>
      <c r="R349" s="10">
        <v>0</v>
      </c>
      <c r="S349" s="10">
        <v>0</v>
      </c>
      <c r="T349" s="10">
        <v>0</v>
      </c>
      <c r="U349" s="10">
        <v>77</v>
      </c>
      <c r="V349" s="10">
        <v>0</v>
      </c>
      <c r="W349" s="10">
        <v>0</v>
      </c>
      <c r="X349" s="10">
        <v>309</v>
      </c>
      <c r="Y349" s="10">
        <v>0</v>
      </c>
      <c r="Z349" s="10">
        <v>0</v>
      </c>
      <c r="AA349" s="10">
        <v>0</v>
      </c>
      <c r="AB349" s="10">
        <v>0</v>
      </c>
      <c r="AC349" s="10">
        <v>14</v>
      </c>
      <c r="AD349" s="10">
        <v>0</v>
      </c>
      <c r="AE349" s="10">
        <v>0</v>
      </c>
      <c r="AF349" s="10">
        <v>0</v>
      </c>
      <c r="AG349" s="10">
        <v>0</v>
      </c>
      <c r="AH349" s="10">
        <v>77</v>
      </c>
      <c r="AI349" s="10">
        <v>0</v>
      </c>
      <c r="AJ349" s="10">
        <v>0</v>
      </c>
      <c r="AK349" s="10">
        <v>309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9.3000000000000007</v>
      </c>
      <c r="AU349" s="10">
        <v>0</v>
      </c>
      <c r="AV349" s="10">
        <v>0</v>
      </c>
      <c r="AW349" s="10">
        <v>84.2</v>
      </c>
      <c r="AX349" s="10">
        <v>0</v>
      </c>
      <c r="AY349" s="10">
        <v>0</v>
      </c>
      <c r="AZ349" s="10">
        <v>0</v>
      </c>
      <c r="BA349" s="10">
        <v>0</v>
      </c>
      <c r="BB349" t="s">
        <v>3052</v>
      </c>
      <c r="BC349" t="s">
        <v>3053</v>
      </c>
      <c r="BD349" t="s">
        <v>3054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0.8</v>
      </c>
      <c r="BM349">
        <v>0</v>
      </c>
      <c r="BN349">
        <v>0</v>
      </c>
      <c r="BO349">
        <v>0</v>
      </c>
      <c r="BP349">
        <v>0.8</v>
      </c>
      <c r="BQ349">
        <v>-1.6000000000000227</v>
      </c>
      <c r="BR349">
        <v>0</v>
      </c>
      <c r="BS349">
        <v>0</v>
      </c>
      <c r="BT349">
        <v>0</v>
      </c>
      <c r="BU349">
        <v>0</v>
      </c>
      <c r="BV349">
        <v>-0.6</v>
      </c>
      <c r="BW349">
        <v>0</v>
      </c>
      <c r="BX349">
        <v>0</v>
      </c>
      <c r="BY349">
        <v>0.8</v>
      </c>
      <c r="BZ349">
        <v>0</v>
      </c>
      <c r="CA349">
        <v>0</v>
      </c>
      <c r="CB349">
        <v>0</v>
      </c>
      <c r="CC349">
        <v>0.8</v>
      </c>
      <c r="CD349">
        <v>0</v>
      </c>
      <c r="CE349">
        <v>0</v>
      </c>
      <c r="CF349">
        <v>0</v>
      </c>
      <c r="CG349">
        <v>0</v>
      </c>
      <c r="CH349">
        <v>2.4</v>
      </c>
      <c r="CI349">
        <v>0</v>
      </c>
      <c r="CJ349">
        <v>0</v>
      </c>
      <c r="CK349">
        <v>3.2</v>
      </c>
      <c r="CL349">
        <v>0</v>
      </c>
      <c r="CM349">
        <v>0</v>
      </c>
      <c r="CN349">
        <v>0</v>
      </c>
      <c r="CO349">
        <v>0</v>
      </c>
      <c r="CP349" t="s">
        <v>155</v>
      </c>
      <c r="CQ349" t="s">
        <v>155</v>
      </c>
      <c r="CR349" s="30">
        <v>6.3E-3</v>
      </c>
      <c r="CS349">
        <v>14</v>
      </c>
      <c r="CU349" t="s">
        <v>131</v>
      </c>
      <c r="CV349" t="s">
        <v>3056</v>
      </c>
    </row>
    <row r="350" spans="1:100">
      <c r="A350">
        <v>348</v>
      </c>
      <c r="B350" s="12">
        <v>0.47368421052631576</v>
      </c>
      <c r="C350" s="12">
        <v>0</v>
      </c>
      <c r="D350">
        <v>4</v>
      </c>
      <c r="E350" s="10">
        <v>68</v>
      </c>
      <c r="F350" s="10">
        <v>14</v>
      </c>
      <c r="G350" s="10">
        <v>31.9</v>
      </c>
      <c r="H350" s="10">
        <v>80.7</v>
      </c>
      <c r="I350">
        <v>6</v>
      </c>
      <c r="J350" t="s">
        <v>57</v>
      </c>
      <c r="K350" s="10">
        <v>16</v>
      </c>
      <c r="L350" t="s">
        <v>584</v>
      </c>
      <c r="M350" t="s">
        <v>3057</v>
      </c>
      <c r="N350" t="s">
        <v>3058</v>
      </c>
      <c r="O350">
        <v>136.3158</v>
      </c>
      <c r="P350" t="s">
        <v>3062</v>
      </c>
      <c r="Q350" s="10">
        <v>0</v>
      </c>
      <c r="R350" s="10">
        <v>0</v>
      </c>
      <c r="S350" s="10">
        <v>0</v>
      </c>
      <c r="T350" s="10">
        <v>0</v>
      </c>
      <c r="U350" s="10">
        <v>36</v>
      </c>
      <c r="V350" s="10">
        <v>0</v>
      </c>
      <c r="W350" s="10">
        <v>0</v>
      </c>
      <c r="X350" s="10">
        <v>326</v>
      </c>
      <c r="Y350" s="10">
        <v>0</v>
      </c>
      <c r="Z350" s="10">
        <v>0</v>
      </c>
      <c r="AA350" s="10">
        <v>0</v>
      </c>
      <c r="AB350" s="10">
        <v>0</v>
      </c>
      <c r="AC350" s="10">
        <v>38</v>
      </c>
      <c r="AD350" s="10">
        <v>0</v>
      </c>
      <c r="AE350" s="10">
        <v>0</v>
      </c>
      <c r="AF350" s="10">
        <v>0</v>
      </c>
      <c r="AG350" s="10">
        <v>0</v>
      </c>
      <c r="AH350" s="10">
        <v>36</v>
      </c>
      <c r="AI350" s="10">
        <v>0</v>
      </c>
      <c r="AJ350" s="10">
        <v>0</v>
      </c>
      <c r="AK350" s="10">
        <v>326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69.099999999999994</v>
      </c>
      <c r="AU350" s="10">
        <v>0</v>
      </c>
      <c r="AV350" s="10">
        <v>0</v>
      </c>
      <c r="AW350" s="10">
        <v>49.1</v>
      </c>
      <c r="AX350" s="10">
        <v>0</v>
      </c>
      <c r="AY350" s="10">
        <v>0</v>
      </c>
      <c r="AZ350" s="10">
        <v>0</v>
      </c>
      <c r="BA350" s="10">
        <v>0</v>
      </c>
      <c r="BB350" t="s">
        <v>3059</v>
      </c>
      <c r="BC350" t="s">
        <v>3060</v>
      </c>
      <c r="BD350" t="s">
        <v>3061</v>
      </c>
      <c r="BE350">
        <v>0</v>
      </c>
      <c r="BF350">
        <v>0</v>
      </c>
      <c r="BG350">
        <v>0</v>
      </c>
      <c r="BH350">
        <v>0</v>
      </c>
      <c r="BI350">
        <v>0.6</v>
      </c>
      <c r="BJ350">
        <v>0</v>
      </c>
      <c r="BK350">
        <v>0</v>
      </c>
      <c r="BL350">
        <v>1.3</v>
      </c>
      <c r="BM350">
        <v>0.7</v>
      </c>
      <c r="BN350">
        <v>0</v>
      </c>
      <c r="BO350">
        <v>0</v>
      </c>
      <c r="BP350">
        <v>1.4</v>
      </c>
      <c r="BQ350">
        <v>-4</v>
      </c>
      <c r="BR350">
        <v>0</v>
      </c>
      <c r="BS350">
        <v>0</v>
      </c>
      <c r="BT350">
        <v>0</v>
      </c>
      <c r="BU350">
        <v>0</v>
      </c>
      <c r="BV350">
        <v>0.6</v>
      </c>
      <c r="BW350">
        <v>0</v>
      </c>
      <c r="BX350">
        <v>0</v>
      </c>
      <c r="BY350">
        <v>1.3</v>
      </c>
      <c r="BZ350">
        <v>0.7</v>
      </c>
      <c r="CA350">
        <v>0</v>
      </c>
      <c r="CB350">
        <v>0</v>
      </c>
      <c r="CC350">
        <v>1.4</v>
      </c>
      <c r="CD350">
        <v>0</v>
      </c>
      <c r="CE350">
        <v>0</v>
      </c>
      <c r="CF350">
        <v>0</v>
      </c>
      <c r="CG350">
        <v>0</v>
      </c>
      <c r="CH350">
        <v>2.6</v>
      </c>
      <c r="CI350">
        <v>0</v>
      </c>
      <c r="CJ350">
        <v>0</v>
      </c>
      <c r="CK350">
        <v>2.8</v>
      </c>
      <c r="CL350">
        <v>0</v>
      </c>
      <c r="CM350">
        <v>0</v>
      </c>
      <c r="CN350">
        <v>0</v>
      </c>
      <c r="CO350">
        <v>0</v>
      </c>
      <c r="CP350" t="s">
        <v>155</v>
      </c>
      <c r="CQ350" t="s">
        <v>155</v>
      </c>
      <c r="CR350" s="30">
        <v>3.0999999999999999E-3</v>
      </c>
      <c r="CS350">
        <v>2.4</v>
      </c>
      <c r="CU350" t="s">
        <v>131</v>
      </c>
      <c r="CV350" t="s">
        <v>3063</v>
      </c>
    </row>
    <row r="351" spans="1:100">
      <c r="A351">
        <v>349</v>
      </c>
      <c r="B351" s="12">
        <v>1</v>
      </c>
      <c r="C351" s="12">
        <v>0</v>
      </c>
      <c r="D351">
        <v>5</v>
      </c>
      <c r="E351" s="10">
        <v>64</v>
      </c>
      <c r="F351" s="10">
        <v>16</v>
      </c>
      <c r="G351" s="10">
        <v>29.3</v>
      </c>
      <c r="H351" s="10">
        <v>80.099999999999994</v>
      </c>
      <c r="I351">
        <v>7</v>
      </c>
      <c r="J351" t="s">
        <v>57</v>
      </c>
      <c r="K351" s="10">
        <v>17</v>
      </c>
      <c r="L351" t="s">
        <v>585</v>
      </c>
      <c r="M351" t="s">
        <v>3064</v>
      </c>
      <c r="N351" t="s">
        <v>3065</v>
      </c>
      <c r="O351">
        <v>8.2759</v>
      </c>
      <c r="P351" t="s">
        <v>3069</v>
      </c>
      <c r="Q351" s="10">
        <v>0</v>
      </c>
      <c r="R351" s="10">
        <v>0</v>
      </c>
      <c r="S351" s="10">
        <v>0</v>
      </c>
      <c r="T351" s="10">
        <v>0</v>
      </c>
      <c r="U351" s="10">
        <v>30</v>
      </c>
      <c r="V351" s="10">
        <v>0</v>
      </c>
      <c r="W351" s="10">
        <v>0</v>
      </c>
      <c r="X351" s="10">
        <v>367</v>
      </c>
      <c r="Y351" s="10">
        <v>0</v>
      </c>
      <c r="Z351" s="10">
        <v>0</v>
      </c>
      <c r="AA351" s="10">
        <v>0</v>
      </c>
      <c r="AB351" s="10">
        <v>0</v>
      </c>
      <c r="AC351" s="10">
        <v>3</v>
      </c>
      <c r="AD351" s="10">
        <v>0</v>
      </c>
      <c r="AE351" s="10">
        <v>0</v>
      </c>
      <c r="AF351" s="10">
        <v>0</v>
      </c>
      <c r="AG351" s="10">
        <v>0</v>
      </c>
      <c r="AH351" s="10">
        <v>30</v>
      </c>
      <c r="AI351" s="10">
        <v>0</v>
      </c>
      <c r="AJ351" s="10">
        <v>0</v>
      </c>
      <c r="AK351" s="10">
        <v>367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3.1</v>
      </c>
      <c r="AU351" s="10">
        <v>0</v>
      </c>
      <c r="AV351" s="10">
        <v>0</v>
      </c>
      <c r="AW351" s="10">
        <v>88.9</v>
      </c>
      <c r="AX351" s="10">
        <v>0</v>
      </c>
      <c r="AY351" s="10">
        <v>0</v>
      </c>
      <c r="AZ351" s="10">
        <v>0</v>
      </c>
      <c r="BA351" s="10">
        <v>0</v>
      </c>
      <c r="BB351" t="s">
        <v>3066</v>
      </c>
      <c r="BC351" t="s">
        <v>3067</v>
      </c>
      <c r="BD351" t="s">
        <v>3068</v>
      </c>
      <c r="BE351">
        <v>0</v>
      </c>
      <c r="BF351">
        <v>0</v>
      </c>
      <c r="BG351">
        <v>0</v>
      </c>
      <c r="BH351">
        <v>0</v>
      </c>
      <c r="BI351">
        <v>0.1</v>
      </c>
      <c r="BJ351">
        <v>0</v>
      </c>
      <c r="BK351">
        <v>0</v>
      </c>
      <c r="BL351">
        <v>0.1</v>
      </c>
      <c r="BM351">
        <v>0.1</v>
      </c>
      <c r="BN351">
        <v>0</v>
      </c>
      <c r="BO351">
        <v>0</v>
      </c>
      <c r="BP351">
        <v>0.1</v>
      </c>
      <c r="BQ351">
        <v>-0.39999999999997726</v>
      </c>
      <c r="BR351">
        <v>0</v>
      </c>
      <c r="BS351">
        <v>0</v>
      </c>
      <c r="BT351">
        <v>0</v>
      </c>
      <c r="BU351">
        <v>0</v>
      </c>
      <c r="BV351">
        <v>0.1</v>
      </c>
      <c r="BW351">
        <v>0</v>
      </c>
      <c r="BX351">
        <v>0</v>
      </c>
      <c r="BY351">
        <v>0.1</v>
      </c>
      <c r="BZ351">
        <v>0.1</v>
      </c>
      <c r="CA351">
        <v>0</v>
      </c>
      <c r="CB351">
        <v>0</v>
      </c>
      <c r="CC351">
        <v>0.1</v>
      </c>
      <c r="CD351">
        <v>0</v>
      </c>
      <c r="CE351">
        <v>0</v>
      </c>
      <c r="CF351">
        <v>0</v>
      </c>
      <c r="CG351">
        <v>0</v>
      </c>
      <c r="CH351">
        <v>2.6</v>
      </c>
      <c r="CI351">
        <v>0</v>
      </c>
      <c r="CJ351">
        <v>0</v>
      </c>
      <c r="CK351">
        <v>2.8</v>
      </c>
      <c r="CL351">
        <v>0</v>
      </c>
      <c r="CM351">
        <v>0</v>
      </c>
      <c r="CN351">
        <v>0</v>
      </c>
      <c r="CO351">
        <v>0</v>
      </c>
      <c r="CP351" t="s">
        <v>195</v>
      </c>
      <c r="CQ351" t="s">
        <v>155</v>
      </c>
      <c r="CR351" s="30">
        <v>2.8999999999999998E-3</v>
      </c>
      <c r="CS351">
        <v>2.9</v>
      </c>
      <c r="CU351" t="s">
        <v>3071</v>
      </c>
      <c r="CV351" t="s">
        <v>3070</v>
      </c>
    </row>
    <row r="352" spans="1:100">
      <c r="A352">
        <v>350</v>
      </c>
      <c r="B352" s="12">
        <v>0.52631578947368418</v>
      </c>
      <c r="C352" s="12">
        <v>0</v>
      </c>
      <c r="D352">
        <v>1</v>
      </c>
      <c r="E352" s="10">
        <v>65</v>
      </c>
      <c r="F352" s="10">
        <v>15</v>
      </c>
      <c r="G352" s="10">
        <v>27.2</v>
      </c>
      <c r="H352" s="10">
        <v>79.2</v>
      </c>
      <c r="I352">
        <v>5</v>
      </c>
      <c r="J352" t="s">
        <v>57</v>
      </c>
      <c r="K352" s="10">
        <v>18</v>
      </c>
      <c r="L352" t="s">
        <v>586</v>
      </c>
      <c r="M352" t="s">
        <v>3072</v>
      </c>
      <c r="N352" t="s">
        <v>3073</v>
      </c>
      <c r="O352">
        <v>30.921099999999999</v>
      </c>
      <c r="P352" t="s">
        <v>3077</v>
      </c>
      <c r="Q352" s="10">
        <v>0</v>
      </c>
      <c r="R352" s="10">
        <v>0</v>
      </c>
      <c r="S352" s="10">
        <v>0</v>
      </c>
      <c r="T352" s="10">
        <v>0</v>
      </c>
      <c r="U352" s="10">
        <v>18</v>
      </c>
      <c r="V352" s="10">
        <v>0</v>
      </c>
      <c r="W352" s="10">
        <v>0</v>
      </c>
      <c r="X352" s="10">
        <v>344</v>
      </c>
      <c r="Y352" s="10">
        <v>0</v>
      </c>
      <c r="Z352" s="10">
        <v>0</v>
      </c>
      <c r="AA352" s="10">
        <v>0</v>
      </c>
      <c r="AB352" s="10">
        <v>0</v>
      </c>
      <c r="AC352" s="10">
        <v>38</v>
      </c>
      <c r="AD352" s="10">
        <v>0</v>
      </c>
      <c r="AE352" s="10">
        <v>0</v>
      </c>
      <c r="AF352" s="10">
        <v>0</v>
      </c>
      <c r="AG352" s="10">
        <v>0</v>
      </c>
      <c r="AH352" s="10">
        <v>18</v>
      </c>
      <c r="AI352" s="10">
        <v>0</v>
      </c>
      <c r="AJ352" s="10">
        <v>0</v>
      </c>
      <c r="AK352" s="10">
        <v>344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24.3</v>
      </c>
      <c r="AU352" s="10">
        <v>0</v>
      </c>
      <c r="AV352" s="10">
        <v>0</v>
      </c>
      <c r="AW352" s="10">
        <v>10</v>
      </c>
      <c r="AX352" s="10">
        <v>0</v>
      </c>
      <c r="AY352" s="10">
        <v>0</v>
      </c>
      <c r="AZ352" s="10">
        <v>0</v>
      </c>
      <c r="BA352" s="10">
        <v>0</v>
      </c>
      <c r="BB352" t="s">
        <v>3074</v>
      </c>
      <c r="BC352" t="s">
        <v>3075</v>
      </c>
      <c r="BD352" t="s">
        <v>3076</v>
      </c>
      <c r="BE352">
        <v>0</v>
      </c>
      <c r="BF352">
        <v>0</v>
      </c>
      <c r="BG352">
        <v>0</v>
      </c>
      <c r="BH352">
        <v>0</v>
      </c>
      <c r="BI352">
        <v>0.1</v>
      </c>
      <c r="BJ352">
        <v>0</v>
      </c>
      <c r="BK352">
        <v>0</v>
      </c>
      <c r="BL352">
        <v>2</v>
      </c>
      <c r="BM352">
        <v>0.1</v>
      </c>
      <c r="BN352">
        <v>0</v>
      </c>
      <c r="BO352">
        <v>0</v>
      </c>
      <c r="BP352">
        <v>2</v>
      </c>
      <c r="BQ352">
        <v>-4.1999999999999886</v>
      </c>
      <c r="BR352">
        <v>0</v>
      </c>
      <c r="BS352">
        <v>0</v>
      </c>
      <c r="BT352">
        <v>0</v>
      </c>
      <c r="BU352">
        <v>0</v>
      </c>
      <c r="BV352">
        <v>0.1</v>
      </c>
      <c r="BW352">
        <v>0</v>
      </c>
      <c r="BX352">
        <v>0</v>
      </c>
      <c r="BY352">
        <v>2</v>
      </c>
      <c r="BZ352">
        <v>0.1</v>
      </c>
      <c r="CA352">
        <v>0</v>
      </c>
      <c r="CB352">
        <v>0</v>
      </c>
      <c r="CC352">
        <v>2</v>
      </c>
      <c r="CD352">
        <v>0</v>
      </c>
      <c r="CE352">
        <v>0</v>
      </c>
      <c r="CF352">
        <v>0</v>
      </c>
      <c r="CG352">
        <v>0</v>
      </c>
      <c r="CH352">
        <v>2.2999999999999998</v>
      </c>
      <c r="CI352">
        <v>0</v>
      </c>
      <c r="CJ352">
        <v>0</v>
      </c>
      <c r="CK352">
        <v>2.9</v>
      </c>
      <c r="CL352">
        <v>0</v>
      </c>
      <c r="CM352">
        <v>0</v>
      </c>
      <c r="CN352">
        <v>0</v>
      </c>
      <c r="CO352">
        <v>0</v>
      </c>
      <c r="CP352" t="s">
        <v>195</v>
      </c>
      <c r="CQ352" t="s">
        <v>155</v>
      </c>
      <c r="CR352" s="30">
        <v>5.1999999999999998E-3</v>
      </c>
      <c r="CS352">
        <v>9.6</v>
      </c>
      <c r="CU352" t="s">
        <v>131</v>
      </c>
      <c r="CV352" t="s">
        <v>3078</v>
      </c>
    </row>
    <row r="353" spans="1:100">
      <c r="A353">
        <v>351</v>
      </c>
      <c r="B353" s="12">
        <v>0.21052631578947367</v>
      </c>
      <c r="C353" s="12">
        <v>0</v>
      </c>
      <c r="D353">
        <v>1</v>
      </c>
      <c r="E353" s="10">
        <v>70</v>
      </c>
      <c r="F353" s="10">
        <v>22</v>
      </c>
      <c r="G353" s="10">
        <v>28.2</v>
      </c>
      <c r="H353" s="10">
        <v>83.1</v>
      </c>
      <c r="I353">
        <v>4</v>
      </c>
      <c r="J353" t="s">
        <v>55</v>
      </c>
      <c r="K353" s="10">
        <v>21</v>
      </c>
      <c r="L353" t="s">
        <v>587</v>
      </c>
      <c r="M353" t="s">
        <v>3079</v>
      </c>
      <c r="N353" t="s">
        <v>3080</v>
      </c>
      <c r="O353">
        <v>158.52209999999999</v>
      </c>
      <c r="P353" t="s">
        <v>3084</v>
      </c>
      <c r="Q353" s="10">
        <v>0</v>
      </c>
      <c r="R353" s="10">
        <v>0</v>
      </c>
      <c r="S353" s="10">
        <v>0</v>
      </c>
      <c r="T353" s="10">
        <v>0</v>
      </c>
      <c r="U353" s="10">
        <v>203</v>
      </c>
      <c r="V353" s="10">
        <v>0</v>
      </c>
      <c r="W353" s="10">
        <v>0</v>
      </c>
      <c r="X353" s="10">
        <v>166</v>
      </c>
      <c r="Y353" s="10">
        <v>0</v>
      </c>
      <c r="Z353" s="10">
        <v>0</v>
      </c>
      <c r="AA353" s="10">
        <v>0</v>
      </c>
      <c r="AB353" s="10">
        <v>0</v>
      </c>
      <c r="AC353" s="10">
        <v>31</v>
      </c>
      <c r="AD353" s="10">
        <v>0</v>
      </c>
      <c r="AE353" s="10">
        <v>0</v>
      </c>
      <c r="AF353" s="10">
        <v>0</v>
      </c>
      <c r="AG353" s="10">
        <v>0</v>
      </c>
      <c r="AH353" s="10">
        <v>203</v>
      </c>
      <c r="AI353" s="10">
        <v>0</v>
      </c>
      <c r="AJ353" s="10">
        <v>0</v>
      </c>
      <c r="AK353" s="10">
        <v>166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6</v>
      </c>
      <c r="AU353" s="10">
        <v>0</v>
      </c>
      <c r="AV353" s="10">
        <v>0</v>
      </c>
      <c r="AW353" s="10">
        <v>89.2</v>
      </c>
      <c r="AX353" s="10">
        <v>0</v>
      </c>
      <c r="AY353" s="10">
        <v>0</v>
      </c>
      <c r="AZ353" s="10">
        <v>0</v>
      </c>
      <c r="BA353" s="10">
        <v>0</v>
      </c>
      <c r="BB353" t="s">
        <v>3081</v>
      </c>
      <c r="BC353" t="s">
        <v>3082</v>
      </c>
      <c r="BD353" t="s">
        <v>3083</v>
      </c>
      <c r="BE353">
        <v>0</v>
      </c>
      <c r="BF353">
        <v>0</v>
      </c>
      <c r="BG353">
        <v>0</v>
      </c>
      <c r="BH353">
        <v>0</v>
      </c>
      <c r="BI353">
        <v>1.4</v>
      </c>
      <c r="BJ353">
        <v>0</v>
      </c>
      <c r="BK353">
        <v>0</v>
      </c>
      <c r="BL353">
        <v>0.5</v>
      </c>
      <c r="BM353">
        <v>0</v>
      </c>
      <c r="BN353">
        <v>0</v>
      </c>
      <c r="BO353">
        <v>0</v>
      </c>
      <c r="BP353">
        <v>0</v>
      </c>
      <c r="BQ353">
        <v>-1.8999999999999773</v>
      </c>
      <c r="BR353">
        <v>0</v>
      </c>
      <c r="BS353">
        <v>0</v>
      </c>
      <c r="BT353">
        <v>0</v>
      </c>
      <c r="BU353">
        <v>0</v>
      </c>
      <c r="BV353">
        <v>1.4</v>
      </c>
      <c r="BW353">
        <v>0</v>
      </c>
      <c r="BX353">
        <v>0</v>
      </c>
      <c r="BY353">
        <v>0.5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4.4000000000000004</v>
      </c>
      <c r="CI353">
        <v>0</v>
      </c>
      <c r="CJ353">
        <v>0</v>
      </c>
      <c r="CK353">
        <v>4</v>
      </c>
      <c r="CL353">
        <v>0</v>
      </c>
      <c r="CM353">
        <v>0</v>
      </c>
      <c r="CN353">
        <v>0</v>
      </c>
      <c r="CO353">
        <v>0</v>
      </c>
      <c r="CP353" t="s">
        <v>195</v>
      </c>
      <c r="CQ353" t="s">
        <v>155</v>
      </c>
      <c r="CR353" s="30">
        <v>5.3E-3</v>
      </c>
      <c r="CS353">
        <v>3.02</v>
      </c>
      <c r="CU353" t="s">
        <v>3086</v>
      </c>
      <c r="CV353" t="s">
        <v>3085</v>
      </c>
    </row>
    <row r="354" spans="1:100">
      <c r="A354">
        <v>352</v>
      </c>
      <c r="B354" s="12">
        <v>0.47368421052631576</v>
      </c>
      <c r="C354" s="12">
        <v>0</v>
      </c>
      <c r="D354">
        <v>1</v>
      </c>
      <c r="E354" s="10">
        <v>71</v>
      </c>
      <c r="F354" s="10">
        <v>20</v>
      </c>
      <c r="G354" s="10">
        <v>30.7</v>
      </c>
      <c r="H354" s="10">
        <v>86.4</v>
      </c>
      <c r="I354">
        <v>6</v>
      </c>
      <c r="J354" t="s">
        <v>55</v>
      </c>
      <c r="K354" s="10">
        <v>27</v>
      </c>
      <c r="L354" t="s">
        <v>588</v>
      </c>
      <c r="M354" t="s">
        <v>3087</v>
      </c>
      <c r="N354" t="s">
        <v>3088</v>
      </c>
      <c r="O354">
        <v>114.79219999999999</v>
      </c>
      <c r="P354" t="s">
        <v>3092</v>
      </c>
      <c r="Q354" s="10">
        <v>0</v>
      </c>
      <c r="R354" s="10">
        <v>0</v>
      </c>
      <c r="S354" s="10">
        <v>0</v>
      </c>
      <c r="T354" s="10">
        <v>0</v>
      </c>
      <c r="U354" s="10">
        <v>339</v>
      </c>
      <c r="V354" s="10">
        <v>0</v>
      </c>
      <c r="W354" s="10">
        <v>0</v>
      </c>
      <c r="X354" s="10">
        <v>60</v>
      </c>
      <c r="Y354" s="10">
        <v>0</v>
      </c>
      <c r="Z354" s="10">
        <v>0</v>
      </c>
      <c r="AA354" s="10">
        <v>0</v>
      </c>
      <c r="AB354" s="10">
        <v>0</v>
      </c>
      <c r="AC354" s="10">
        <v>1</v>
      </c>
      <c r="AD354" s="10">
        <v>0</v>
      </c>
      <c r="AE354" s="10">
        <v>0</v>
      </c>
      <c r="AF354" s="10">
        <v>0</v>
      </c>
      <c r="AG354" s="10">
        <v>0</v>
      </c>
      <c r="AH354" s="10">
        <v>339</v>
      </c>
      <c r="AI354" s="10">
        <v>0</v>
      </c>
      <c r="AJ354" s="10">
        <v>0</v>
      </c>
      <c r="AK354" s="10">
        <v>60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34.9</v>
      </c>
      <c r="AU354" s="10">
        <v>0</v>
      </c>
      <c r="AV354" s="10">
        <v>0</v>
      </c>
      <c r="AW354" s="10">
        <v>53.3</v>
      </c>
      <c r="AX354" s="10">
        <v>0</v>
      </c>
      <c r="AY354" s="10">
        <v>0</v>
      </c>
      <c r="AZ354" s="10">
        <v>0</v>
      </c>
      <c r="BA354" s="10">
        <v>0</v>
      </c>
      <c r="BB354" t="s">
        <v>3089</v>
      </c>
      <c r="BC354" t="s">
        <v>3090</v>
      </c>
      <c r="BD354" t="s">
        <v>3091</v>
      </c>
      <c r="BE354">
        <v>0</v>
      </c>
      <c r="BF354">
        <v>0</v>
      </c>
      <c r="BG354">
        <v>0</v>
      </c>
      <c r="BH354">
        <v>0</v>
      </c>
      <c r="BI354">
        <v>0.1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-0.10000000000002274</v>
      </c>
      <c r="BR354">
        <v>0</v>
      </c>
      <c r="BS354">
        <v>0</v>
      </c>
      <c r="BT354">
        <v>0</v>
      </c>
      <c r="BU354">
        <v>0</v>
      </c>
      <c r="BV354">
        <v>0.1</v>
      </c>
      <c r="BW354">
        <v>0</v>
      </c>
      <c r="BX354">
        <v>0</v>
      </c>
      <c r="BY354">
        <v>-0.3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4.5</v>
      </c>
      <c r="CI354">
        <v>0</v>
      </c>
      <c r="CJ354">
        <v>0</v>
      </c>
      <c r="CK354">
        <v>3.8</v>
      </c>
      <c r="CL354">
        <v>0</v>
      </c>
      <c r="CM354">
        <v>0</v>
      </c>
      <c r="CN354">
        <v>0</v>
      </c>
      <c r="CO354">
        <v>0</v>
      </c>
      <c r="CP354" t="s">
        <v>195</v>
      </c>
      <c r="CQ354" t="s">
        <v>155</v>
      </c>
      <c r="CR354" s="30">
        <v>2.2000000000000001E-3</v>
      </c>
      <c r="CS354">
        <v>2.85</v>
      </c>
      <c r="CU354" t="s">
        <v>3094</v>
      </c>
      <c r="CV354" t="s">
        <v>3093</v>
      </c>
    </row>
    <row r="355" spans="1:100">
      <c r="A355">
        <v>353</v>
      </c>
      <c r="B355" s="12">
        <v>0.57894736842105265</v>
      </c>
      <c r="C355" s="12">
        <v>1</v>
      </c>
      <c r="D355">
        <v>-2</v>
      </c>
      <c r="E355" s="10">
        <v>72</v>
      </c>
      <c r="F355" s="10">
        <v>22</v>
      </c>
      <c r="G355" s="10">
        <v>37.200000000000003</v>
      </c>
      <c r="H355" s="10">
        <v>88.4</v>
      </c>
      <c r="I355">
        <v>8</v>
      </c>
      <c r="J355" t="s">
        <v>148</v>
      </c>
      <c r="K355" s="10">
        <v>27</v>
      </c>
      <c r="L355" t="s">
        <v>589</v>
      </c>
      <c r="M355" t="s">
        <v>3095</v>
      </c>
      <c r="N355" t="s">
        <v>3096</v>
      </c>
      <c r="O355">
        <v>0</v>
      </c>
      <c r="P355" t="s">
        <v>131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t="s">
        <v>3097</v>
      </c>
      <c r="BC355" t="s">
        <v>3098</v>
      </c>
      <c r="BD355" t="s">
        <v>3099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 t="s">
        <v>195</v>
      </c>
      <c r="CQ355" t="s">
        <v>155</v>
      </c>
      <c r="CR355" s="30">
        <v>3.2000000000000002E-3</v>
      </c>
      <c r="CS355">
        <v>11.91</v>
      </c>
      <c r="CU355" t="s">
        <v>131</v>
      </c>
      <c r="CV355" t="s">
        <v>3100</v>
      </c>
    </row>
    <row r="356" spans="1:100">
      <c r="A356">
        <v>354</v>
      </c>
      <c r="B356" s="12">
        <v>0.68421052631578949</v>
      </c>
      <c r="C356" s="12">
        <v>1</v>
      </c>
      <c r="D356">
        <v>-3</v>
      </c>
      <c r="E356" s="10">
        <v>75</v>
      </c>
      <c r="F356" s="10">
        <v>26</v>
      </c>
      <c r="G356" s="10">
        <v>37</v>
      </c>
      <c r="H356" s="10">
        <v>81</v>
      </c>
      <c r="I356">
        <v>5</v>
      </c>
      <c r="J356" t="s">
        <v>148</v>
      </c>
      <c r="K356" s="10">
        <v>25</v>
      </c>
      <c r="L356" t="s">
        <v>590</v>
      </c>
      <c r="M356" t="s">
        <v>3101</v>
      </c>
      <c r="N356" t="s">
        <v>3102</v>
      </c>
      <c r="O356">
        <v>0</v>
      </c>
      <c r="P356" t="s">
        <v>131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t="s">
        <v>3103</v>
      </c>
      <c r="BC356" t="s">
        <v>3104</v>
      </c>
      <c r="BD356" t="s">
        <v>3105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 t="s">
        <v>195</v>
      </c>
      <c r="CQ356" t="s">
        <v>155</v>
      </c>
      <c r="CR356" s="30">
        <v>7.1999999999999998E-3</v>
      </c>
      <c r="CS356">
        <v>2.37</v>
      </c>
      <c r="CU356" t="s">
        <v>131</v>
      </c>
      <c r="CV356" t="s">
        <v>3106</v>
      </c>
    </row>
    <row r="357" spans="1:100">
      <c r="A357">
        <v>355</v>
      </c>
      <c r="B357" s="12">
        <v>0.36842105263157893</v>
      </c>
      <c r="C357" s="12">
        <v>1</v>
      </c>
      <c r="D357">
        <v>-2</v>
      </c>
      <c r="E357" s="10">
        <v>73</v>
      </c>
      <c r="F357" s="10">
        <v>24</v>
      </c>
      <c r="G357" s="10">
        <v>31.3</v>
      </c>
      <c r="H357" s="10">
        <v>84.3</v>
      </c>
      <c r="I357">
        <v>6</v>
      </c>
      <c r="J357" t="s">
        <v>148</v>
      </c>
      <c r="K357" s="10">
        <v>29</v>
      </c>
      <c r="L357" t="s">
        <v>591</v>
      </c>
      <c r="M357" t="s">
        <v>3107</v>
      </c>
      <c r="N357" t="s">
        <v>3108</v>
      </c>
      <c r="O357">
        <v>0</v>
      </c>
      <c r="P357" t="s">
        <v>131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t="s">
        <v>3109</v>
      </c>
      <c r="BC357" t="s">
        <v>3110</v>
      </c>
      <c r="BD357" t="s">
        <v>3111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 t="s">
        <v>195</v>
      </c>
      <c r="CQ357" t="s">
        <v>155</v>
      </c>
      <c r="CR357" s="30">
        <v>8.2000000000000007E-3</v>
      </c>
      <c r="CS357">
        <v>3.71</v>
      </c>
      <c r="CU357" t="s">
        <v>131</v>
      </c>
      <c r="CV357" t="s">
        <v>3112</v>
      </c>
    </row>
    <row r="358" spans="1:100">
      <c r="A358">
        <v>356</v>
      </c>
      <c r="B358" s="12">
        <v>0.47368421052631576</v>
      </c>
      <c r="C358" s="12">
        <v>1</v>
      </c>
      <c r="D358">
        <v>-1</v>
      </c>
      <c r="E358" s="10">
        <v>80</v>
      </c>
      <c r="F358" s="10">
        <v>21</v>
      </c>
      <c r="G358" s="10">
        <v>27.2</v>
      </c>
      <c r="H358" s="10">
        <v>86.4</v>
      </c>
      <c r="I358">
        <v>4</v>
      </c>
      <c r="J358" t="s">
        <v>148</v>
      </c>
      <c r="K358" s="10">
        <v>29</v>
      </c>
      <c r="L358" t="s">
        <v>592</v>
      </c>
      <c r="M358" t="s">
        <v>3113</v>
      </c>
      <c r="N358" t="s">
        <v>131</v>
      </c>
      <c r="O358">
        <v>0</v>
      </c>
      <c r="P358" t="s">
        <v>131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t="s">
        <v>3114</v>
      </c>
      <c r="BC358" t="s">
        <v>3115</v>
      </c>
      <c r="BD358" t="s">
        <v>131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 t="s">
        <v>195</v>
      </c>
      <c r="CQ358" t="s">
        <v>155</v>
      </c>
      <c r="CR358" s="30">
        <v>5.4999999999999997E-3</v>
      </c>
      <c r="CS358">
        <v>3.57</v>
      </c>
      <c r="CU358" t="s">
        <v>131</v>
      </c>
      <c r="CV358" t="s">
        <v>3116</v>
      </c>
    </row>
    <row r="359" spans="1:100">
      <c r="A359">
        <v>357</v>
      </c>
      <c r="B359" s="12">
        <v>0.47368421052631576</v>
      </c>
      <c r="C359" s="12">
        <v>0</v>
      </c>
      <c r="D359">
        <v>0</v>
      </c>
      <c r="E359" s="10">
        <v>80</v>
      </c>
      <c r="F359" s="10">
        <v>18</v>
      </c>
      <c r="G359" s="10">
        <v>24.3</v>
      </c>
      <c r="H359" s="10">
        <v>84.2</v>
      </c>
      <c r="I359">
        <v>3</v>
      </c>
      <c r="J359" t="s">
        <v>74</v>
      </c>
      <c r="K359" s="10">
        <v>31</v>
      </c>
      <c r="L359" t="s">
        <v>593</v>
      </c>
      <c r="M359" t="s">
        <v>3117</v>
      </c>
      <c r="N359" t="s">
        <v>3118</v>
      </c>
      <c r="O359">
        <v>26.026900000000001</v>
      </c>
      <c r="P359" t="s">
        <v>3122</v>
      </c>
      <c r="Q359" s="10">
        <v>0</v>
      </c>
      <c r="R359" s="10">
        <v>0</v>
      </c>
      <c r="S359" s="10">
        <v>0</v>
      </c>
      <c r="T359" s="10">
        <v>0</v>
      </c>
      <c r="U359" s="10">
        <v>178</v>
      </c>
      <c r="V359" s="10">
        <v>197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25</v>
      </c>
      <c r="AD359" s="10">
        <v>0</v>
      </c>
      <c r="AE359" s="10">
        <v>0</v>
      </c>
      <c r="AF359" s="10">
        <v>0</v>
      </c>
      <c r="AG359" s="10">
        <v>0</v>
      </c>
      <c r="AH359" s="10">
        <v>178</v>
      </c>
      <c r="AI359" s="10">
        <v>197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99.3</v>
      </c>
      <c r="AU359" s="10">
        <v>72.900000000000006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t="s">
        <v>3119</v>
      </c>
      <c r="BC359" t="s">
        <v>3120</v>
      </c>
      <c r="BD359" t="s">
        <v>3121</v>
      </c>
      <c r="BE359">
        <v>0</v>
      </c>
      <c r="BF359">
        <v>0</v>
      </c>
      <c r="BG359">
        <v>0</v>
      </c>
      <c r="BH359">
        <v>0</v>
      </c>
      <c r="BI359">
        <v>1.3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-1.3000000000000114</v>
      </c>
      <c r="BR359">
        <v>0</v>
      </c>
      <c r="BS359">
        <v>0</v>
      </c>
      <c r="BT359">
        <v>0</v>
      </c>
      <c r="BU359">
        <v>0</v>
      </c>
      <c r="BV359">
        <v>1.3</v>
      </c>
      <c r="BW359">
        <v>-2.5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0.70000000000000284</v>
      </c>
      <c r="CI359">
        <v>3.3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 t="s">
        <v>195</v>
      </c>
      <c r="CQ359" t="s">
        <v>155</v>
      </c>
      <c r="CR359" s="30">
        <v>7.1000000000000004E-3</v>
      </c>
      <c r="CS359">
        <v>12.57</v>
      </c>
      <c r="CU359" t="s">
        <v>131</v>
      </c>
      <c r="CV359" t="s">
        <v>3123</v>
      </c>
    </row>
    <row r="360" spans="1:100">
      <c r="A360">
        <v>358</v>
      </c>
      <c r="B360" s="12">
        <v>0.78947368421052633</v>
      </c>
      <c r="C360" s="12">
        <v>1</v>
      </c>
      <c r="D360">
        <v>-2</v>
      </c>
      <c r="E360" s="10">
        <v>80</v>
      </c>
      <c r="F360" s="10">
        <v>17</v>
      </c>
      <c r="G360" s="10">
        <v>23.9</v>
      </c>
      <c r="H360" s="10">
        <v>87.3</v>
      </c>
      <c r="I360">
        <v>7</v>
      </c>
      <c r="J360" t="s">
        <v>148</v>
      </c>
      <c r="K360" s="10">
        <v>36</v>
      </c>
      <c r="L360" t="s">
        <v>594</v>
      </c>
      <c r="M360" t="s">
        <v>3124</v>
      </c>
      <c r="N360" t="s">
        <v>3125</v>
      </c>
      <c r="O360">
        <v>0</v>
      </c>
      <c r="P360" t="s">
        <v>131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t="s">
        <v>3126</v>
      </c>
      <c r="BC360" t="s">
        <v>3127</v>
      </c>
      <c r="BD360" t="s">
        <v>3128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 t="s">
        <v>195</v>
      </c>
      <c r="CQ360" t="s">
        <v>155</v>
      </c>
      <c r="CR360" s="30">
        <v>2.5999999999999999E-3</v>
      </c>
      <c r="CS360">
        <v>2.1800000000000002</v>
      </c>
      <c r="CU360" t="s">
        <v>131</v>
      </c>
      <c r="CV360" t="s">
        <v>3129</v>
      </c>
    </row>
    <row r="361" spans="1:100">
      <c r="A361">
        <v>359</v>
      </c>
      <c r="B361" s="12">
        <v>0.57894736842105265</v>
      </c>
      <c r="C361" s="12">
        <v>0</v>
      </c>
      <c r="D361">
        <v>0</v>
      </c>
      <c r="E361" s="10">
        <v>79</v>
      </c>
      <c r="F361" s="10">
        <v>19</v>
      </c>
      <c r="G361" s="10">
        <v>27.5</v>
      </c>
      <c r="H361" s="10">
        <v>86.1</v>
      </c>
      <c r="I361">
        <v>7</v>
      </c>
      <c r="J361" t="s">
        <v>74</v>
      </c>
      <c r="K361" s="10">
        <v>33</v>
      </c>
      <c r="L361" t="s">
        <v>595</v>
      </c>
      <c r="M361" t="s">
        <v>3130</v>
      </c>
      <c r="N361" t="s">
        <v>3131</v>
      </c>
      <c r="O361">
        <v>16.401599999999998</v>
      </c>
      <c r="P361" t="s">
        <v>3135</v>
      </c>
      <c r="Q361" s="10">
        <v>0</v>
      </c>
      <c r="R361" s="10">
        <v>0</v>
      </c>
      <c r="S361" s="10">
        <v>0</v>
      </c>
      <c r="T361" s="10">
        <v>0</v>
      </c>
      <c r="U361" s="10">
        <v>156</v>
      </c>
      <c r="V361" s="10">
        <v>211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33</v>
      </c>
      <c r="AD361" s="10">
        <v>0</v>
      </c>
      <c r="AE361" s="10">
        <v>0</v>
      </c>
      <c r="AF361" s="10">
        <v>0</v>
      </c>
      <c r="AG361" s="10">
        <v>0</v>
      </c>
      <c r="AH361" s="10">
        <v>156</v>
      </c>
      <c r="AI361" s="10">
        <v>211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32.5</v>
      </c>
      <c r="AU361" s="10">
        <v>43.8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t="s">
        <v>3132</v>
      </c>
      <c r="BC361" t="s">
        <v>3133</v>
      </c>
      <c r="BD361" t="s">
        <v>3134</v>
      </c>
      <c r="BE361">
        <v>0</v>
      </c>
      <c r="BF361">
        <v>0</v>
      </c>
      <c r="BG361">
        <v>0</v>
      </c>
      <c r="BH361">
        <v>0</v>
      </c>
      <c r="BI361">
        <v>1.4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-1.3999999999999773</v>
      </c>
      <c r="BR361">
        <v>0</v>
      </c>
      <c r="BS361">
        <v>0</v>
      </c>
      <c r="BT361">
        <v>0</v>
      </c>
      <c r="BU361">
        <v>0</v>
      </c>
      <c r="BV361">
        <v>1.4</v>
      </c>
      <c r="BW361">
        <v>-0.7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4</v>
      </c>
      <c r="CI361">
        <v>3.4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 t="s">
        <v>195</v>
      </c>
      <c r="CQ361" t="s">
        <v>155</v>
      </c>
      <c r="CR361" s="30">
        <v>9.1000000000000004E-3</v>
      </c>
      <c r="CS361">
        <v>16.25</v>
      </c>
      <c r="CU361" t="s">
        <v>131</v>
      </c>
      <c r="CV361" t="s">
        <v>3136</v>
      </c>
    </row>
    <row r="362" spans="1:100">
      <c r="A362">
        <v>360</v>
      </c>
      <c r="B362" s="12">
        <v>0.52631578947368418</v>
      </c>
      <c r="C362" s="12">
        <v>0</v>
      </c>
      <c r="D362">
        <v>2</v>
      </c>
      <c r="E362" s="10">
        <v>80</v>
      </c>
      <c r="F362" s="10">
        <v>21</v>
      </c>
      <c r="G362" s="10">
        <v>26.1</v>
      </c>
      <c r="H362" s="10">
        <v>90.5</v>
      </c>
      <c r="I362">
        <v>4</v>
      </c>
      <c r="J362" t="s">
        <v>74</v>
      </c>
      <c r="K362" s="10">
        <v>38</v>
      </c>
      <c r="L362" t="s">
        <v>596</v>
      </c>
      <c r="M362" t="s">
        <v>3137</v>
      </c>
      <c r="N362" t="s">
        <v>3138</v>
      </c>
      <c r="O362">
        <v>146.95150000000001</v>
      </c>
      <c r="P362" t="s">
        <v>3142</v>
      </c>
      <c r="Q362" s="10">
        <v>0</v>
      </c>
      <c r="R362" s="10">
        <v>0</v>
      </c>
      <c r="S362" s="10">
        <v>0</v>
      </c>
      <c r="T362" s="10">
        <v>0</v>
      </c>
      <c r="U362" s="10">
        <v>109</v>
      </c>
      <c r="V362" s="10">
        <v>255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36</v>
      </c>
      <c r="AD362" s="10">
        <v>0</v>
      </c>
      <c r="AE362" s="10">
        <v>0</v>
      </c>
      <c r="AF362" s="10">
        <v>0</v>
      </c>
      <c r="AG362" s="10">
        <v>0</v>
      </c>
      <c r="AH362" s="10">
        <v>109</v>
      </c>
      <c r="AI362" s="10">
        <v>255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86.9</v>
      </c>
      <c r="AU362" s="10">
        <v>43.1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t="s">
        <v>3139</v>
      </c>
      <c r="BC362" t="s">
        <v>3140</v>
      </c>
      <c r="BD362" t="s">
        <v>3141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0.3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-1.3000000000000114</v>
      </c>
      <c r="BR362">
        <v>0</v>
      </c>
      <c r="BS362">
        <v>0</v>
      </c>
      <c r="BT362">
        <v>0</v>
      </c>
      <c r="BU362">
        <v>0</v>
      </c>
      <c r="BV362">
        <v>1</v>
      </c>
      <c r="BW362">
        <v>0.3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3</v>
      </c>
      <c r="CI362">
        <v>2.7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 t="s">
        <v>155</v>
      </c>
      <c r="CQ362" t="s">
        <v>155</v>
      </c>
      <c r="CR362" s="30">
        <v>3.8999999999999998E-3</v>
      </c>
      <c r="CS362">
        <v>2.02</v>
      </c>
      <c r="CU362" t="s">
        <v>131</v>
      </c>
      <c r="CV362" t="s">
        <v>3143</v>
      </c>
    </row>
    <row r="363" spans="1:100">
      <c r="A363">
        <v>361</v>
      </c>
      <c r="B363" s="12">
        <v>0.26315789473684209</v>
      </c>
      <c r="C363" s="12">
        <v>0</v>
      </c>
      <c r="D363">
        <v>3</v>
      </c>
      <c r="E363" s="10">
        <v>60</v>
      </c>
      <c r="F363" s="10">
        <v>8</v>
      </c>
      <c r="G363" s="10">
        <v>20.2</v>
      </c>
      <c r="H363" s="10">
        <v>79.2</v>
      </c>
      <c r="I363">
        <v>1</v>
      </c>
      <c r="J363" t="s">
        <v>57</v>
      </c>
      <c r="K363" s="10">
        <v>14</v>
      </c>
      <c r="L363" t="s">
        <v>597</v>
      </c>
      <c r="M363" t="s">
        <v>3144</v>
      </c>
      <c r="N363" t="s">
        <v>3145</v>
      </c>
      <c r="O363">
        <v>23.864899999999999</v>
      </c>
      <c r="P363" t="s">
        <v>3149</v>
      </c>
      <c r="Q363" s="10">
        <v>0</v>
      </c>
      <c r="R363" s="10">
        <v>0</v>
      </c>
      <c r="S363" s="10">
        <v>0</v>
      </c>
      <c r="T363" s="10">
        <v>0</v>
      </c>
      <c r="U363" s="10">
        <v>55</v>
      </c>
      <c r="V363" s="10">
        <v>0</v>
      </c>
      <c r="W363" s="10">
        <v>0</v>
      </c>
      <c r="X363" s="10">
        <v>313</v>
      </c>
      <c r="Y363" s="10">
        <v>0</v>
      </c>
      <c r="Z363" s="10">
        <v>0</v>
      </c>
      <c r="AA363" s="10">
        <v>0</v>
      </c>
      <c r="AB363" s="10">
        <v>0</v>
      </c>
      <c r="AC363" s="10">
        <v>32</v>
      </c>
      <c r="AD363" s="10">
        <v>0</v>
      </c>
      <c r="AE363" s="10">
        <v>0</v>
      </c>
      <c r="AF363" s="10">
        <v>0</v>
      </c>
      <c r="AG363" s="10">
        <v>0</v>
      </c>
      <c r="AH363" s="10">
        <v>55</v>
      </c>
      <c r="AI363" s="10">
        <v>0</v>
      </c>
      <c r="AJ363" s="10">
        <v>0</v>
      </c>
      <c r="AK363" s="10">
        <v>313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54.4</v>
      </c>
      <c r="AU363" s="10">
        <v>0</v>
      </c>
      <c r="AV363" s="10">
        <v>0</v>
      </c>
      <c r="AW363" s="10">
        <v>35</v>
      </c>
      <c r="AX363" s="10">
        <v>0</v>
      </c>
      <c r="AY363" s="10">
        <v>0</v>
      </c>
      <c r="AZ363" s="10">
        <v>0</v>
      </c>
      <c r="BA363" s="10">
        <v>0</v>
      </c>
      <c r="BB363" t="s">
        <v>3146</v>
      </c>
      <c r="BC363" t="s">
        <v>3147</v>
      </c>
      <c r="BD363" t="s">
        <v>3148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1.8</v>
      </c>
      <c r="BM363">
        <v>0</v>
      </c>
      <c r="BN363">
        <v>0</v>
      </c>
      <c r="BO363">
        <v>0</v>
      </c>
      <c r="BP363">
        <v>1.8</v>
      </c>
      <c r="BQ363">
        <v>-3.6000000000000227</v>
      </c>
      <c r="BR363">
        <v>0</v>
      </c>
      <c r="BS363">
        <v>0</v>
      </c>
      <c r="BT363">
        <v>0</v>
      </c>
      <c r="BU363">
        <v>0</v>
      </c>
      <c r="BV363">
        <v>-0.2</v>
      </c>
      <c r="BW363">
        <v>0</v>
      </c>
      <c r="BX363">
        <v>0</v>
      </c>
      <c r="BY363">
        <v>1.8</v>
      </c>
      <c r="BZ363">
        <v>0</v>
      </c>
      <c r="CA363">
        <v>0</v>
      </c>
      <c r="CB363">
        <v>0</v>
      </c>
      <c r="CC363">
        <v>1.8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0.7</v>
      </c>
      <c r="CL363">
        <v>0</v>
      </c>
      <c r="CM363">
        <v>0</v>
      </c>
      <c r="CN363">
        <v>0</v>
      </c>
      <c r="CO363">
        <v>0</v>
      </c>
      <c r="CP363" t="s">
        <v>155</v>
      </c>
      <c r="CQ363" t="s">
        <v>155</v>
      </c>
      <c r="CR363" s="30">
        <v>2.5999999999999999E-3</v>
      </c>
      <c r="CS363">
        <v>18.79</v>
      </c>
      <c r="CU363" t="s">
        <v>131</v>
      </c>
      <c r="CV363" t="s">
        <v>3150</v>
      </c>
    </row>
    <row r="364" spans="1:100">
      <c r="A364">
        <v>362</v>
      </c>
      <c r="B364" s="12">
        <v>0.31578947368421051</v>
      </c>
      <c r="C364" s="12">
        <v>0</v>
      </c>
      <c r="D364">
        <v>4</v>
      </c>
      <c r="E364" s="10">
        <v>63</v>
      </c>
      <c r="F364" s="10">
        <v>11</v>
      </c>
      <c r="G364" s="10">
        <v>20.2</v>
      </c>
      <c r="H364" s="10">
        <v>79.2</v>
      </c>
      <c r="I364">
        <v>3</v>
      </c>
      <c r="J364" t="s">
        <v>57</v>
      </c>
      <c r="K364" s="10">
        <v>16</v>
      </c>
      <c r="L364" t="s">
        <v>598</v>
      </c>
      <c r="M364" t="s">
        <v>3151</v>
      </c>
      <c r="N364" t="s">
        <v>3152</v>
      </c>
      <c r="O364">
        <v>193.56729999999999</v>
      </c>
      <c r="P364" t="s">
        <v>3156</v>
      </c>
      <c r="Q364" s="10">
        <v>0</v>
      </c>
      <c r="R364" s="10">
        <v>0</v>
      </c>
      <c r="S364" s="10">
        <v>0</v>
      </c>
      <c r="T364" s="10">
        <v>0</v>
      </c>
      <c r="U364" s="10">
        <v>39</v>
      </c>
      <c r="V364" s="10">
        <v>0</v>
      </c>
      <c r="W364" s="10">
        <v>0</v>
      </c>
      <c r="X364" s="10">
        <v>353</v>
      </c>
      <c r="Y364" s="10">
        <v>0</v>
      </c>
      <c r="Z364" s="10">
        <v>0</v>
      </c>
      <c r="AA364" s="10">
        <v>0</v>
      </c>
      <c r="AB364" s="10">
        <v>0</v>
      </c>
      <c r="AC364" s="10">
        <v>8</v>
      </c>
      <c r="AD364" s="10">
        <v>0</v>
      </c>
      <c r="AE364" s="10">
        <v>0</v>
      </c>
      <c r="AF364" s="10">
        <v>0</v>
      </c>
      <c r="AG364" s="10">
        <v>0</v>
      </c>
      <c r="AH364" s="10">
        <v>39</v>
      </c>
      <c r="AI364" s="10">
        <v>0</v>
      </c>
      <c r="AJ364" s="10">
        <v>0</v>
      </c>
      <c r="AK364" s="10">
        <v>353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58.2</v>
      </c>
      <c r="AU364" s="10">
        <v>0</v>
      </c>
      <c r="AV364" s="10">
        <v>0</v>
      </c>
      <c r="AW364" s="10">
        <v>2.8</v>
      </c>
      <c r="AX364" s="10">
        <v>0</v>
      </c>
      <c r="AY364" s="10">
        <v>0</v>
      </c>
      <c r="AZ364" s="10">
        <v>0</v>
      </c>
      <c r="BA364" s="10">
        <v>0</v>
      </c>
      <c r="BB364" t="s">
        <v>3153</v>
      </c>
      <c r="BC364" t="s">
        <v>3154</v>
      </c>
      <c r="BD364" t="s">
        <v>3155</v>
      </c>
      <c r="BE364">
        <v>0</v>
      </c>
      <c r="BF364">
        <v>0</v>
      </c>
      <c r="BG364">
        <v>0</v>
      </c>
      <c r="BH364">
        <v>0</v>
      </c>
      <c r="BI364">
        <v>0.1</v>
      </c>
      <c r="BJ364">
        <v>0</v>
      </c>
      <c r="BK364">
        <v>0</v>
      </c>
      <c r="BL364">
        <v>0.4</v>
      </c>
      <c r="BM364">
        <v>0</v>
      </c>
      <c r="BN364">
        <v>0</v>
      </c>
      <c r="BO364">
        <v>0</v>
      </c>
      <c r="BP364">
        <v>0.4</v>
      </c>
      <c r="BQ364">
        <v>-0.89999999999997726</v>
      </c>
      <c r="BR364">
        <v>0</v>
      </c>
      <c r="BS364">
        <v>0</v>
      </c>
      <c r="BT364">
        <v>0</v>
      </c>
      <c r="BU364">
        <v>0</v>
      </c>
      <c r="BV364">
        <v>0.1</v>
      </c>
      <c r="BW364">
        <v>0</v>
      </c>
      <c r="BX364">
        <v>0</v>
      </c>
      <c r="BY364">
        <v>0.4</v>
      </c>
      <c r="BZ364">
        <v>0</v>
      </c>
      <c r="CA364">
        <v>0</v>
      </c>
      <c r="CB364">
        <v>0</v>
      </c>
      <c r="CC364">
        <v>0.4</v>
      </c>
      <c r="CD364">
        <v>0</v>
      </c>
      <c r="CE364">
        <v>0</v>
      </c>
      <c r="CF364">
        <v>0</v>
      </c>
      <c r="CG364">
        <v>0</v>
      </c>
      <c r="CH364">
        <v>2.1</v>
      </c>
      <c r="CI364">
        <v>0</v>
      </c>
      <c r="CJ364">
        <v>0</v>
      </c>
      <c r="CK364">
        <v>2.7</v>
      </c>
      <c r="CL364">
        <v>0</v>
      </c>
      <c r="CM364">
        <v>0</v>
      </c>
      <c r="CN364">
        <v>0</v>
      </c>
      <c r="CO364">
        <v>0</v>
      </c>
      <c r="CP364" t="s">
        <v>155</v>
      </c>
      <c r="CQ364" t="s">
        <v>155</v>
      </c>
      <c r="CR364" s="30">
        <v>3.8999999999999998E-3</v>
      </c>
      <c r="CS364">
        <v>2.16</v>
      </c>
      <c r="CU364" t="s">
        <v>131</v>
      </c>
      <c r="CV364" t="s">
        <v>3157</v>
      </c>
    </row>
    <row r="365" spans="1:100">
      <c r="A365">
        <v>363</v>
      </c>
      <c r="B365" s="12">
        <v>0.47368421052631576</v>
      </c>
      <c r="C365" s="12">
        <v>0</v>
      </c>
      <c r="D365">
        <v>4</v>
      </c>
      <c r="E365" s="10">
        <v>62</v>
      </c>
      <c r="F365" s="10">
        <v>13</v>
      </c>
      <c r="G365" s="10">
        <v>24.3</v>
      </c>
      <c r="H365" s="10">
        <v>79.2</v>
      </c>
      <c r="I365">
        <v>5</v>
      </c>
      <c r="J365" t="s">
        <v>57</v>
      </c>
      <c r="K365" s="10">
        <v>19</v>
      </c>
      <c r="L365" t="s">
        <v>599</v>
      </c>
      <c r="M365" t="s">
        <v>3158</v>
      </c>
      <c r="N365" t="s">
        <v>3159</v>
      </c>
      <c r="O365">
        <v>134.08109999999999</v>
      </c>
      <c r="P365" t="s">
        <v>3163</v>
      </c>
      <c r="Q365" s="10">
        <v>0</v>
      </c>
      <c r="R365" s="10">
        <v>0</v>
      </c>
      <c r="S365" s="10">
        <v>0</v>
      </c>
      <c r="T365" s="10">
        <v>0</v>
      </c>
      <c r="U365" s="10">
        <v>9</v>
      </c>
      <c r="V365" s="10">
        <v>0</v>
      </c>
      <c r="W365" s="10">
        <v>0</v>
      </c>
      <c r="X365" s="10">
        <v>355</v>
      </c>
      <c r="Y365" s="10">
        <v>0</v>
      </c>
      <c r="Z365" s="10">
        <v>0</v>
      </c>
      <c r="AA365" s="10">
        <v>0</v>
      </c>
      <c r="AB365" s="10">
        <v>0</v>
      </c>
      <c r="AC365" s="10">
        <v>36</v>
      </c>
      <c r="AD365" s="10">
        <v>0</v>
      </c>
      <c r="AE365" s="10">
        <v>0</v>
      </c>
      <c r="AF365" s="10">
        <v>0</v>
      </c>
      <c r="AG365" s="10">
        <v>0</v>
      </c>
      <c r="AH365" s="10">
        <v>9</v>
      </c>
      <c r="AI365" s="10">
        <v>0</v>
      </c>
      <c r="AJ365" s="10">
        <v>0</v>
      </c>
      <c r="AK365" s="10">
        <v>355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1.5</v>
      </c>
      <c r="AU365" s="10">
        <v>0</v>
      </c>
      <c r="AV365" s="10">
        <v>0</v>
      </c>
      <c r="AW365" s="10">
        <v>90.5</v>
      </c>
      <c r="AX365" s="10">
        <v>0</v>
      </c>
      <c r="AY365" s="10">
        <v>0</v>
      </c>
      <c r="AZ365" s="10">
        <v>0</v>
      </c>
      <c r="BA365" s="10">
        <v>0</v>
      </c>
      <c r="BB365" t="s">
        <v>3160</v>
      </c>
      <c r="BC365" t="s">
        <v>3161</v>
      </c>
      <c r="BD365" t="s">
        <v>3162</v>
      </c>
      <c r="BE365">
        <v>0</v>
      </c>
      <c r="BF365">
        <v>0</v>
      </c>
      <c r="BG365">
        <v>0</v>
      </c>
      <c r="BH365">
        <v>0</v>
      </c>
      <c r="BI365">
        <v>0.5</v>
      </c>
      <c r="BJ365">
        <v>0</v>
      </c>
      <c r="BK365">
        <v>0</v>
      </c>
      <c r="BL365">
        <v>1.5</v>
      </c>
      <c r="BM365">
        <v>0.5</v>
      </c>
      <c r="BN365">
        <v>0</v>
      </c>
      <c r="BO365">
        <v>0</v>
      </c>
      <c r="BP365">
        <v>1.5</v>
      </c>
      <c r="BQ365">
        <v>-4</v>
      </c>
      <c r="BR365">
        <v>0</v>
      </c>
      <c r="BS365">
        <v>0</v>
      </c>
      <c r="BT365">
        <v>0</v>
      </c>
      <c r="BU365">
        <v>0</v>
      </c>
      <c r="BV365">
        <v>0.5</v>
      </c>
      <c r="BW365">
        <v>0</v>
      </c>
      <c r="BX365">
        <v>0</v>
      </c>
      <c r="BY365">
        <v>1.5</v>
      </c>
      <c r="BZ365">
        <v>0.5</v>
      </c>
      <c r="CA365">
        <v>0</v>
      </c>
      <c r="CB365">
        <v>0</v>
      </c>
      <c r="CC365">
        <v>1.5</v>
      </c>
      <c r="CD365">
        <v>0</v>
      </c>
      <c r="CE365">
        <v>0</v>
      </c>
      <c r="CF365">
        <v>0</v>
      </c>
      <c r="CG365">
        <v>0</v>
      </c>
      <c r="CH365">
        <v>2.2000000000000002</v>
      </c>
      <c r="CI365">
        <v>0</v>
      </c>
      <c r="CJ365">
        <v>0</v>
      </c>
      <c r="CK365">
        <v>2.5</v>
      </c>
      <c r="CL365">
        <v>0</v>
      </c>
      <c r="CM365">
        <v>0</v>
      </c>
      <c r="CN365">
        <v>0</v>
      </c>
      <c r="CO365">
        <v>0</v>
      </c>
      <c r="CP365" t="s">
        <v>195</v>
      </c>
      <c r="CQ365" t="s">
        <v>155</v>
      </c>
      <c r="CR365" s="30">
        <v>7.7999999999999996E-3</v>
      </c>
      <c r="CS365">
        <v>2.44</v>
      </c>
      <c r="CU365" t="s">
        <v>3165</v>
      </c>
      <c r="CV365" t="s">
        <v>3164</v>
      </c>
    </row>
    <row r="366" spans="1:100">
      <c r="A366">
        <v>364</v>
      </c>
      <c r="B366" s="12">
        <v>0.42105263157894735</v>
      </c>
      <c r="C366" s="12">
        <v>0</v>
      </c>
      <c r="D366">
        <v>3</v>
      </c>
      <c r="E366" s="10">
        <v>61</v>
      </c>
      <c r="F366" s="10">
        <v>10</v>
      </c>
      <c r="G366" s="10">
        <v>29</v>
      </c>
      <c r="H366" s="10">
        <v>79.2</v>
      </c>
      <c r="I366">
        <v>4</v>
      </c>
      <c r="J366" t="s">
        <v>55</v>
      </c>
      <c r="K366" s="10">
        <v>22</v>
      </c>
      <c r="L366" t="s">
        <v>600</v>
      </c>
      <c r="M366" t="s">
        <v>3166</v>
      </c>
      <c r="N366" t="s">
        <v>3167</v>
      </c>
      <c r="O366">
        <v>113.4837</v>
      </c>
      <c r="P366" t="s">
        <v>3171</v>
      </c>
      <c r="Q366" s="10">
        <v>0</v>
      </c>
      <c r="R366" s="10">
        <v>0</v>
      </c>
      <c r="S366" s="10">
        <v>0</v>
      </c>
      <c r="T366" s="10">
        <v>0</v>
      </c>
      <c r="U366" s="10">
        <v>230</v>
      </c>
      <c r="V366" s="10">
        <v>0</v>
      </c>
      <c r="W366" s="10">
        <v>0</v>
      </c>
      <c r="X366" s="10">
        <v>153</v>
      </c>
      <c r="Y366" s="10">
        <v>0</v>
      </c>
      <c r="Z366" s="10">
        <v>0</v>
      </c>
      <c r="AA366" s="10">
        <v>0</v>
      </c>
      <c r="AB366" s="10">
        <v>0</v>
      </c>
      <c r="AC366" s="10">
        <v>17</v>
      </c>
      <c r="AD366" s="10">
        <v>0</v>
      </c>
      <c r="AE366" s="10">
        <v>0</v>
      </c>
      <c r="AF366" s="10">
        <v>0</v>
      </c>
      <c r="AG366" s="10">
        <v>0</v>
      </c>
      <c r="AH366" s="10">
        <v>230</v>
      </c>
      <c r="AI366" s="10">
        <v>0</v>
      </c>
      <c r="AJ366" s="10">
        <v>0</v>
      </c>
      <c r="AK366" s="10">
        <v>153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68.3</v>
      </c>
      <c r="AU366" s="10">
        <v>0</v>
      </c>
      <c r="AV366" s="10">
        <v>0</v>
      </c>
      <c r="AW366" s="10">
        <v>96.7</v>
      </c>
      <c r="AX366" s="10">
        <v>0</v>
      </c>
      <c r="AY366" s="10">
        <v>0</v>
      </c>
      <c r="AZ366" s="10">
        <v>0</v>
      </c>
      <c r="BA366" s="10">
        <v>0</v>
      </c>
      <c r="BB366" t="s">
        <v>3168</v>
      </c>
      <c r="BC366" t="s">
        <v>3169</v>
      </c>
      <c r="BD366" t="s">
        <v>3170</v>
      </c>
      <c r="BE366">
        <v>0</v>
      </c>
      <c r="BF366">
        <v>0</v>
      </c>
      <c r="BG366">
        <v>0</v>
      </c>
      <c r="BH366">
        <v>0</v>
      </c>
      <c r="BI366">
        <v>0.1</v>
      </c>
      <c r="BJ366">
        <v>0</v>
      </c>
      <c r="BK366">
        <v>0</v>
      </c>
      <c r="BL366">
        <v>0.8</v>
      </c>
      <c r="BM366">
        <v>0.1</v>
      </c>
      <c r="BN366">
        <v>0</v>
      </c>
      <c r="BO366">
        <v>0</v>
      </c>
      <c r="BP366">
        <v>0.9</v>
      </c>
      <c r="BQ366">
        <v>-1.8999999999999773</v>
      </c>
      <c r="BR366">
        <v>0</v>
      </c>
      <c r="BS366">
        <v>0</v>
      </c>
      <c r="BT366">
        <v>0</v>
      </c>
      <c r="BU366">
        <v>0</v>
      </c>
      <c r="BV366">
        <v>0.1</v>
      </c>
      <c r="BW366">
        <v>0</v>
      </c>
      <c r="BX366">
        <v>0</v>
      </c>
      <c r="BY366">
        <v>0.8</v>
      </c>
      <c r="BZ366">
        <v>0.1</v>
      </c>
      <c r="CA366">
        <v>0</v>
      </c>
      <c r="CB366">
        <v>0</v>
      </c>
      <c r="CC366">
        <v>0.9</v>
      </c>
      <c r="CD366">
        <v>0</v>
      </c>
      <c r="CE366">
        <v>0</v>
      </c>
      <c r="CF366">
        <v>0</v>
      </c>
      <c r="CG366">
        <v>0</v>
      </c>
      <c r="CH366">
        <v>0.1</v>
      </c>
      <c r="CI366">
        <v>0</v>
      </c>
      <c r="CJ366">
        <v>0</v>
      </c>
      <c r="CK366">
        <v>0.6</v>
      </c>
      <c r="CL366">
        <v>0</v>
      </c>
      <c r="CM366">
        <v>0</v>
      </c>
      <c r="CN366">
        <v>0</v>
      </c>
      <c r="CO366">
        <v>0</v>
      </c>
      <c r="CP366" t="s">
        <v>195</v>
      </c>
      <c r="CQ366" t="s">
        <v>155</v>
      </c>
      <c r="CR366" s="30">
        <v>6.8999999999999999E-3</v>
      </c>
      <c r="CS366">
        <v>3.15</v>
      </c>
      <c r="CU366" t="s">
        <v>131</v>
      </c>
      <c r="CV366" t="s">
        <v>3172</v>
      </c>
    </row>
    <row r="367" spans="1:100">
      <c r="A367">
        <v>365</v>
      </c>
      <c r="B367" s="12">
        <v>0.26315789473684209</v>
      </c>
      <c r="C367" s="12">
        <v>0</v>
      </c>
      <c r="D367">
        <v>3</v>
      </c>
      <c r="E367" s="10">
        <v>64</v>
      </c>
      <c r="F367" s="10">
        <v>14</v>
      </c>
      <c r="G367" s="10">
        <v>25</v>
      </c>
      <c r="H367" s="10">
        <v>79.900000000000006</v>
      </c>
      <c r="I367">
        <v>5</v>
      </c>
      <c r="J367" t="s">
        <v>57</v>
      </c>
      <c r="K367" s="10">
        <v>19</v>
      </c>
      <c r="L367" t="s">
        <v>601</v>
      </c>
      <c r="M367" t="s">
        <v>3173</v>
      </c>
      <c r="N367" t="s">
        <v>3174</v>
      </c>
      <c r="O367">
        <v>169.85650000000001</v>
      </c>
      <c r="P367" t="s">
        <v>3178</v>
      </c>
      <c r="Q367" s="10">
        <v>0</v>
      </c>
      <c r="R367" s="10">
        <v>0</v>
      </c>
      <c r="S367" s="10">
        <v>0</v>
      </c>
      <c r="T367" s="10">
        <v>0</v>
      </c>
      <c r="U367" s="10">
        <v>10</v>
      </c>
      <c r="V367" s="10">
        <v>0</v>
      </c>
      <c r="W367" s="10">
        <v>0</v>
      </c>
      <c r="X367" s="10">
        <v>389</v>
      </c>
      <c r="Y367" s="10">
        <v>0</v>
      </c>
      <c r="Z367" s="10">
        <v>0</v>
      </c>
      <c r="AA367" s="10">
        <v>0</v>
      </c>
      <c r="AB367" s="10">
        <v>0</v>
      </c>
      <c r="AC367" s="10">
        <v>1</v>
      </c>
      <c r="AD367" s="10">
        <v>0</v>
      </c>
      <c r="AE367" s="10">
        <v>0</v>
      </c>
      <c r="AF367" s="10">
        <v>0</v>
      </c>
      <c r="AG367" s="10">
        <v>0</v>
      </c>
      <c r="AH367" s="10">
        <v>10</v>
      </c>
      <c r="AI367" s="10">
        <v>0</v>
      </c>
      <c r="AJ367" s="10">
        <v>0</v>
      </c>
      <c r="AK367" s="10">
        <v>389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66.2</v>
      </c>
      <c r="AU367" s="10">
        <v>0</v>
      </c>
      <c r="AV367" s="10">
        <v>0</v>
      </c>
      <c r="AW367" s="10">
        <v>54.9</v>
      </c>
      <c r="AX367" s="10">
        <v>0</v>
      </c>
      <c r="AY367" s="10">
        <v>0</v>
      </c>
      <c r="AZ367" s="10">
        <v>0</v>
      </c>
      <c r="BA367" s="10">
        <v>0</v>
      </c>
      <c r="BB367" t="s">
        <v>3175</v>
      </c>
      <c r="BC367" t="s">
        <v>3176</v>
      </c>
      <c r="BD367" t="s">
        <v>3177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0.1</v>
      </c>
      <c r="BM367">
        <v>0</v>
      </c>
      <c r="BN367">
        <v>0</v>
      </c>
      <c r="BO367">
        <v>0</v>
      </c>
      <c r="BP367">
        <v>0.1</v>
      </c>
      <c r="BQ367">
        <v>-0.19999999999998863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0.1</v>
      </c>
      <c r="BZ367">
        <v>0</v>
      </c>
      <c r="CA367">
        <v>0</v>
      </c>
      <c r="CB367">
        <v>0</v>
      </c>
      <c r="CC367">
        <v>0.1</v>
      </c>
      <c r="CD367">
        <v>0</v>
      </c>
      <c r="CE367">
        <v>0</v>
      </c>
      <c r="CF367">
        <v>0</v>
      </c>
      <c r="CG367">
        <v>0</v>
      </c>
      <c r="CH367">
        <v>2.4</v>
      </c>
      <c r="CI367">
        <v>0</v>
      </c>
      <c r="CJ367">
        <v>0</v>
      </c>
      <c r="CK367">
        <v>3</v>
      </c>
      <c r="CL367">
        <v>0</v>
      </c>
      <c r="CM367">
        <v>0</v>
      </c>
      <c r="CN367">
        <v>0</v>
      </c>
      <c r="CO367">
        <v>0</v>
      </c>
      <c r="CP367" t="s">
        <v>195</v>
      </c>
      <c r="CQ367" t="s">
        <v>155</v>
      </c>
      <c r="CR367" s="30">
        <v>1E-3</v>
      </c>
      <c r="CS367">
        <v>2.64</v>
      </c>
      <c r="CU367" t="s">
        <v>3180</v>
      </c>
      <c r="CV367" t="s">
        <v>3179</v>
      </c>
    </row>
    <row r="368" spans="1:100">
      <c r="A368">
        <v>366</v>
      </c>
      <c r="B368" s="12">
        <v>0.15789473684210525</v>
      </c>
      <c r="C368" s="12">
        <v>0</v>
      </c>
      <c r="D368">
        <v>3</v>
      </c>
      <c r="E368" s="10">
        <v>69</v>
      </c>
      <c r="F368" s="10">
        <v>17</v>
      </c>
      <c r="G368" s="10">
        <v>26.9</v>
      </c>
      <c r="H368" s="10">
        <v>79.2</v>
      </c>
      <c r="I368">
        <v>4</v>
      </c>
      <c r="J368" t="s">
        <v>55</v>
      </c>
      <c r="K368" s="10">
        <v>20</v>
      </c>
      <c r="L368" t="s">
        <v>602</v>
      </c>
      <c r="M368" t="s">
        <v>3181</v>
      </c>
      <c r="N368" t="s">
        <v>3182</v>
      </c>
      <c r="O368">
        <v>133.96119999999999</v>
      </c>
      <c r="P368" t="s">
        <v>3186</v>
      </c>
      <c r="Q368" s="10">
        <v>0</v>
      </c>
      <c r="R368" s="10">
        <v>0</v>
      </c>
      <c r="S368" s="10">
        <v>0</v>
      </c>
      <c r="T368" s="10">
        <v>0</v>
      </c>
      <c r="U368" s="10">
        <v>192</v>
      </c>
      <c r="V368" s="10">
        <v>0</v>
      </c>
      <c r="W368" s="10">
        <v>0</v>
      </c>
      <c r="X368" s="10">
        <v>192</v>
      </c>
      <c r="Y368" s="10">
        <v>0</v>
      </c>
      <c r="Z368" s="10">
        <v>0</v>
      </c>
      <c r="AA368" s="10">
        <v>0</v>
      </c>
      <c r="AB368" s="10">
        <v>0</v>
      </c>
      <c r="AC368" s="10">
        <v>16</v>
      </c>
      <c r="AD368" s="10">
        <v>0</v>
      </c>
      <c r="AE368" s="10">
        <v>0</v>
      </c>
      <c r="AF368" s="10">
        <v>0</v>
      </c>
      <c r="AG368" s="10">
        <v>0</v>
      </c>
      <c r="AH368" s="10">
        <v>192</v>
      </c>
      <c r="AI368" s="10">
        <v>0</v>
      </c>
      <c r="AJ368" s="10">
        <v>0</v>
      </c>
      <c r="AK368" s="10">
        <v>192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54.3</v>
      </c>
      <c r="AU368" s="10">
        <v>0</v>
      </c>
      <c r="AV368" s="10">
        <v>0</v>
      </c>
      <c r="AW368" s="10">
        <v>99</v>
      </c>
      <c r="AX368" s="10">
        <v>0</v>
      </c>
      <c r="AY368" s="10">
        <v>0</v>
      </c>
      <c r="AZ368" s="10">
        <v>0</v>
      </c>
      <c r="BA368" s="10">
        <v>0</v>
      </c>
      <c r="BB368" t="s">
        <v>3183</v>
      </c>
      <c r="BC368" t="s">
        <v>3184</v>
      </c>
      <c r="BD368" t="s">
        <v>3185</v>
      </c>
      <c r="BE368">
        <v>0</v>
      </c>
      <c r="BF368">
        <v>0</v>
      </c>
      <c r="BG368">
        <v>0</v>
      </c>
      <c r="BH368">
        <v>0</v>
      </c>
      <c r="BI368">
        <v>0.3</v>
      </c>
      <c r="BJ368">
        <v>0</v>
      </c>
      <c r="BK368">
        <v>0</v>
      </c>
      <c r="BL368">
        <v>0.5</v>
      </c>
      <c r="BM368">
        <v>0.3</v>
      </c>
      <c r="BN368">
        <v>0</v>
      </c>
      <c r="BO368">
        <v>0</v>
      </c>
      <c r="BP368">
        <v>0.5</v>
      </c>
      <c r="BQ368">
        <v>-1.6000000000000227</v>
      </c>
      <c r="BR368">
        <v>0</v>
      </c>
      <c r="BS368">
        <v>0</v>
      </c>
      <c r="BT368">
        <v>0</v>
      </c>
      <c r="BU368">
        <v>0</v>
      </c>
      <c r="BV368">
        <v>0.3</v>
      </c>
      <c r="BW368">
        <v>0</v>
      </c>
      <c r="BX368">
        <v>0</v>
      </c>
      <c r="BY368">
        <v>0.5</v>
      </c>
      <c r="BZ368">
        <v>0.3</v>
      </c>
      <c r="CA368">
        <v>0</v>
      </c>
      <c r="CB368">
        <v>0</v>
      </c>
      <c r="CC368">
        <v>0.5</v>
      </c>
      <c r="CD368">
        <v>0</v>
      </c>
      <c r="CE368">
        <v>0</v>
      </c>
      <c r="CF368">
        <v>0</v>
      </c>
      <c r="CG368">
        <v>0</v>
      </c>
      <c r="CH368">
        <v>3.1</v>
      </c>
      <c r="CI368">
        <v>0</v>
      </c>
      <c r="CJ368">
        <v>0</v>
      </c>
      <c r="CK368">
        <v>1</v>
      </c>
      <c r="CL368">
        <v>0</v>
      </c>
      <c r="CM368">
        <v>0</v>
      </c>
      <c r="CN368">
        <v>0</v>
      </c>
      <c r="CO368">
        <v>0</v>
      </c>
      <c r="CP368" t="s">
        <v>155</v>
      </c>
      <c r="CQ368" t="s">
        <v>155</v>
      </c>
      <c r="CR368" s="30">
        <v>4.4000000000000003E-3</v>
      </c>
      <c r="CS368">
        <v>3.8</v>
      </c>
      <c r="CU368" t="s">
        <v>131</v>
      </c>
      <c r="CV368" t="s">
        <v>3187</v>
      </c>
    </row>
    <row r="369" spans="1:100">
      <c r="A369">
        <v>367</v>
      </c>
      <c r="B369" s="12">
        <v>0.31578947368421051</v>
      </c>
      <c r="C369" s="12">
        <v>0</v>
      </c>
      <c r="D369">
        <v>2</v>
      </c>
      <c r="E369" s="10">
        <v>67</v>
      </c>
      <c r="F369" s="10">
        <v>15</v>
      </c>
      <c r="G369" s="10">
        <v>26.4</v>
      </c>
      <c r="H369" s="10">
        <v>80.5</v>
      </c>
      <c r="I369">
        <v>8</v>
      </c>
      <c r="J369" t="s">
        <v>57</v>
      </c>
      <c r="K369" s="10">
        <v>15</v>
      </c>
      <c r="L369" t="s">
        <v>603</v>
      </c>
      <c r="M369" t="s">
        <v>3188</v>
      </c>
      <c r="N369" t="s">
        <v>3189</v>
      </c>
      <c r="O369">
        <v>33.5289</v>
      </c>
      <c r="P369" t="s">
        <v>3193</v>
      </c>
      <c r="Q369" s="10">
        <v>0</v>
      </c>
      <c r="R369" s="10">
        <v>0</v>
      </c>
      <c r="S369" s="10">
        <v>0</v>
      </c>
      <c r="T369" s="10">
        <v>0</v>
      </c>
      <c r="U369" s="10">
        <v>46</v>
      </c>
      <c r="V369" s="10">
        <v>0</v>
      </c>
      <c r="W369" s="10">
        <v>0</v>
      </c>
      <c r="X369" s="10">
        <v>323</v>
      </c>
      <c r="Y369" s="10">
        <v>0</v>
      </c>
      <c r="Z369" s="10">
        <v>0</v>
      </c>
      <c r="AA369" s="10">
        <v>0</v>
      </c>
      <c r="AB369" s="10">
        <v>0</v>
      </c>
      <c r="AC369" s="10">
        <v>31</v>
      </c>
      <c r="AD369" s="10">
        <v>0</v>
      </c>
      <c r="AE369" s="10">
        <v>0</v>
      </c>
      <c r="AF369" s="10">
        <v>0</v>
      </c>
      <c r="AG369" s="10">
        <v>0</v>
      </c>
      <c r="AH369" s="10">
        <v>46</v>
      </c>
      <c r="AI369" s="10">
        <v>0</v>
      </c>
      <c r="AJ369" s="10">
        <v>0</v>
      </c>
      <c r="AK369" s="10">
        <v>323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6.1</v>
      </c>
      <c r="AU369" s="10">
        <v>0</v>
      </c>
      <c r="AV369" s="10">
        <v>0</v>
      </c>
      <c r="AW369" s="10">
        <v>55.3</v>
      </c>
      <c r="AX369" s="10">
        <v>0</v>
      </c>
      <c r="AY369" s="10">
        <v>0</v>
      </c>
      <c r="AZ369" s="10">
        <v>0</v>
      </c>
      <c r="BA369" s="10">
        <v>0</v>
      </c>
      <c r="BB369" t="s">
        <v>3190</v>
      </c>
      <c r="BC369" t="s">
        <v>3191</v>
      </c>
      <c r="BD369" t="s">
        <v>3192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1.9</v>
      </c>
      <c r="BM369">
        <v>0</v>
      </c>
      <c r="BN369">
        <v>0</v>
      </c>
      <c r="BO369">
        <v>0</v>
      </c>
      <c r="BP369">
        <v>1.9</v>
      </c>
      <c r="BQ369">
        <v>-3.8000000000000114</v>
      </c>
      <c r="BR369">
        <v>0</v>
      </c>
      <c r="BS369">
        <v>0</v>
      </c>
      <c r="BT369">
        <v>0</v>
      </c>
      <c r="BU369">
        <v>0</v>
      </c>
      <c r="BV369">
        <v>-0.3</v>
      </c>
      <c r="BW369">
        <v>0</v>
      </c>
      <c r="BX369">
        <v>0</v>
      </c>
      <c r="BY369">
        <v>1.9</v>
      </c>
      <c r="BZ369">
        <v>0</v>
      </c>
      <c r="CA369">
        <v>0</v>
      </c>
      <c r="CB369">
        <v>0</v>
      </c>
      <c r="CC369">
        <v>1.9</v>
      </c>
      <c r="CD369">
        <v>0</v>
      </c>
      <c r="CE369">
        <v>0</v>
      </c>
      <c r="CF369">
        <v>0</v>
      </c>
      <c r="CG369">
        <v>0</v>
      </c>
      <c r="CH369">
        <v>2.6</v>
      </c>
      <c r="CI369">
        <v>0</v>
      </c>
      <c r="CJ369">
        <v>0</v>
      </c>
      <c r="CK369">
        <v>3.4</v>
      </c>
      <c r="CL369">
        <v>0</v>
      </c>
      <c r="CM369">
        <v>0</v>
      </c>
      <c r="CN369">
        <v>0</v>
      </c>
      <c r="CO369">
        <v>0</v>
      </c>
      <c r="CP369" t="s">
        <v>155</v>
      </c>
      <c r="CQ369" t="s">
        <v>195</v>
      </c>
      <c r="CR369" s="30">
        <v>8.8000000000000005E-3</v>
      </c>
      <c r="CS369">
        <v>12.47</v>
      </c>
      <c r="CU369" t="s">
        <v>131</v>
      </c>
      <c r="CV369" t="s">
        <v>3194</v>
      </c>
    </row>
    <row r="370" spans="1:100">
      <c r="A370">
        <v>368</v>
      </c>
      <c r="B370" s="12">
        <v>0.36842105263157893</v>
      </c>
      <c r="C370" s="12">
        <v>0</v>
      </c>
      <c r="D370">
        <v>3</v>
      </c>
      <c r="E370" s="10">
        <v>63</v>
      </c>
      <c r="F370" s="10">
        <v>14</v>
      </c>
      <c r="G370" s="10">
        <v>32.700000000000003</v>
      </c>
      <c r="H370" s="10">
        <v>82.2</v>
      </c>
      <c r="I370">
        <v>6</v>
      </c>
      <c r="J370" t="s">
        <v>57</v>
      </c>
      <c r="K370" s="10">
        <v>17</v>
      </c>
      <c r="L370" t="s">
        <v>604</v>
      </c>
      <c r="M370" t="s">
        <v>3195</v>
      </c>
      <c r="N370" t="s">
        <v>3196</v>
      </c>
      <c r="O370">
        <v>24.7</v>
      </c>
      <c r="P370" t="s">
        <v>3200</v>
      </c>
      <c r="Q370" s="10">
        <v>0</v>
      </c>
      <c r="R370" s="10">
        <v>0</v>
      </c>
      <c r="S370" s="10">
        <v>0</v>
      </c>
      <c r="T370" s="10">
        <v>0</v>
      </c>
      <c r="U370" s="10">
        <v>28</v>
      </c>
      <c r="V370" s="10">
        <v>0</v>
      </c>
      <c r="W370" s="10">
        <v>0</v>
      </c>
      <c r="X370" s="10">
        <v>340</v>
      </c>
      <c r="Y370" s="10">
        <v>0</v>
      </c>
      <c r="Z370" s="10">
        <v>0</v>
      </c>
      <c r="AA370" s="10">
        <v>0</v>
      </c>
      <c r="AB370" s="10">
        <v>0</v>
      </c>
      <c r="AC370" s="10">
        <v>32</v>
      </c>
      <c r="AD370" s="10">
        <v>0</v>
      </c>
      <c r="AE370" s="10">
        <v>0</v>
      </c>
      <c r="AF370" s="10">
        <v>0</v>
      </c>
      <c r="AG370" s="10">
        <v>0</v>
      </c>
      <c r="AH370" s="10">
        <v>28</v>
      </c>
      <c r="AI370" s="10">
        <v>0</v>
      </c>
      <c r="AJ370" s="10">
        <v>0</v>
      </c>
      <c r="AK370" s="10">
        <v>340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80.2</v>
      </c>
      <c r="AU370" s="10">
        <v>0</v>
      </c>
      <c r="AV370" s="10">
        <v>0</v>
      </c>
      <c r="AW370" s="10">
        <v>99</v>
      </c>
      <c r="AX370" s="10">
        <v>0</v>
      </c>
      <c r="AY370" s="10">
        <v>0</v>
      </c>
      <c r="AZ370" s="10">
        <v>0</v>
      </c>
      <c r="BA370" s="10">
        <v>0</v>
      </c>
      <c r="BB370" t="s">
        <v>3197</v>
      </c>
      <c r="BC370" t="s">
        <v>3198</v>
      </c>
      <c r="BD370" t="s">
        <v>3199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1.8</v>
      </c>
      <c r="BM370">
        <v>0</v>
      </c>
      <c r="BN370">
        <v>0</v>
      </c>
      <c r="BO370">
        <v>0</v>
      </c>
      <c r="BP370">
        <v>1.9</v>
      </c>
      <c r="BQ370">
        <v>-3.6999999999999886</v>
      </c>
      <c r="BR370">
        <v>0</v>
      </c>
      <c r="BS370">
        <v>0</v>
      </c>
      <c r="BT370">
        <v>0</v>
      </c>
      <c r="BU370">
        <v>0</v>
      </c>
      <c r="BV370">
        <v>-0.2</v>
      </c>
      <c r="BW370">
        <v>0</v>
      </c>
      <c r="BX370">
        <v>0</v>
      </c>
      <c r="BY370">
        <v>1.8</v>
      </c>
      <c r="BZ370">
        <v>0</v>
      </c>
      <c r="CA370">
        <v>0</v>
      </c>
      <c r="CB370">
        <v>0</v>
      </c>
      <c r="CC370">
        <v>1.9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0.7</v>
      </c>
      <c r="CL370">
        <v>0</v>
      </c>
      <c r="CM370">
        <v>0</v>
      </c>
      <c r="CN370">
        <v>0</v>
      </c>
      <c r="CO370">
        <v>0</v>
      </c>
      <c r="CP370" t="s">
        <v>155</v>
      </c>
      <c r="CQ370" t="s">
        <v>155</v>
      </c>
      <c r="CR370" s="30">
        <v>9.7000000000000003E-3</v>
      </c>
      <c r="CS370">
        <v>15.7</v>
      </c>
      <c r="CU370" t="s">
        <v>131</v>
      </c>
      <c r="CV370" t="s">
        <v>3201</v>
      </c>
    </row>
    <row r="371" spans="1:100">
      <c r="A371">
        <v>369</v>
      </c>
      <c r="B371" s="12">
        <v>0.47368421052631576</v>
      </c>
      <c r="C371" s="12">
        <v>0</v>
      </c>
      <c r="D371">
        <v>4</v>
      </c>
      <c r="E371" s="10">
        <v>66</v>
      </c>
      <c r="F371" s="10">
        <v>18</v>
      </c>
      <c r="G371" s="10">
        <v>33.299999999999997</v>
      </c>
      <c r="H371" s="10">
        <v>82</v>
      </c>
      <c r="I371">
        <v>8</v>
      </c>
      <c r="J371" t="s">
        <v>57</v>
      </c>
      <c r="K371" s="10">
        <v>13</v>
      </c>
      <c r="L371" t="s">
        <v>605</v>
      </c>
      <c r="M371" t="s">
        <v>3202</v>
      </c>
      <c r="N371" t="s">
        <v>3203</v>
      </c>
      <c r="O371">
        <v>54.7087</v>
      </c>
      <c r="P371" t="s">
        <v>3207</v>
      </c>
      <c r="Q371" s="10">
        <v>0</v>
      </c>
      <c r="R371" s="10">
        <v>0</v>
      </c>
      <c r="S371" s="10">
        <v>0</v>
      </c>
      <c r="T371" s="10">
        <v>0</v>
      </c>
      <c r="U371" s="10">
        <v>63</v>
      </c>
      <c r="V371" s="10">
        <v>0</v>
      </c>
      <c r="W371" s="10">
        <v>0</v>
      </c>
      <c r="X371" s="10">
        <v>299</v>
      </c>
      <c r="Y371" s="10">
        <v>0</v>
      </c>
      <c r="Z371" s="10">
        <v>0</v>
      </c>
      <c r="AA371" s="10">
        <v>0</v>
      </c>
      <c r="AB371" s="10">
        <v>0</v>
      </c>
      <c r="AC371" s="10">
        <v>38</v>
      </c>
      <c r="AD371" s="10">
        <v>0</v>
      </c>
      <c r="AE371" s="10">
        <v>0</v>
      </c>
      <c r="AF371" s="10">
        <v>0</v>
      </c>
      <c r="AG371" s="10">
        <v>0</v>
      </c>
      <c r="AH371" s="10">
        <v>63</v>
      </c>
      <c r="AI371" s="10">
        <v>0</v>
      </c>
      <c r="AJ371" s="10">
        <v>0</v>
      </c>
      <c r="AK371" s="10">
        <v>299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42.3</v>
      </c>
      <c r="AU371" s="10">
        <v>0</v>
      </c>
      <c r="AV371" s="10">
        <v>0</v>
      </c>
      <c r="AW371" s="10">
        <v>90.8</v>
      </c>
      <c r="AX371" s="10">
        <v>0</v>
      </c>
      <c r="AY371" s="10">
        <v>0</v>
      </c>
      <c r="AZ371" s="10">
        <v>0</v>
      </c>
      <c r="BA371" s="10">
        <v>0</v>
      </c>
      <c r="BB371" t="s">
        <v>3204</v>
      </c>
      <c r="BC371" t="s">
        <v>3205</v>
      </c>
      <c r="BD371" t="s">
        <v>3206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2.2000000000000002</v>
      </c>
      <c r="BM371">
        <v>0</v>
      </c>
      <c r="BN371">
        <v>0</v>
      </c>
      <c r="BO371">
        <v>0</v>
      </c>
      <c r="BP371">
        <v>2.1</v>
      </c>
      <c r="BQ371">
        <v>-4.3000000000000114</v>
      </c>
      <c r="BR371">
        <v>0</v>
      </c>
      <c r="BS371">
        <v>0</v>
      </c>
      <c r="BT371">
        <v>0</v>
      </c>
      <c r="BU371">
        <v>0</v>
      </c>
      <c r="BV371">
        <v>-0.5</v>
      </c>
      <c r="BW371">
        <v>0</v>
      </c>
      <c r="BX371">
        <v>0</v>
      </c>
      <c r="BY371">
        <v>2.2000000000000002</v>
      </c>
      <c r="BZ371">
        <v>0</v>
      </c>
      <c r="CA371">
        <v>0</v>
      </c>
      <c r="CB371">
        <v>0</v>
      </c>
      <c r="CC371">
        <v>2.1</v>
      </c>
      <c r="CD371">
        <v>0</v>
      </c>
      <c r="CE371">
        <v>0</v>
      </c>
      <c r="CF371">
        <v>0</v>
      </c>
      <c r="CG371">
        <v>0</v>
      </c>
      <c r="CH371">
        <v>2.8</v>
      </c>
      <c r="CI371">
        <v>0</v>
      </c>
      <c r="CJ371">
        <v>0</v>
      </c>
      <c r="CK371">
        <v>3.5</v>
      </c>
      <c r="CL371">
        <v>0</v>
      </c>
      <c r="CM371">
        <v>0</v>
      </c>
      <c r="CN371">
        <v>0</v>
      </c>
      <c r="CO371">
        <v>0</v>
      </c>
      <c r="CP371" t="s">
        <v>155</v>
      </c>
      <c r="CQ371" t="s">
        <v>155</v>
      </c>
      <c r="CR371" s="30">
        <v>5.5999999999999999E-3</v>
      </c>
      <c r="CS371">
        <v>5.98</v>
      </c>
      <c r="CU371" t="s">
        <v>131</v>
      </c>
      <c r="CV371" t="s">
        <v>3208</v>
      </c>
    </row>
    <row r="372" spans="1:100">
      <c r="A372">
        <v>370</v>
      </c>
      <c r="B372" s="12">
        <v>0.52631578947368418</v>
      </c>
      <c r="C372" s="12">
        <v>0</v>
      </c>
      <c r="D372">
        <v>3</v>
      </c>
      <c r="E372" s="10">
        <v>64</v>
      </c>
      <c r="F372" s="10">
        <v>12</v>
      </c>
      <c r="G372" s="10">
        <v>32.9</v>
      </c>
      <c r="H372" s="10">
        <v>81.400000000000006</v>
      </c>
      <c r="I372">
        <v>7</v>
      </c>
      <c r="J372" t="s">
        <v>57</v>
      </c>
      <c r="K372" s="10">
        <v>18</v>
      </c>
      <c r="L372" t="s">
        <v>606</v>
      </c>
      <c r="M372" t="s">
        <v>3209</v>
      </c>
      <c r="N372" t="s">
        <v>3210</v>
      </c>
      <c r="O372">
        <v>21.4481</v>
      </c>
      <c r="P372" t="s">
        <v>3214</v>
      </c>
      <c r="Q372" s="10">
        <v>0</v>
      </c>
      <c r="R372" s="10">
        <v>0</v>
      </c>
      <c r="S372" s="10">
        <v>0</v>
      </c>
      <c r="T372" s="10">
        <v>0</v>
      </c>
      <c r="U372" s="10">
        <v>20</v>
      </c>
      <c r="V372" s="10">
        <v>0</v>
      </c>
      <c r="W372" s="10">
        <v>0</v>
      </c>
      <c r="X372" s="10">
        <v>372</v>
      </c>
      <c r="Y372" s="10">
        <v>0</v>
      </c>
      <c r="Z372" s="10">
        <v>0</v>
      </c>
      <c r="AA372" s="10">
        <v>0</v>
      </c>
      <c r="AB372" s="10">
        <v>0</v>
      </c>
      <c r="AC372" s="10">
        <v>8</v>
      </c>
      <c r="AD372" s="10">
        <v>0</v>
      </c>
      <c r="AE372" s="10">
        <v>0</v>
      </c>
      <c r="AF372" s="10">
        <v>0</v>
      </c>
      <c r="AG372" s="10">
        <v>0</v>
      </c>
      <c r="AH372" s="10">
        <v>20</v>
      </c>
      <c r="AI372" s="10">
        <v>0</v>
      </c>
      <c r="AJ372" s="10">
        <v>0</v>
      </c>
      <c r="AK372" s="10">
        <v>372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43.3</v>
      </c>
      <c r="AU372" s="10">
        <v>0</v>
      </c>
      <c r="AV372" s="10">
        <v>0</v>
      </c>
      <c r="AW372" s="10">
        <v>41.1</v>
      </c>
      <c r="AX372" s="10">
        <v>0</v>
      </c>
      <c r="AY372" s="10">
        <v>0</v>
      </c>
      <c r="AZ372" s="10">
        <v>0</v>
      </c>
      <c r="BA372" s="10">
        <v>0</v>
      </c>
      <c r="BB372" t="s">
        <v>3211</v>
      </c>
      <c r="BC372" t="s">
        <v>3212</v>
      </c>
      <c r="BD372" t="s">
        <v>3213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0.4</v>
      </c>
      <c r="BM372">
        <v>0.1</v>
      </c>
      <c r="BN372">
        <v>0</v>
      </c>
      <c r="BO372">
        <v>0</v>
      </c>
      <c r="BP372">
        <v>0.4</v>
      </c>
      <c r="BQ372">
        <v>-0.89999999999997726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0.4</v>
      </c>
      <c r="BZ372">
        <v>0.1</v>
      </c>
      <c r="CA372">
        <v>0</v>
      </c>
      <c r="CB372">
        <v>0</v>
      </c>
      <c r="CC372">
        <v>0.4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0.6</v>
      </c>
      <c r="CL372">
        <v>0</v>
      </c>
      <c r="CM372">
        <v>0</v>
      </c>
      <c r="CN372">
        <v>0</v>
      </c>
      <c r="CO372">
        <v>0</v>
      </c>
      <c r="CP372" t="s">
        <v>195</v>
      </c>
      <c r="CQ372" t="s">
        <v>155</v>
      </c>
      <c r="CR372" s="30">
        <v>0.01</v>
      </c>
      <c r="CS372">
        <v>13.84</v>
      </c>
      <c r="CU372" t="s">
        <v>3216</v>
      </c>
      <c r="CV372" t="s">
        <v>3215</v>
      </c>
    </row>
    <row r="373" spans="1:100">
      <c r="A373">
        <v>371</v>
      </c>
      <c r="B373" s="12">
        <v>0.42105263157894735</v>
      </c>
      <c r="C373" s="12">
        <v>0</v>
      </c>
      <c r="D373">
        <v>1</v>
      </c>
      <c r="E373" s="10">
        <v>67</v>
      </c>
      <c r="F373" s="10">
        <v>13</v>
      </c>
      <c r="G373" s="10">
        <v>28.4</v>
      </c>
      <c r="H373" s="10">
        <v>81.2</v>
      </c>
      <c r="I373">
        <v>3</v>
      </c>
      <c r="J373" t="s">
        <v>55</v>
      </c>
      <c r="K373" s="10">
        <v>20</v>
      </c>
      <c r="L373" t="s">
        <v>607</v>
      </c>
      <c r="M373" t="s">
        <v>3217</v>
      </c>
      <c r="N373" t="s">
        <v>3218</v>
      </c>
      <c r="O373">
        <v>93.092100000000002</v>
      </c>
      <c r="P373" t="s">
        <v>3222</v>
      </c>
      <c r="Q373" s="10">
        <v>0</v>
      </c>
      <c r="R373" s="10">
        <v>0</v>
      </c>
      <c r="S373" s="10">
        <v>0</v>
      </c>
      <c r="T373" s="10">
        <v>0</v>
      </c>
      <c r="U373" s="10">
        <v>195</v>
      </c>
      <c r="V373" s="10">
        <v>0</v>
      </c>
      <c r="W373" s="10">
        <v>0</v>
      </c>
      <c r="X373" s="10">
        <v>195</v>
      </c>
      <c r="Y373" s="10">
        <v>0</v>
      </c>
      <c r="Z373" s="10">
        <v>0</v>
      </c>
      <c r="AA373" s="10">
        <v>0</v>
      </c>
      <c r="AB373" s="10">
        <v>0</v>
      </c>
      <c r="AC373" s="10">
        <v>10</v>
      </c>
      <c r="AD373" s="10">
        <v>0</v>
      </c>
      <c r="AE373" s="10">
        <v>0</v>
      </c>
      <c r="AF373" s="10">
        <v>0</v>
      </c>
      <c r="AG373" s="10">
        <v>0</v>
      </c>
      <c r="AH373" s="10">
        <v>195</v>
      </c>
      <c r="AI373" s="10">
        <v>0</v>
      </c>
      <c r="AJ373" s="10">
        <v>0</v>
      </c>
      <c r="AK373" s="10">
        <v>195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92</v>
      </c>
      <c r="AU373" s="10">
        <v>0</v>
      </c>
      <c r="AV373" s="10">
        <v>0</v>
      </c>
      <c r="AW373" s="10">
        <v>30</v>
      </c>
      <c r="AX373" s="10">
        <v>0</v>
      </c>
      <c r="AY373" s="10">
        <v>0</v>
      </c>
      <c r="AZ373" s="10">
        <v>0</v>
      </c>
      <c r="BA373" s="10">
        <v>0</v>
      </c>
      <c r="BB373" t="s">
        <v>3219</v>
      </c>
      <c r="BC373" t="s">
        <v>3220</v>
      </c>
      <c r="BD373" t="s">
        <v>3221</v>
      </c>
      <c r="BE373">
        <v>0</v>
      </c>
      <c r="BF373">
        <v>0</v>
      </c>
      <c r="BG373">
        <v>0</v>
      </c>
      <c r="BH373">
        <v>0</v>
      </c>
      <c r="BI373">
        <v>0.2</v>
      </c>
      <c r="BJ373">
        <v>0</v>
      </c>
      <c r="BK373">
        <v>0</v>
      </c>
      <c r="BL373">
        <v>0.4</v>
      </c>
      <c r="BM373">
        <v>0.2</v>
      </c>
      <c r="BN373">
        <v>0</v>
      </c>
      <c r="BO373">
        <v>0</v>
      </c>
      <c r="BP373">
        <v>0.4</v>
      </c>
      <c r="BQ373">
        <v>-1.1999999999999886</v>
      </c>
      <c r="BR373">
        <v>0</v>
      </c>
      <c r="BS373">
        <v>0</v>
      </c>
      <c r="BT373">
        <v>0</v>
      </c>
      <c r="BU373">
        <v>0</v>
      </c>
      <c r="BV373">
        <v>0.2</v>
      </c>
      <c r="BW373">
        <v>0</v>
      </c>
      <c r="BX373">
        <v>0</v>
      </c>
      <c r="BY373">
        <v>0.4</v>
      </c>
      <c r="BZ373">
        <v>0.2</v>
      </c>
      <c r="CA373">
        <v>0</v>
      </c>
      <c r="CB373">
        <v>0</v>
      </c>
      <c r="CC373">
        <v>0.4</v>
      </c>
      <c r="CD373">
        <v>0</v>
      </c>
      <c r="CE373">
        <v>0</v>
      </c>
      <c r="CF373">
        <v>0</v>
      </c>
      <c r="CG373">
        <v>0</v>
      </c>
      <c r="CH373">
        <v>2.6</v>
      </c>
      <c r="CI373">
        <v>0</v>
      </c>
      <c r="CJ373">
        <v>0</v>
      </c>
      <c r="CK373">
        <v>2.9</v>
      </c>
      <c r="CL373">
        <v>0</v>
      </c>
      <c r="CM373">
        <v>0</v>
      </c>
      <c r="CN373">
        <v>0</v>
      </c>
      <c r="CO373">
        <v>0</v>
      </c>
      <c r="CP373" t="s">
        <v>195</v>
      </c>
      <c r="CQ373" t="s">
        <v>155</v>
      </c>
      <c r="CR373" s="30">
        <v>5.7000000000000002E-3</v>
      </c>
      <c r="CS373">
        <v>3.84</v>
      </c>
      <c r="CU373" t="s">
        <v>131</v>
      </c>
      <c r="CV373" t="s">
        <v>3223</v>
      </c>
    </row>
    <row r="374" spans="1:100">
      <c r="A374">
        <v>372</v>
      </c>
      <c r="B374" s="12">
        <v>0.47368421052631576</v>
      </c>
      <c r="C374" s="12">
        <v>0</v>
      </c>
      <c r="D374">
        <v>0</v>
      </c>
      <c r="E374" s="10">
        <v>69</v>
      </c>
      <c r="F374" s="10">
        <v>18</v>
      </c>
      <c r="G374" s="10">
        <v>31.1</v>
      </c>
      <c r="H374" s="10">
        <v>85.6</v>
      </c>
      <c r="I374">
        <v>3</v>
      </c>
      <c r="J374" t="s">
        <v>55</v>
      </c>
      <c r="K374" s="10">
        <v>23</v>
      </c>
      <c r="L374" t="s">
        <v>608</v>
      </c>
      <c r="M374" t="s">
        <v>3224</v>
      </c>
      <c r="N374" t="s">
        <v>3225</v>
      </c>
      <c r="O374">
        <v>104.52330000000001</v>
      </c>
      <c r="P374" t="s">
        <v>3229</v>
      </c>
      <c r="Q374" s="10">
        <v>0</v>
      </c>
      <c r="R374" s="10">
        <v>0</v>
      </c>
      <c r="S374" s="10">
        <v>0</v>
      </c>
      <c r="T374" s="10">
        <v>0</v>
      </c>
      <c r="U374" s="10">
        <v>237</v>
      </c>
      <c r="V374" s="10">
        <v>0</v>
      </c>
      <c r="W374" s="10">
        <v>0</v>
      </c>
      <c r="X374" s="10">
        <v>128</v>
      </c>
      <c r="Y374" s="10">
        <v>0</v>
      </c>
      <c r="Z374" s="10">
        <v>0</v>
      </c>
      <c r="AA374" s="10">
        <v>0</v>
      </c>
      <c r="AB374" s="10">
        <v>0</v>
      </c>
      <c r="AC374" s="10">
        <v>35</v>
      </c>
      <c r="AD374" s="10">
        <v>0</v>
      </c>
      <c r="AE374" s="10">
        <v>0</v>
      </c>
      <c r="AF374" s="10">
        <v>0</v>
      </c>
      <c r="AG374" s="10">
        <v>0</v>
      </c>
      <c r="AH374" s="10">
        <v>237</v>
      </c>
      <c r="AI374" s="10">
        <v>0</v>
      </c>
      <c r="AJ374" s="10">
        <v>0</v>
      </c>
      <c r="AK374" s="10">
        <v>128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81.599999999999994</v>
      </c>
      <c r="AU374" s="10">
        <v>0</v>
      </c>
      <c r="AV374" s="10">
        <v>0</v>
      </c>
      <c r="AW374" s="10">
        <v>8.9</v>
      </c>
      <c r="AX374" s="10">
        <v>0</v>
      </c>
      <c r="AY374" s="10">
        <v>0</v>
      </c>
      <c r="AZ374" s="10">
        <v>0</v>
      </c>
      <c r="BA374" s="10">
        <v>0</v>
      </c>
      <c r="BB374" t="s">
        <v>3226</v>
      </c>
      <c r="BC374" t="s">
        <v>3227</v>
      </c>
      <c r="BD374" t="s">
        <v>3228</v>
      </c>
      <c r="BE374">
        <v>0</v>
      </c>
      <c r="BF374">
        <v>0</v>
      </c>
      <c r="BG374">
        <v>0</v>
      </c>
      <c r="BH374">
        <v>0</v>
      </c>
      <c r="BI374">
        <v>1.2</v>
      </c>
      <c r="BJ374">
        <v>0</v>
      </c>
      <c r="BK374">
        <v>0</v>
      </c>
      <c r="BL374">
        <v>0.7</v>
      </c>
      <c r="BM374">
        <v>0.5</v>
      </c>
      <c r="BN374">
        <v>0</v>
      </c>
      <c r="BO374">
        <v>0</v>
      </c>
      <c r="BP374">
        <v>0</v>
      </c>
      <c r="BQ374">
        <v>-2.3999999999999773</v>
      </c>
      <c r="BR374">
        <v>0</v>
      </c>
      <c r="BS374">
        <v>0</v>
      </c>
      <c r="BT374">
        <v>0</v>
      </c>
      <c r="BU374">
        <v>0</v>
      </c>
      <c r="BV374">
        <v>1.2</v>
      </c>
      <c r="BW374">
        <v>0</v>
      </c>
      <c r="BX374">
        <v>0</v>
      </c>
      <c r="BY374">
        <v>0.7</v>
      </c>
      <c r="BZ374">
        <v>0.5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3.7</v>
      </c>
      <c r="CI374">
        <v>0</v>
      </c>
      <c r="CJ374">
        <v>0</v>
      </c>
      <c r="CK374">
        <v>3.6</v>
      </c>
      <c r="CL374">
        <v>0</v>
      </c>
      <c r="CM374">
        <v>0</v>
      </c>
      <c r="CN374">
        <v>0</v>
      </c>
      <c r="CO374">
        <v>0</v>
      </c>
      <c r="CP374" t="s">
        <v>195</v>
      </c>
      <c r="CQ374" t="s">
        <v>155</v>
      </c>
      <c r="CR374" s="30">
        <v>5.8999999999999999E-3</v>
      </c>
      <c r="CS374">
        <v>3.13</v>
      </c>
      <c r="CU374" t="s">
        <v>131</v>
      </c>
      <c r="CV374" t="s">
        <v>3230</v>
      </c>
    </row>
    <row r="375" spans="1:100">
      <c r="A375">
        <v>373</v>
      </c>
      <c r="B375" s="12">
        <v>0.52631578947368418</v>
      </c>
      <c r="C375" s="12">
        <v>0</v>
      </c>
      <c r="D375">
        <v>0</v>
      </c>
      <c r="E375" s="10">
        <v>74</v>
      </c>
      <c r="F375" s="10">
        <v>23</v>
      </c>
      <c r="G375" s="10">
        <v>32</v>
      </c>
      <c r="H375" s="10">
        <v>87.8</v>
      </c>
      <c r="I375">
        <v>7</v>
      </c>
      <c r="J375" t="s">
        <v>55</v>
      </c>
      <c r="K375" s="10">
        <v>28</v>
      </c>
      <c r="L375" t="s">
        <v>609</v>
      </c>
      <c r="M375" t="s">
        <v>3231</v>
      </c>
      <c r="N375" t="s">
        <v>3232</v>
      </c>
      <c r="O375">
        <v>48.983800000000002</v>
      </c>
      <c r="P375" t="s">
        <v>3236</v>
      </c>
      <c r="Q375" s="10">
        <v>0</v>
      </c>
      <c r="R375" s="10">
        <v>0</v>
      </c>
      <c r="S375" s="10">
        <v>0</v>
      </c>
      <c r="T375" s="10">
        <v>0</v>
      </c>
      <c r="U375" s="10">
        <v>345</v>
      </c>
      <c r="V375" s="10">
        <v>0</v>
      </c>
      <c r="W375" s="10">
        <v>0</v>
      </c>
      <c r="X375" s="10">
        <v>38</v>
      </c>
      <c r="Y375" s="10">
        <v>0</v>
      </c>
      <c r="Z375" s="10">
        <v>0</v>
      </c>
      <c r="AA375" s="10">
        <v>0</v>
      </c>
      <c r="AB375" s="10">
        <v>0</v>
      </c>
      <c r="AC375" s="10">
        <v>17</v>
      </c>
      <c r="AD375" s="10">
        <v>0</v>
      </c>
      <c r="AE375" s="10">
        <v>0</v>
      </c>
      <c r="AF375" s="10">
        <v>0</v>
      </c>
      <c r="AG375" s="10">
        <v>0</v>
      </c>
      <c r="AH375" s="10">
        <v>345</v>
      </c>
      <c r="AI375" s="10">
        <v>0</v>
      </c>
      <c r="AJ375" s="10">
        <v>0</v>
      </c>
      <c r="AK375" s="10">
        <v>38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96.9</v>
      </c>
      <c r="AU375" s="10">
        <v>0</v>
      </c>
      <c r="AV375" s="10">
        <v>0</v>
      </c>
      <c r="AW375" s="10">
        <v>73.599999999999994</v>
      </c>
      <c r="AX375" s="10">
        <v>0</v>
      </c>
      <c r="AY375" s="10">
        <v>0</v>
      </c>
      <c r="AZ375" s="10">
        <v>0</v>
      </c>
      <c r="BA375" s="10">
        <v>0</v>
      </c>
      <c r="BB375" t="s">
        <v>3233</v>
      </c>
      <c r="BC375" t="s">
        <v>3234</v>
      </c>
      <c r="BD375" t="s">
        <v>3235</v>
      </c>
      <c r="BE375">
        <v>0</v>
      </c>
      <c r="BF375">
        <v>0</v>
      </c>
      <c r="BG375">
        <v>0</v>
      </c>
      <c r="BH375">
        <v>0</v>
      </c>
      <c r="BI375">
        <v>0.9</v>
      </c>
      <c r="BJ375">
        <v>0</v>
      </c>
      <c r="BK375">
        <v>0</v>
      </c>
      <c r="BL375">
        <v>0.1</v>
      </c>
      <c r="BM375">
        <v>0</v>
      </c>
      <c r="BN375">
        <v>0</v>
      </c>
      <c r="BO375">
        <v>0</v>
      </c>
      <c r="BP375">
        <v>0</v>
      </c>
      <c r="BQ375">
        <v>-1</v>
      </c>
      <c r="BR375">
        <v>0</v>
      </c>
      <c r="BS375">
        <v>0</v>
      </c>
      <c r="BT375">
        <v>0</v>
      </c>
      <c r="BU375">
        <v>0</v>
      </c>
      <c r="BV375">
        <v>0.9</v>
      </c>
      <c r="BW375">
        <v>0</v>
      </c>
      <c r="BX375">
        <v>0</v>
      </c>
      <c r="BY375">
        <v>0.1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3.0999999999999943</v>
      </c>
      <c r="CI375">
        <v>0</v>
      </c>
      <c r="CJ375">
        <v>0</v>
      </c>
      <c r="CK375">
        <v>3.7</v>
      </c>
      <c r="CL375">
        <v>0</v>
      </c>
      <c r="CM375">
        <v>0</v>
      </c>
      <c r="CN375">
        <v>0</v>
      </c>
      <c r="CO375">
        <v>0</v>
      </c>
      <c r="CP375" t="s">
        <v>195</v>
      </c>
      <c r="CQ375" t="s">
        <v>155</v>
      </c>
      <c r="CR375" s="30">
        <v>2.2000000000000001E-3</v>
      </c>
      <c r="CS375">
        <v>6.06</v>
      </c>
      <c r="CU375" t="s">
        <v>131</v>
      </c>
      <c r="CV375" t="s">
        <v>3237</v>
      </c>
    </row>
    <row r="376" spans="1:100">
      <c r="A376">
        <v>374</v>
      </c>
      <c r="B376" s="12">
        <v>0.47368421052631576</v>
      </c>
      <c r="C376" s="12">
        <v>1</v>
      </c>
      <c r="D376">
        <v>-2</v>
      </c>
      <c r="E376" s="10">
        <v>71</v>
      </c>
      <c r="F376" s="10">
        <v>27</v>
      </c>
      <c r="G376" s="10">
        <v>37.4</v>
      </c>
      <c r="H376" s="10">
        <v>86.7</v>
      </c>
      <c r="I376">
        <v>8</v>
      </c>
      <c r="J376" t="s">
        <v>148</v>
      </c>
      <c r="K376" s="10">
        <v>27</v>
      </c>
      <c r="L376" t="s">
        <v>610</v>
      </c>
      <c r="M376" t="s">
        <v>3238</v>
      </c>
      <c r="N376" t="s">
        <v>3239</v>
      </c>
      <c r="O376">
        <v>0</v>
      </c>
      <c r="P376" t="s">
        <v>131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t="s">
        <v>3240</v>
      </c>
      <c r="BC376" t="s">
        <v>3241</v>
      </c>
      <c r="BD376" t="s">
        <v>3242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 t="s">
        <v>195</v>
      </c>
      <c r="CQ376" t="s">
        <v>155</v>
      </c>
      <c r="CR376" s="30">
        <v>1.5E-3</v>
      </c>
      <c r="CS376">
        <v>4.4000000000000004</v>
      </c>
      <c r="CU376" t="s">
        <v>131</v>
      </c>
      <c r="CV376" t="s">
        <v>3243</v>
      </c>
    </row>
    <row r="377" spans="1:100">
      <c r="A377">
        <v>375</v>
      </c>
      <c r="B377" s="12">
        <v>0.89473684210526316</v>
      </c>
      <c r="C377" s="12">
        <v>1</v>
      </c>
      <c r="D377">
        <v>-4</v>
      </c>
      <c r="E377" s="10">
        <v>77</v>
      </c>
      <c r="F377" s="10">
        <v>26</v>
      </c>
      <c r="G377" s="10">
        <v>38.200000000000003</v>
      </c>
      <c r="H377" s="10">
        <v>85</v>
      </c>
      <c r="I377">
        <v>7</v>
      </c>
      <c r="J377" t="s">
        <v>148</v>
      </c>
      <c r="K377" s="10">
        <v>30</v>
      </c>
      <c r="L377" t="s">
        <v>611</v>
      </c>
      <c r="M377" t="s">
        <v>3244</v>
      </c>
      <c r="N377" t="s">
        <v>3245</v>
      </c>
      <c r="O377">
        <v>0</v>
      </c>
      <c r="P377" t="s">
        <v>131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t="s">
        <v>3246</v>
      </c>
      <c r="BC377" t="s">
        <v>3247</v>
      </c>
      <c r="BD377" t="s">
        <v>3248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 t="s">
        <v>195</v>
      </c>
      <c r="CQ377" t="s">
        <v>155</v>
      </c>
      <c r="CR377" s="30">
        <v>5.8999999999999999E-3</v>
      </c>
      <c r="CS377">
        <v>6.24</v>
      </c>
      <c r="CU377" t="s">
        <v>131</v>
      </c>
      <c r="CV377" t="s">
        <v>3249</v>
      </c>
    </row>
    <row r="378" spans="1:100">
      <c r="A378">
        <v>376</v>
      </c>
      <c r="B378" s="12">
        <v>0.47368421052631576</v>
      </c>
      <c r="C378" s="12">
        <v>1</v>
      </c>
      <c r="D378">
        <v>-2</v>
      </c>
      <c r="E378" s="10">
        <v>77</v>
      </c>
      <c r="F378" s="10">
        <v>24</v>
      </c>
      <c r="G378" s="10">
        <v>32.200000000000003</v>
      </c>
      <c r="H378" s="10">
        <v>89.2</v>
      </c>
      <c r="I378">
        <v>4</v>
      </c>
      <c r="J378" t="s">
        <v>148</v>
      </c>
      <c r="K378" s="10">
        <v>33</v>
      </c>
      <c r="L378" t="s">
        <v>612</v>
      </c>
      <c r="M378" t="s">
        <v>3250</v>
      </c>
      <c r="N378" t="s">
        <v>3251</v>
      </c>
      <c r="O378">
        <v>0</v>
      </c>
      <c r="P378" t="s">
        <v>131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t="s">
        <v>3252</v>
      </c>
      <c r="BC378" t="s">
        <v>3253</v>
      </c>
      <c r="BD378" t="s">
        <v>3254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 t="s">
        <v>195</v>
      </c>
      <c r="CQ378" t="s">
        <v>155</v>
      </c>
      <c r="CR378" s="30">
        <v>8.6999999999999994E-3</v>
      </c>
      <c r="CS378">
        <v>3.43</v>
      </c>
      <c r="CU378" t="s">
        <v>131</v>
      </c>
      <c r="CV378" t="s">
        <v>3255</v>
      </c>
    </row>
    <row r="379" spans="1:100">
      <c r="A379">
        <v>377</v>
      </c>
      <c r="B379" s="12">
        <v>0.52631578947368418</v>
      </c>
      <c r="C379" s="12">
        <v>0</v>
      </c>
      <c r="D379">
        <v>0</v>
      </c>
      <c r="E379" s="10">
        <v>83</v>
      </c>
      <c r="F379" s="10">
        <v>23</v>
      </c>
      <c r="G379" s="10">
        <v>27.9</v>
      </c>
      <c r="H379" s="10">
        <v>83.6</v>
      </c>
      <c r="I379">
        <v>2</v>
      </c>
      <c r="J379" t="s">
        <v>74</v>
      </c>
      <c r="K379" s="10">
        <v>33</v>
      </c>
      <c r="L379" t="s">
        <v>613</v>
      </c>
      <c r="M379" t="s">
        <v>3256</v>
      </c>
      <c r="N379" t="s">
        <v>3257</v>
      </c>
      <c r="O379">
        <v>118.2638</v>
      </c>
      <c r="P379" t="s">
        <v>3261</v>
      </c>
      <c r="Q379" s="10">
        <v>0</v>
      </c>
      <c r="R379" s="10">
        <v>0</v>
      </c>
      <c r="S379" s="10">
        <v>0</v>
      </c>
      <c r="T379" s="10">
        <v>0</v>
      </c>
      <c r="U379" s="10">
        <v>162</v>
      </c>
      <c r="V379" s="10">
        <v>220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18</v>
      </c>
      <c r="AD379" s="10">
        <v>0</v>
      </c>
      <c r="AE379" s="10">
        <v>0</v>
      </c>
      <c r="AF379" s="10">
        <v>0</v>
      </c>
      <c r="AG379" s="10">
        <v>0</v>
      </c>
      <c r="AH379" s="10">
        <v>162</v>
      </c>
      <c r="AI379" s="10">
        <v>220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1.7</v>
      </c>
      <c r="AU379" s="10">
        <v>18.600000000000001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t="s">
        <v>3258</v>
      </c>
      <c r="BC379" t="s">
        <v>3259</v>
      </c>
      <c r="BD379" t="s">
        <v>3260</v>
      </c>
      <c r="BE379">
        <v>0</v>
      </c>
      <c r="BF379">
        <v>0</v>
      </c>
      <c r="BG379">
        <v>0</v>
      </c>
      <c r="BH379">
        <v>0</v>
      </c>
      <c r="BI379">
        <v>1.1000000000000001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-1.1000000000000227</v>
      </c>
      <c r="BR379">
        <v>0</v>
      </c>
      <c r="BS379">
        <v>0</v>
      </c>
      <c r="BT379">
        <v>0</v>
      </c>
      <c r="BU379">
        <v>0</v>
      </c>
      <c r="BV379">
        <v>1.1000000000000001</v>
      </c>
      <c r="BW379">
        <v>-1.9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3.5</v>
      </c>
      <c r="CI379">
        <v>2.8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 t="s">
        <v>195</v>
      </c>
      <c r="CQ379" t="s">
        <v>155</v>
      </c>
      <c r="CR379" s="30">
        <v>3.8E-3</v>
      </c>
      <c r="CS379">
        <v>2.5099999999999998</v>
      </c>
      <c r="CU379" t="s">
        <v>131</v>
      </c>
      <c r="CV379" t="s">
        <v>3262</v>
      </c>
    </row>
    <row r="380" spans="1:100">
      <c r="A380">
        <v>378</v>
      </c>
      <c r="B380" s="12">
        <v>0.26315789473684209</v>
      </c>
      <c r="C380" s="12">
        <v>0</v>
      </c>
      <c r="D380">
        <v>0</v>
      </c>
      <c r="E380" s="10">
        <v>80</v>
      </c>
      <c r="F380" s="10">
        <v>19</v>
      </c>
      <c r="G380" s="10">
        <v>27.4</v>
      </c>
      <c r="H380" s="10">
        <v>88</v>
      </c>
      <c r="I380">
        <v>4</v>
      </c>
      <c r="J380" t="s">
        <v>74</v>
      </c>
      <c r="K380" s="10">
        <v>34</v>
      </c>
      <c r="L380" t="s">
        <v>614</v>
      </c>
      <c r="M380" t="s">
        <v>3263</v>
      </c>
      <c r="N380" t="s">
        <v>3264</v>
      </c>
      <c r="O380">
        <v>154.62790000000001</v>
      </c>
      <c r="P380" t="s">
        <v>3268</v>
      </c>
      <c r="Q380" s="10">
        <v>0</v>
      </c>
      <c r="R380" s="10">
        <v>0</v>
      </c>
      <c r="S380" s="10">
        <v>0</v>
      </c>
      <c r="T380" s="10">
        <v>0</v>
      </c>
      <c r="U380" s="10">
        <v>149</v>
      </c>
      <c r="V380" s="10">
        <v>223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28</v>
      </c>
      <c r="AD380" s="10">
        <v>0</v>
      </c>
      <c r="AE380" s="10">
        <v>0</v>
      </c>
      <c r="AF380" s="10">
        <v>0</v>
      </c>
      <c r="AG380" s="10">
        <v>0</v>
      </c>
      <c r="AH380" s="10">
        <v>149</v>
      </c>
      <c r="AI380" s="10">
        <v>223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52.3</v>
      </c>
      <c r="AU380" s="10">
        <v>34.700000000000003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t="s">
        <v>3265</v>
      </c>
      <c r="BC380" t="s">
        <v>3266</v>
      </c>
      <c r="BD380" t="s">
        <v>3267</v>
      </c>
      <c r="BE380">
        <v>0</v>
      </c>
      <c r="BF380">
        <v>0</v>
      </c>
      <c r="BG380">
        <v>0</v>
      </c>
      <c r="BH380">
        <v>0</v>
      </c>
      <c r="BI380">
        <v>1.6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-1.6000000000000227</v>
      </c>
      <c r="BR380">
        <v>0</v>
      </c>
      <c r="BS380">
        <v>0</v>
      </c>
      <c r="BT380">
        <v>0</v>
      </c>
      <c r="BU380">
        <v>0</v>
      </c>
      <c r="BV380">
        <v>1.6</v>
      </c>
      <c r="BW380">
        <v>-1.9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3.9</v>
      </c>
      <c r="CI380">
        <v>3.2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 t="s">
        <v>195</v>
      </c>
      <c r="CQ380" t="s">
        <v>155</v>
      </c>
      <c r="CR380" s="30">
        <v>7.1000000000000004E-3</v>
      </c>
      <c r="CS380">
        <v>2.9</v>
      </c>
      <c r="CU380" t="s">
        <v>131</v>
      </c>
      <c r="CV380" t="s">
        <v>3269</v>
      </c>
    </row>
    <row r="381" spans="1:100">
      <c r="A381">
        <v>379</v>
      </c>
      <c r="B381" s="12">
        <v>0.26315789473684209</v>
      </c>
      <c r="C381" s="12">
        <v>0</v>
      </c>
      <c r="D381">
        <v>0</v>
      </c>
      <c r="E381" s="10">
        <v>82</v>
      </c>
      <c r="F381" s="10">
        <v>16</v>
      </c>
      <c r="G381" s="10">
        <v>29.3</v>
      </c>
      <c r="H381" s="10">
        <v>86.1</v>
      </c>
      <c r="I381">
        <v>7</v>
      </c>
      <c r="J381" t="s">
        <v>74</v>
      </c>
      <c r="K381" s="10">
        <v>34</v>
      </c>
      <c r="L381" t="s">
        <v>615</v>
      </c>
      <c r="M381" t="s">
        <v>3270</v>
      </c>
      <c r="N381" t="s">
        <v>3271</v>
      </c>
      <c r="O381">
        <v>36.605800000000002</v>
      </c>
      <c r="P381" t="s">
        <v>3275</v>
      </c>
      <c r="Q381" s="10">
        <v>0</v>
      </c>
      <c r="R381" s="10">
        <v>0</v>
      </c>
      <c r="S381" s="10">
        <v>0</v>
      </c>
      <c r="T381" s="10">
        <v>0</v>
      </c>
      <c r="U381" s="10">
        <v>152</v>
      </c>
      <c r="V381" s="10">
        <v>228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20</v>
      </c>
      <c r="AD381" s="10">
        <v>0</v>
      </c>
      <c r="AE381" s="10">
        <v>0</v>
      </c>
      <c r="AF381" s="10">
        <v>0</v>
      </c>
      <c r="AG381" s="10">
        <v>0</v>
      </c>
      <c r="AH381" s="10">
        <v>152</v>
      </c>
      <c r="AI381" s="10">
        <v>228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20.8</v>
      </c>
      <c r="AU381" s="10">
        <v>43.7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t="s">
        <v>3272</v>
      </c>
      <c r="BC381" t="s">
        <v>3273</v>
      </c>
      <c r="BD381" t="s">
        <v>3274</v>
      </c>
      <c r="BE381">
        <v>0</v>
      </c>
      <c r="BF381">
        <v>0</v>
      </c>
      <c r="BG381">
        <v>0</v>
      </c>
      <c r="BH381">
        <v>0</v>
      </c>
      <c r="BI381">
        <v>1.1000000000000001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-1.1000000000000227</v>
      </c>
      <c r="BR381">
        <v>0</v>
      </c>
      <c r="BS381">
        <v>0</v>
      </c>
      <c r="BT381">
        <v>0</v>
      </c>
      <c r="BU381">
        <v>0</v>
      </c>
      <c r="BV381">
        <v>1.1000000000000001</v>
      </c>
      <c r="BW381">
        <v>-2.5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4.0999999999999996</v>
      </c>
      <c r="CI381">
        <v>3.4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 t="s">
        <v>195</v>
      </c>
      <c r="CQ381" t="s">
        <v>155</v>
      </c>
      <c r="CR381" s="30">
        <v>4.5999999999999999E-3</v>
      </c>
      <c r="CS381">
        <v>12.25</v>
      </c>
      <c r="CU381" t="s">
        <v>131</v>
      </c>
      <c r="CV381" t="s">
        <v>3276</v>
      </c>
    </row>
    <row r="382" spans="1:100">
      <c r="A382">
        <v>380</v>
      </c>
      <c r="B382" s="12">
        <v>0.15789473684210525</v>
      </c>
      <c r="C382" s="12">
        <v>0</v>
      </c>
      <c r="D382">
        <v>0</v>
      </c>
      <c r="E382" s="10">
        <v>84</v>
      </c>
      <c r="F382" s="10">
        <v>19</v>
      </c>
      <c r="G382" s="10">
        <v>27.6</v>
      </c>
      <c r="H382" s="10">
        <v>88.6</v>
      </c>
      <c r="I382">
        <v>5</v>
      </c>
      <c r="J382" t="s">
        <v>74</v>
      </c>
      <c r="K382" s="10">
        <v>38</v>
      </c>
      <c r="L382" t="s">
        <v>616</v>
      </c>
      <c r="M382" t="s">
        <v>3277</v>
      </c>
      <c r="N382" t="s">
        <v>3278</v>
      </c>
      <c r="O382">
        <v>49.2791</v>
      </c>
      <c r="P382" t="s">
        <v>3282</v>
      </c>
      <c r="Q382" s="10">
        <v>0</v>
      </c>
      <c r="R382" s="10">
        <v>0</v>
      </c>
      <c r="S382" s="10">
        <v>0</v>
      </c>
      <c r="T382" s="10">
        <v>0</v>
      </c>
      <c r="U382" s="10">
        <v>116</v>
      </c>
      <c r="V382" s="10">
        <v>272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12</v>
      </c>
      <c r="AD382" s="10">
        <v>0</v>
      </c>
      <c r="AE382" s="10">
        <v>0</v>
      </c>
      <c r="AF382" s="10">
        <v>0</v>
      </c>
      <c r="AG382" s="10">
        <v>0</v>
      </c>
      <c r="AH382" s="10">
        <v>116</v>
      </c>
      <c r="AI382" s="10">
        <v>272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64</v>
      </c>
      <c r="AU382" s="10">
        <v>0.6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t="s">
        <v>3279</v>
      </c>
      <c r="BC382" t="s">
        <v>3280</v>
      </c>
      <c r="BD382" t="s">
        <v>3281</v>
      </c>
      <c r="BE382">
        <v>0</v>
      </c>
      <c r="BF382">
        <v>0</v>
      </c>
      <c r="BG382">
        <v>0</v>
      </c>
      <c r="BH382">
        <v>0</v>
      </c>
      <c r="BI382">
        <v>0.5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-0.5</v>
      </c>
      <c r="BR382">
        <v>0</v>
      </c>
      <c r="BS382">
        <v>0</v>
      </c>
      <c r="BT382">
        <v>0</v>
      </c>
      <c r="BU382">
        <v>0</v>
      </c>
      <c r="BV382">
        <v>0.5</v>
      </c>
      <c r="BW382">
        <v>-1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3.2</v>
      </c>
      <c r="CI382">
        <v>2.7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 t="s">
        <v>155</v>
      </c>
      <c r="CQ382" t="s">
        <v>155</v>
      </c>
      <c r="CR382" s="30">
        <v>2.5000000000000001E-3</v>
      </c>
      <c r="CS382">
        <v>10.33</v>
      </c>
      <c r="CU382" t="s">
        <v>131</v>
      </c>
      <c r="CV382" t="s">
        <v>3283</v>
      </c>
    </row>
    <row r="383" spans="1:100">
      <c r="A383">
        <v>381</v>
      </c>
      <c r="B383" s="12">
        <v>0.10526315789473684</v>
      </c>
      <c r="C383" s="12">
        <v>0</v>
      </c>
      <c r="D383">
        <v>4</v>
      </c>
      <c r="E383" s="10">
        <v>60</v>
      </c>
      <c r="F383" s="10">
        <v>11</v>
      </c>
      <c r="G383" s="10">
        <v>20.2</v>
      </c>
      <c r="H383" s="10">
        <v>81.2</v>
      </c>
      <c r="I383">
        <v>1</v>
      </c>
      <c r="J383" t="s">
        <v>57</v>
      </c>
      <c r="K383" s="10">
        <v>13</v>
      </c>
      <c r="L383" t="s">
        <v>617</v>
      </c>
      <c r="M383" t="s">
        <v>3284</v>
      </c>
      <c r="N383" t="s">
        <v>3285</v>
      </c>
      <c r="O383">
        <v>231.48859999999999</v>
      </c>
      <c r="P383" t="s">
        <v>3289</v>
      </c>
      <c r="Q383" s="10">
        <v>0</v>
      </c>
      <c r="R383" s="10">
        <v>0</v>
      </c>
      <c r="S383" s="10">
        <v>0</v>
      </c>
      <c r="T383" s="10">
        <v>0</v>
      </c>
      <c r="U383" s="10">
        <v>68</v>
      </c>
      <c r="V383" s="10">
        <v>0</v>
      </c>
      <c r="W383" s="10">
        <v>0</v>
      </c>
      <c r="X383" s="10">
        <v>321</v>
      </c>
      <c r="Y383" s="10">
        <v>0</v>
      </c>
      <c r="Z383" s="10">
        <v>0</v>
      </c>
      <c r="AA383" s="10">
        <v>0</v>
      </c>
      <c r="AB383" s="10">
        <v>0</v>
      </c>
      <c r="AC383" s="10">
        <v>11</v>
      </c>
      <c r="AD383" s="10">
        <v>0</v>
      </c>
      <c r="AE383" s="10">
        <v>0</v>
      </c>
      <c r="AF383" s="10">
        <v>0</v>
      </c>
      <c r="AG383" s="10">
        <v>0</v>
      </c>
      <c r="AH383" s="10">
        <v>68</v>
      </c>
      <c r="AI383" s="10">
        <v>0</v>
      </c>
      <c r="AJ383" s="10">
        <v>0</v>
      </c>
      <c r="AK383" s="10">
        <v>321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20.8</v>
      </c>
      <c r="AU383" s="10">
        <v>0</v>
      </c>
      <c r="AV383" s="10">
        <v>0</v>
      </c>
      <c r="AW383" s="10">
        <v>70.2</v>
      </c>
      <c r="AX383" s="10">
        <v>0</v>
      </c>
      <c r="AY383" s="10">
        <v>0</v>
      </c>
      <c r="AZ383" s="10">
        <v>0</v>
      </c>
      <c r="BA383" s="10">
        <v>0</v>
      </c>
      <c r="BB383" t="s">
        <v>3286</v>
      </c>
      <c r="BC383" t="s">
        <v>3287</v>
      </c>
      <c r="BD383" t="s">
        <v>3288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0.7</v>
      </c>
      <c r="BM383">
        <v>0</v>
      </c>
      <c r="BN383">
        <v>0</v>
      </c>
      <c r="BO383">
        <v>0</v>
      </c>
      <c r="BP383">
        <v>0.6</v>
      </c>
      <c r="BQ383">
        <v>-1.3000000000000114</v>
      </c>
      <c r="BR383">
        <v>0</v>
      </c>
      <c r="BS383">
        <v>0</v>
      </c>
      <c r="BT383">
        <v>0</v>
      </c>
      <c r="BU383">
        <v>0</v>
      </c>
      <c r="BV383">
        <v>-0.5</v>
      </c>
      <c r="BW383">
        <v>0</v>
      </c>
      <c r="BX383">
        <v>0</v>
      </c>
      <c r="BY383">
        <v>0.7</v>
      </c>
      <c r="BZ383">
        <v>0</v>
      </c>
      <c r="CA383">
        <v>0</v>
      </c>
      <c r="CB383">
        <v>0</v>
      </c>
      <c r="CC383">
        <v>0.6</v>
      </c>
      <c r="CD383">
        <v>0</v>
      </c>
      <c r="CE383">
        <v>0</v>
      </c>
      <c r="CF383">
        <v>0</v>
      </c>
      <c r="CG383">
        <v>0</v>
      </c>
      <c r="CH383">
        <v>2</v>
      </c>
      <c r="CI383">
        <v>0</v>
      </c>
      <c r="CJ383">
        <v>0</v>
      </c>
      <c r="CK383">
        <v>2.7</v>
      </c>
      <c r="CL383">
        <v>0</v>
      </c>
      <c r="CM383">
        <v>0</v>
      </c>
      <c r="CN383">
        <v>0</v>
      </c>
      <c r="CO383">
        <v>0</v>
      </c>
      <c r="CP383" t="s">
        <v>155</v>
      </c>
      <c r="CQ383" t="s">
        <v>155</v>
      </c>
      <c r="CR383" s="30">
        <v>7.7000000000000002E-3</v>
      </c>
      <c r="CS383">
        <v>2.33</v>
      </c>
      <c r="CU383" t="s">
        <v>131</v>
      </c>
      <c r="CV383" t="s">
        <v>3290</v>
      </c>
    </row>
    <row r="384" spans="1:100">
      <c r="A384">
        <v>382</v>
      </c>
      <c r="B384" s="12">
        <v>0.31578947368421051</v>
      </c>
      <c r="C384" s="12">
        <v>0</v>
      </c>
      <c r="D384">
        <v>5</v>
      </c>
      <c r="E384" s="10">
        <v>58</v>
      </c>
      <c r="F384" s="10">
        <v>12</v>
      </c>
      <c r="G384" s="10">
        <v>20.2</v>
      </c>
      <c r="H384" s="10">
        <v>79.2</v>
      </c>
      <c r="I384">
        <v>1</v>
      </c>
      <c r="J384" t="s">
        <v>57</v>
      </c>
      <c r="K384" s="10">
        <v>10</v>
      </c>
      <c r="L384" t="s">
        <v>618</v>
      </c>
      <c r="M384" t="s">
        <v>3291</v>
      </c>
      <c r="N384" t="s">
        <v>3292</v>
      </c>
      <c r="O384">
        <v>121.18989999999999</v>
      </c>
      <c r="P384" t="s">
        <v>3296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279</v>
      </c>
      <c r="Y384" s="10">
        <v>0</v>
      </c>
      <c r="Z384" s="10">
        <v>0</v>
      </c>
      <c r="AA384" s="10">
        <v>0</v>
      </c>
      <c r="AB384" s="10">
        <v>0</v>
      </c>
      <c r="AC384" s="10">
        <v>121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279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38.299999999999997</v>
      </c>
      <c r="AX384" s="10">
        <v>0</v>
      </c>
      <c r="AY384" s="10">
        <v>0</v>
      </c>
      <c r="AZ384" s="10">
        <v>0</v>
      </c>
      <c r="BA384" s="10">
        <v>0</v>
      </c>
      <c r="BB384" t="s">
        <v>3293</v>
      </c>
      <c r="BC384" t="s">
        <v>3294</v>
      </c>
      <c r="BD384" t="s">
        <v>3295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6.6</v>
      </c>
      <c r="BM384">
        <v>0</v>
      </c>
      <c r="BN384">
        <v>0</v>
      </c>
      <c r="BO384">
        <v>0</v>
      </c>
      <c r="BP384">
        <v>6.5</v>
      </c>
      <c r="BQ384">
        <v>-13.100000000000023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6.6</v>
      </c>
      <c r="BZ384">
        <v>0</v>
      </c>
      <c r="CA384">
        <v>0</v>
      </c>
      <c r="CB384">
        <v>0</v>
      </c>
      <c r="CC384">
        <v>6.5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0.7</v>
      </c>
      <c r="CL384">
        <v>0</v>
      </c>
      <c r="CM384">
        <v>0</v>
      </c>
      <c r="CN384">
        <v>0</v>
      </c>
      <c r="CO384">
        <v>0</v>
      </c>
      <c r="CP384" t="s">
        <v>155</v>
      </c>
      <c r="CQ384" t="s">
        <v>155</v>
      </c>
      <c r="CR384" s="30">
        <v>2.8E-3</v>
      </c>
      <c r="CS384">
        <v>3.45</v>
      </c>
      <c r="CU384" t="s">
        <v>131</v>
      </c>
      <c r="CV384" t="s">
        <v>3297</v>
      </c>
    </row>
    <row r="385" spans="1:100">
      <c r="A385">
        <v>383</v>
      </c>
      <c r="B385" s="12">
        <v>0.42105263157894735</v>
      </c>
      <c r="C385" s="12">
        <v>0</v>
      </c>
      <c r="D385">
        <v>6</v>
      </c>
      <c r="E385" s="10">
        <v>64</v>
      </c>
      <c r="F385" s="10">
        <v>14</v>
      </c>
      <c r="G385" s="10">
        <v>20.2</v>
      </c>
      <c r="H385" s="10">
        <v>79.2</v>
      </c>
      <c r="I385">
        <v>3</v>
      </c>
      <c r="J385" t="s">
        <v>57</v>
      </c>
      <c r="K385" s="10">
        <v>18</v>
      </c>
      <c r="L385" t="s">
        <v>619</v>
      </c>
      <c r="M385" t="s">
        <v>3298</v>
      </c>
      <c r="N385" t="s">
        <v>3299</v>
      </c>
      <c r="O385">
        <v>29.7895</v>
      </c>
      <c r="P385" t="s">
        <v>3303</v>
      </c>
      <c r="Q385" s="10">
        <v>0</v>
      </c>
      <c r="R385" s="10">
        <v>0</v>
      </c>
      <c r="S385" s="10">
        <v>0</v>
      </c>
      <c r="T385" s="10">
        <v>0</v>
      </c>
      <c r="U385" s="10">
        <v>19</v>
      </c>
      <c r="V385" s="10">
        <v>0</v>
      </c>
      <c r="W385" s="10">
        <v>0</v>
      </c>
      <c r="X385" s="10">
        <v>370</v>
      </c>
      <c r="Y385" s="10">
        <v>0</v>
      </c>
      <c r="Z385" s="10">
        <v>0</v>
      </c>
      <c r="AA385" s="10">
        <v>0</v>
      </c>
      <c r="AB385" s="10">
        <v>0</v>
      </c>
      <c r="AC385" s="10">
        <v>11</v>
      </c>
      <c r="AD385" s="10">
        <v>0</v>
      </c>
      <c r="AE385" s="10">
        <v>0</v>
      </c>
      <c r="AF385" s="10">
        <v>0</v>
      </c>
      <c r="AG385" s="10">
        <v>0</v>
      </c>
      <c r="AH385" s="10">
        <v>19</v>
      </c>
      <c r="AI385" s="10">
        <v>0</v>
      </c>
      <c r="AJ385" s="10">
        <v>0</v>
      </c>
      <c r="AK385" s="10">
        <v>370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40.299999999999997</v>
      </c>
      <c r="AU385" s="10">
        <v>0</v>
      </c>
      <c r="AV385" s="10">
        <v>0</v>
      </c>
      <c r="AW385" s="10">
        <v>71.7</v>
      </c>
      <c r="AX385" s="10">
        <v>0</v>
      </c>
      <c r="AY385" s="10">
        <v>0</v>
      </c>
      <c r="AZ385" s="10">
        <v>0</v>
      </c>
      <c r="BA385" s="10">
        <v>0</v>
      </c>
      <c r="BB385" t="s">
        <v>3300</v>
      </c>
      <c r="BC385" t="s">
        <v>3301</v>
      </c>
      <c r="BD385" t="s">
        <v>3302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0.6</v>
      </c>
      <c r="BM385">
        <v>0</v>
      </c>
      <c r="BN385">
        <v>0</v>
      </c>
      <c r="BO385">
        <v>0</v>
      </c>
      <c r="BP385">
        <v>0.6</v>
      </c>
      <c r="BQ385">
        <v>-1.1999999999999886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0.6</v>
      </c>
      <c r="BZ385">
        <v>0</v>
      </c>
      <c r="CA385">
        <v>0</v>
      </c>
      <c r="CB385">
        <v>0</v>
      </c>
      <c r="CC385">
        <v>0.6</v>
      </c>
      <c r="CD385">
        <v>0</v>
      </c>
      <c r="CE385">
        <v>0</v>
      </c>
      <c r="CF385">
        <v>0</v>
      </c>
      <c r="CG385">
        <v>0</v>
      </c>
      <c r="CH385">
        <v>2.5</v>
      </c>
      <c r="CI385">
        <v>0</v>
      </c>
      <c r="CJ385">
        <v>0</v>
      </c>
      <c r="CK385">
        <v>3.2</v>
      </c>
      <c r="CL385">
        <v>0</v>
      </c>
      <c r="CM385">
        <v>0</v>
      </c>
      <c r="CN385">
        <v>0</v>
      </c>
      <c r="CO385">
        <v>0</v>
      </c>
      <c r="CP385" t="s">
        <v>155</v>
      </c>
      <c r="CQ385" t="s">
        <v>155</v>
      </c>
      <c r="CR385" s="30">
        <v>9.9000000000000008E-3</v>
      </c>
      <c r="CS385">
        <v>12</v>
      </c>
      <c r="CU385" t="s">
        <v>131</v>
      </c>
      <c r="CV385" t="s">
        <v>3304</v>
      </c>
    </row>
    <row r="386" spans="1:100">
      <c r="A386">
        <v>384</v>
      </c>
      <c r="B386" s="12">
        <v>0.57894736842105265</v>
      </c>
      <c r="C386" s="12">
        <v>0</v>
      </c>
      <c r="D386">
        <v>6</v>
      </c>
      <c r="E386" s="10">
        <v>60</v>
      </c>
      <c r="F386" s="10">
        <v>16</v>
      </c>
      <c r="G386" s="10">
        <v>25.5</v>
      </c>
      <c r="H386" s="10">
        <v>79.2</v>
      </c>
      <c r="I386">
        <v>4</v>
      </c>
      <c r="J386" t="s">
        <v>57</v>
      </c>
      <c r="K386" s="10">
        <v>16</v>
      </c>
      <c r="L386" t="s">
        <v>620</v>
      </c>
      <c r="M386" t="s">
        <v>3305</v>
      </c>
      <c r="N386" t="s">
        <v>3306</v>
      </c>
      <c r="O386">
        <v>18.045100000000001</v>
      </c>
      <c r="P386" t="s">
        <v>3310</v>
      </c>
      <c r="Q386" s="10">
        <v>0</v>
      </c>
      <c r="R386" s="10">
        <v>0</v>
      </c>
      <c r="S386" s="10">
        <v>0</v>
      </c>
      <c r="T386" s="10">
        <v>0</v>
      </c>
      <c r="U386" s="10">
        <v>37</v>
      </c>
      <c r="V386" s="10">
        <v>0</v>
      </c>
      <c r="W386" s="10">
        <v>0</v>
      </c>
      <c r="X386" s="10">
        <v>329</v>
      </c>
      <c r="Y386" s="10">
        <v>0</v>
      </c>
      <c r="Z386" s="10">
        <v>0</v>
      </c>
      <c r="AA386" s="10">
        <v>0</v>
      </c>
      <c r="AB386" s="10">
        <v>0</v>
      </c>
      <c r="AC386" s="10">
        <v>34</v>
      </c>
      <c r="AD386" s="10">
        <v>0</v>
      </c>
      <c r="AE386" s="10">
        <v>0</v>
      </c>
      <c r="AF386" s="10">
        <v>0</v>
      </c>
      <c r="AG386" s="10">
        <v>0</v>
      </c>
      <c r="AH386" s="10">
        <v>37</v>
      </c>
      <c r="AI386" s="10">
        <v>0</v>
      </c>
      <c r="AJ386" s="10">
        <v>0</v>
      </c>
      <c r="AK386" s="10">
        <v>329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49.2</v>
      </c>
      <c r="AU386" s="10">
        <v>0</v>
      </c>
      <c r="AV386" s="10">
        <v>0</v>
      </c>
      <c r="AW386" s="10">
        <v>31.2</v>
      </c>
      <c r="AX386" s="10">
        <v>0</v>
      </c>
      <c r="AY386" s="10">
        <v>0</v>
      </c>
      <c r="AZ386" s="10">
        <v>0</v>
      </c>
      <c r="BA386" s="10">
        <v>0</v>
      </c>
      <c r="BB386" t="s">
        <v>3307</v>
      </c>
      <c r="BC386" t="s">
        <v>3308</v>
      </c>
      <c r="BD386" t="s">
        <v>3309</v>
      </c>
      <c r="BE386">
        <v>0</v>
      </c>
      <c r="BF386">
        <v>0</v>
      </c>
      <c r="BG386">
        <v>0</v>
      </c>
      <c r="BH386">
        <v>0</v>
      </c>
      <c r="BI386">
        <v>0.5</v>
      </c>
      <c r="BJ386">
        <v>0</v>
      </c>
      <c r="BK386">
        <v>0</v>
      </c>
      <c r="BL386">
        <v>1.5</v>
      </c>
      <c r="BM386">
        <v>0.5</v>
      </c>
      <c r="BN386">
        <v>0</v>
      </c>
      <c r="BO386">
        <v>0</v>
      </c>
      <c r="BP386">
        <v>1.4</v>
      </c>
      <c r="BQ386">
        <v>-3.8999999999999773</v>
      </c>
      <c r="BR386">
        <v>0</v>
      </c>
      <c r="BS386">
        <v>0</v>
      </c>
      <c r="BT386">
        <v>0</v>
      </c>
      <c r="BU386">
        <v>0</v>
      </c>
      <c r="BV386">
        <v>0.5</v>
      </c>
      <c r="BW386">
        <v>0</v>
      </c>
      <c r="BX386">
        <v>0</v>
      </c>
      <c r="BY386">
        <v>1.5</v>
      </c>
      <c r="BZ386">
        <v>0.5</v>
      </c>
      <c r="CA386">
        <v>0</v>
      </c>
      <c r="CB386">
        <v>0</v>
      </c>
      <c r="CC386">
        <v>1.4</v>
      </c>
      <c r="CD386">
        <v>0</v>
      </c>
      <c r="CE386">
        <v>0</v>
      </c>
      <c r="CF386">
        <v>0</v>
      </c>
      <c r="CG386">
        <v>0</v>
      </c>
      <c r="CH386">
        <v>2.2999999999999998</v>
      </c>
      <c r="CI386">
        <v>0</v>
      </c>
      <c r="CJ386">
        <v>0</v>
      </c>
      <c r="CK386">
        <v>2.7</v>
      </c>
      <c r="CL386">
        <v>0</v>
      </c>
      <c r="CM386">
        <v>0</v>
      </c>
      <c r="CN386">
        <v>0</v>
      </c>
      <c r="CO386">
        <v>0</v>
      </c>
      <c r="CP386" t="s">
        <v>195</v>
      </c>
      <c r="CQ386" t="s">
        <v>155</v>
      </c>
      <c r="CR386" s="30">
        <v>8.3000000000000001E-3</v>
      </c>
      <c r="CS386">
        <v>14.77</v>
      </c>
      <c r="CU386" t="s">
        <v>3312</v>
      </c>
      <c r="CV386" t="s">
        <v>3311</v>
      </c>
    </row>
    <row r="387" spans="1:100">
      <c r="A387">
        <v>385</v>
      </c>
      <c r="B387" s="12">
        <v>0.15789473684210525</v>
      </c>
      <c r="C387" s="12">
        <v>0</v>
      </c>
      <c r="D387">
        <v>3</v>
      </c>
      <c r="E387" s="10">
        <v>61</v>
      </c>
      <c r="F387" s="10">
        <v>15</v>
      </c>
      <c r="G387" s="10">
        <v>29.5</v>
      </c>
      <c r="H387" s="10">
        <v>79.2</v>
      </c>
      <c r="I387">
        <v>2</v>
      </c>
      <c r="J387" t="s">
        <v>55</v>
      </c>
      <c r="K387" s="10">
        <v>22</v>
      </c>
      <c r="L387" t="s">
        <v>621</v>
      </c>
      <c r="M387" t="s">
        <v>3313</v>
      </c>
      <c r="N387" t="s">
        <v>3314</v>
      </c>
      <c r="O387">
        <v>168.56049999999999</v>
      </c>
      <c r="P387" t="s">
        <v>3318</v>
      </c>
      <c r="Q387" s="10">
        <v>0</v>
      </c>
      <c r="R387" s="10">
        <v>0</v>
      </c>
      <c r="S387" s="10">
        <v>0</v>
      </c>
      <c r="T387" s="10">
        <v>0</v>
      </c>
      <c r="U387" s="10">
        <v>221</v>
      </c>
      <c r="V387" s="10">
        <v>0</v>
      </c>
      <c r="W387" s="10">
        <v>0</v>
      </c>
      <c r="X387" s="10">
        <v>147</v>
      </c>
      <c r="Y387" s="10">
        <v>0</v>
      </c>
      <c r="Z387" s="10">
        <v>0</v>
      </c>
      <c r="AA387" s="10">
        <v>0</v>
      </c>
      <c r="AB387" s="10">
        <v>0</v>
      </c>
      <c r="AC387" s="10">
        <v>32</v>
      </c>
      <c r="AD387" s="10">
        <v>0</v>
      </c>
      <c r="AE387" s="10">
        <v>0</v>
      </c>
      <c r="AF387" s="10">
        <v>0</v>
      </c>
      <c r="AG387" s="10">
        <v>0</v>
      </c>
      <c r="AH387" s="10">
        <v>221</v>
      </c>
      <c r="AI387" s="10">
        <v>0</v>
      </c>
      <c r="AJ387" s="10">
        <v>0</v>
      </c>
      <c r="AK387" s="10">
        <v>147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22.7</v>
      </c>
      <c r="AU387" s="10">
        <v>0</v>
      </c>
      <c r="AV387" s="10">
        <v>0</v>
      </c>
      <c r="AW387" s="10">
        <v>63.8</v>
      </c>
      <c r="AX387" s="10">
        <v>0</v>
      </c>
      <c r="AY387" s="10">
        <v>0</v>
      </c>
      <c r="AZ387" s="10">
        <v>0</v>
      </c>
      <c r="BA387" s="10">
        <v>0</v>
      </c>
      <c r="BB387" t="s">
        <v>3315</v>
      </c>
      <c r="BC387" t="s">
        <v>3316</v>
      </c>
      <c r="BD387" t="s">
        <v>3317</v>
      </c>
      <c r="BE387">
        <v>0</v>
      </c>
      <c r="BF387">
        <v>0</v>
      </c>
      <c r="BG387">
        <v>0</v>
      </c>
      <c r="BH387">
        <v>0</v>
      </c>
      <c r="BI387">
        <v>0.8</v>
      </c>
      <c r="BJ387">
        <v>0</v>
      </c>
      <c r="BK387">
        <v>0</v>
      </c>
      <c r="BL387">
        <v>1</v>
      </c>
      <c r="BM387">
        <v>0.9</v>
      </c>
      <c r="BN387">
        <v>0</v>
      </c>
      <c r="BO387">
        <v>0</v>
      </c>
      <c r="BP387">
        <v>1</v>
      </c>
      <c r="BQ387">
        <v>-3.6999999999999886</v>
      </c>
      <c r="BR387">
        <v>0</v>
      </c>
      <c r="BS387">
        <v>0</v>
      </c>
      <c r="BT387">
        <v>0</v>
      </c>
      <c r="BU387">
        <v>0</v>
      </c>
      <c r="BV387">
        <v>0.8</v>
      </c>
      <c r="BW387">
        <v>0</v>
      </c>
      <c r="BX387">
        <v>0</v>
      </c>
      <c r="BY387">
        <v>1</v>
      </c>
      <c r="BZ387">
        <v>0.9</v>
      </c>
      <c r="CA387">
        <v>0</v>
      </c>
      <c r="CB387">
        <v>0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0.3</v>
      </c>
      <c r="CI387">
        <v>0</v>
      </c>
      <c r="CJ387">
        <v>0</v>
      </c>
      <c r="CK387">
        <v>0.4</v>
      </c>
      <c r="CL387">
        <v>0</v>
      </c>
      <c r="CM387">
        <v>0</v>
      </c>
      <c r="CN387">
        <v>0</v>
      </c>
      <c r="CO387">
        <v>0</v>
      </c>
      <c r="CP387" t="s">
        <v>195</v>
      </c>
      <c r="CQ387" t="s">
        <v>155</v>
      </c>
      <c r="CR387" s="30">
        <v>4.7999999999999996E-3</v>
      </c>
      <c r="CS387">
        <v>3.02</v>
      </c>
      <c r="CU387" t="s">
        <v>131</v>
      </c>
      <c r="CV387" t="s">
        <v>3319</v>
      </c>
    </row>
    <row r="388" spans="1:100">
      <c r="A388">
        <v>386</v>
      </c>
      <c r="B388" s="12">
        <v>0.10526315789473684</v>
      </c>
      <c r="C388" s="12">
        <v>0</v>
      </c>
      <c r="D388">
        <v>3</v>
      </c>
      <c r="E388" s="10">
        <v>61</v>
      </c>
      <c r="F388" s="10">
        <v>14</v>
      </c>
      <c r="G388" s="10">
        <v>23.1</v>
      </c>
      <c r="H388" s="10">
        <v>83.4</v>
      </c>
      <c r="I388">
        <v>2</v>
      </c>
      <c r="J388" t="s">
        <v>57</v>
      </c>
      <c r="K388" s="10">
        <v>17</v>
      </c>
      <c r="L388" t="s">
        <v>622</v>
      </c>
      <c r="M388" t="s">
        <v>3320</v>
      </c>
      <c r="N388" t="s">
        <v>3321</v>
      </c>
      <c r="O388">
        <v>41.489899999999999</v>
      </c>
      <c r="P388" t="s">
        <v>3325</v>
      </c>
      <c r="Q388" s="10">
        <v>0</v>
      </c>
      <c r="R388" s="10">
        <v>0</v>
      </c>
      <c r="S388" s="10">
        <v>0</v>
      </c>
      <c r="T388" s="10">
        <v>0</v>
      </c>
      <c r="U388" s="10">
        <v>27</v>
      </c>
      <c r="V388" s="10">
        <v>0</v>
      </c>
      <c r="W388" s="10">
        <v>0</v>
      </c>
      <c r="X388" s="10">
        <v>339</v>
      </c>
      <c r="Y388" s="10">
        <v>0</v>
      </c>
      <c r="Z388" s="10">
        <v>0</v>
      </c>
      <c r="AA388" s="10">
        <v>0</v>
      </c>
      <c r="AB388" s="10">
        <v>0</v>
      </c>
      <c r="AC388" s="10">
        <v>34</v>
      </c>
      <c r="AD388" s="10">
        <v>0</v>
      </c>
      <c r="AE388" s="10">
        <v>0</v>
      </c>
      <c r="AF388" s="10">
        <v>0</v>
      </c>
      <c r="AG388" s="10">
        <v>0</v>
      </c>
      <c r="AH388" s="10">
        <v>27</v>
      </c>
      <c r="AI388" s="10">
        <v>0</v>
      </c>
      <c r="AJ388" s="10">
        <v>0</v>
      </c>
      <c r="AK388" s="10">
        <v>339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72.3</v>
      </c>
      <c r="AU388" s="10">
        <v>0</v>
      </c>
      <c r="AV388" s="10">
        <v>0</v>
      </c>
      <c r="AW388" s="10">
        <v>70.8</v>
      </c>
      <c r="AX388" s="10">
        <v>0</v>
      </c>
      <c r="AY388" s="10">
        <v>0</v>
      </c>
      <c r="AZ388" s="10">
        <v>0</v>
      </c>
      <c r="BA388" s="10">
        <v>0</v>
      </c>
      <c r="BB388" t="s">
        <v>3322</v>
      </c>
      <c r="BC388" t="s">
        <v>3323</v>
      </c>
      <c r="BD388" t="s">
        <v>3324</v>
      </c>
      <c r="BE388">
        <v>0</v>
      </c>
      <c r="BF388">
        <v>0</v>
      </c>
      <c r="BG388">
        <v>0</v>
      </c>
      <c r="BH388">
        <v>0</v>
      </c>
      <c r="BI388">
        <v>0.7</v>
      </c>
      <c r="BJ388">
        <v>0</v>
      </c>
      <c r="BK388">
        <v>0</v>
      </c>
      <c r="BL388">
        <v>1.4</v>
      </c>
      <c r="BM388">
        <v>0.6</v>
      </c>
      <c r="BN388">
        <v>0</v>
      </c>
      <c r="BO388">
        <v>0</v>
      </c>
      <c r="BP388">
        <v>1.2</v>
      </c>
      <c r="BQ388">
        <v>-3.8999999999999773</v>
      </c>
      <c r="BR388">
        <v>0</v>
      </c>
      <c r="BS388">
        <v>0</v>
      </c>
      <c r="BT388">
        <v>0</v>
      </c>
      <c r="BU388">
        <v>0</v>
      </c>
      <c r="BV388">
        <v>0.7</v>
      </c>
      <c r="BW388">
        <v>0</v>
      </c>
      <c r="BX388">
        <v>0</v>
      </c>
      <c r="BY388">
        <v>1.4</v>
      </c>
      <c r="BZ388">
        <v>0.6</v>
      </c>
      <c r="CA388">
        <v>0</v>
      </c>
      <c r="CB388">
        <v>0</v>
      </c>
      <c r="CC388">
        <v>1.2</v>
      </c>
      <c r="CD388">
        <v>0</v>
      </c>
      <c r="CE388">
        <v>0</v>
      </c>
      <c r="CF388">
        <v>0</v>
      </c>
      <c r="CG388">
        <v>0</v>
      </c>
      <c r="CH388">
        <v>2.7</v>
      </c>
      <c r="CI388">
        <v>0</v>
      </c>
      <c r="CJ388">
        <v>0</v>
      </c>
      <c r="CK388">
        <v>3</v>
      </c>
      <c r="CL388">
        <v>0</v>
      </c>
      <c r="CM388">
        <v>0</v>
      </c>
      <c r="CN388">
        <v>0</v>
      </c>
      <c r="CO388">
        <v>0</v>
      </c>
      <c r="CP388" t="s">
        <v>195</v>
      </c>
      <c r="CQ388" t="s">
        <v>155</v>
      </c>
      <c r="CR388" s="30">
        <v>8.0000000000000002E-3</v>
      </c>
      <c r="CS388">
        <v>13</v>
      </c>
      <c r="CU388" t="s">
        <v>3327</v>
      </c>
      <c r="CV388" t="s">
        <v>3326</v>
      </c>
    </row>
    <row r="389" spans="1:100">
      <c r="A389">
        <v>387</v>
      </c>
      <c r="B389" s="12">
        <v>0.15789473684210525</v>
      </c>
      <c r="C389" s="12">
        <v>0</v>
      </c>
      <c r="D389">
        <v>2</v>
      </c>
      <c r="E389" s="10">
        <v>63</v>
      </c>
      <c r="F389" s="10">
        <v>13</v>
      </c>
      <c r="G389" s="10">
        <v>25.5</v>
      </c>
      <c r="H389" s="10">
        <v>79.2</v>
      </c>
      <c r="I389">
        <v>6</v>
      </c>
      <c r="J389" t="s">
        <v>57</v>
      </c>
      <c r="K389" s="10">
        <v>17</v>
      </c>
      <c r="L389" t="s">
        <v>623</v>
      </c>
      <c r="M389" t="s">
        <v>3328</v>
      </c>
      <c r="N389" t="s">
        <v>3329</v>
      </c>
      <c r="O389">
        <v>99.424300000000002</v>
      </c>
      <c r="P389" t="s">
        <v>3333</v>
      </c>
      <c r="Q389" s="10">
        <v>0</v>
      </c>
      <c r="R389" s="10">
        <v>0</v>
      </c>
      <c r="S389" s="10">
        <v>0</v>
      </c>
      <c r="T389" s="10">
        <v>0</v>
      </c>
      <c r="U389" s="10">
        <v>28</v>
      </c>
      <c r="V389" s="10">
        <v>0</v>
      </c>
      <c r="W389" s="10">
        <v>0</v>
      </c>
      <c r="X389" s="10">
        <v>347</v>
      </c>
      <c r="Y389" s="10">
        <v>0</v>
      </c>
      <c r="Z389" s="10">
        <v>0</v>
      </c>
      <c r="AA389" s="10">
        <v>0</v>
      </c>
      <c r="AB389" s="10">
        <v>0</v>
      </c>
      <c r="AC389" s="10">
        <v>25</v>
      </c>
      <c r="AD389" s="10">
        <v>0</v>
      </c>
      <c r="AE389" s="10">
        <v>0</v>
      </c>
      <c r="AF389" s="10">
        <v>0</v>
      </c>
      <c r="AG389" s="10">
        <v>0</v>
      </c>
      <c r="AH389" s="10">
        <v>28</v>
      </c>
      <c r="AI389" s="10">
        <v>0</v>
      </c>
      <c r="AJ389" s="10">
        <v>0</v>
      </c>
      <c r="AK389" s="10">
        <v>347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42.4</v>
      </c>
      <c r="AU389" s="10">
        <v>0</v>
      </c>
      <c r="AV389" s="10">
        <v>0</v>
      </c>
      <c r="AW389" s="10">
        <v>4.5</v>
      </c>
      <c r="AX389" s="10">
        <v>0</v>
      </c>
      <c r="AY389" s="10">
        <v>0</v>
      </c>
      <c r="AZ389" s="10">
        <v>0</v>
      </c>
      <c r="BA389" s="10">
        <v>0</v>
      </c>
      <c r="BB389" t="s">
        <v>3330</v>
      </c>
      <c r="BC389" t="s">
        <v>3331</v>
      </c>
      <c r="BD389" t="s">
        <v>3332</v>
      </c>
      <c r="BE389">
        <v>0</v>
      </c>
      <c r="BF389">
        <v>0</v>
      </c>
      <c r="BG389">
        <v>0</v>
      </c>
      <c r="BH389">
        <v>0</v>
      </c>
      <c r="BI389">
        <v>0.3</v>
      </c>
      <c r="BJ389">
        <v>0</v>
      </c>
      <c r="BK389">
        <v>0</v>
      </c>
      <c r="BL389">
        <v>1</v>
      </c>
      <c r="BM389">
        <v>0.4</v>
      </c>
      <c r="BN389">
        <v>0</v>
      </c>
      <c r="BO389">
        <v>0</v>
      </c>
      <c r="BP389">
        <v>1</v>
      </c>
      <c r="BQ389">
        <v>-2.6999999999999886</v>
      </c>
      <c r="BR389">
        <v>0</v>
      </c>
      <c r="BS389">
        <v>0</v>
      </c>
      <c r="BT389">
        <v>0</v>
      </c>
      <c r="BU389">
        <v>0</v>
      </c>
      <c r="BV389">
        <v>0.3</v>
      </c>
      <c r="BW389">
        <v>0</v>
      </c>
      <c r="BX389">
        <v>0</v>
      </c>
      <c r="BY389">
        <v>1</v>
      </c>
      <c r="BZ389">
        <v>0.4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2.2000000000000002</v>
      </c>
      <c r="CI389">
        <v>0</v>
      </c>
      <c r="CJ389">
        <v>0</v>
      </c>
      <c r="CK389">
        <v>2.5</v>
      </c>
      <c r="CL389">
        <v>0</v>
      </c>
      <c r="CM389">
        <v>0</v>
      </c>
      <c r="CN389">
        <v>0</v>
      </c>
      <c r="CO389">
        <v>0</v>
      </c>
      <c r="CP389" t="s">
        <v>195</v>
      </c>
      <c r="CQ389" t="s">
        <v>155</v>
      </c>
      <c r="CR389" s="30">
        <v>9.1000000000000004E-3</v>
      </c>
      <c r="CS389">
        <v>5.12</v>
      </c>
      <c r="CU389" t="s">
        <v>3335</v>
      </c>
      <c r="CV389" t="s">
        <v>3334</v>
      </c>
    </row>
    <row r="390" spans="1:100">
      <c r="A390">
        <v>388</v>
      </c>
      <c r="B390" s="12">
        <v>0.21052631578947367</v>
      </c>
      <c r="C390" s="12">
        <v>0</v>
      </c>
      <c r="D390">
        <v>2</v>
      </c>
      <c r="E390" s="10">
        <v>60</v>
      </c>
      <c r="F390" s="10">
        <v>16</v>
      </c>
      <c r="G390" s="10">
        <v>28.2</v>
      </c>
      <c r="H390" s="10">
        <v>79.2</v>
      </c>
      <c r="I390">
        <v>7</v>
      </c>
      <c r="J390" t="s">
        <v>57</v>
      </c>
      <c r="K390" s="10">
        <v>16</v>
      </c>
      <c r="L390" t="s">
        <v>624</v>
      </c>
      <c r="M390" t="s">
        <v>3336</v>
      </c>
      <c r="N390" t="s">
        <v>3337</v>
      </c>
      <c r="O390">
        <v>67.522800000000004</v>
      </c>
      <c r="P390" t="s">
        <v>3341</v>
      </c>
      <c r="Q390" s="10">
        <v>0</v>
      </c>
      <c r="R390" s="10">
        <v>0</v>
      </c>
      <c r="S390" s="10">
        <v>0</v>
      </c>
      <c r="T390" s="10">
        <v>0</v>
      </c>
      <c r="U390" s="10">
        <v>37</v>
      </c>
      <c r="V390" s="10">
        <v>0</v>
      </c>
      <c r="W390" s="10">
        <v>0</v>
      </c>
      <c r="X390" s="10">
        <v>329</v>
      </c>
      <c r="Y390" s="10">
        <v>0</v>
      </c>
      <c r="Z390" s="10">
        <v>0</v>
      </c>
      <c r="AA390" s="10">
        <v>0</v>
      </c>
      <c r="AB390" s="10">
        <v>0</v>
      </c>
      <c r="AC390" s="10">
        <v>34</v>
      </c>
      <c r="AD390" s="10">
        <v>0</v>
      </c>
      <c r="AE390" s="10">
        <v>0</v>
      </c>
      <c r="AF390" s="10">
        <v>0</v>
      </c>
      <c r="AG390" s="10">
        <v>0</v>
      </c>
      <c r="AH390" s="10">
        <v>37</v>
      </c>
      <c r="AI390" s="10">
        <v>0</v>
      </c>
      <c r="AJ390" s="10">
        <v>0</v>
      </c>
      <c r="AK390" s="10">
        <v>329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23.7</v>
      </c>
      <c r="AU390" s="10">
        <v>0</v>
      </c>
      <c r="AV390" s="10">
        <v>0</v>
      </c>
      <c r="AW390" s="10">
        <v>44.5</v>
      </c>
      <c r="AX390" s="10">
        <v>0</v>
      </c>
      <c r="AY390" s="10">
        <v>0</v>
      </c>
      <c r="AZ390" s="10">
        <v>0</v>
      </c>
      <c r="BA390" s="10">
        <v>0</v>
      </c>
      <c r="BB390" t="s">
        <v>3338</v>
      </c>
      <c r="BC390" t="s">
        <v>3339</v>
      </c>
      <c r="BD390" t="s">
        <v>3340</v>
      </c>
      <c r="BE390">
        <v>0</v>
      </c>
      <c r="BF390">
        <v>0</v>
      </c>
      <c r="BG390">
        <v>0</v>
      </c>
      <c r="BH390">
        <v>0</v>
      </c>
      <c r="BI390">
        <v>0.4</v>
      </c>
      <c r="BJ390">
        <v>0</v>
      </c>
      <c r="BK390">
        <v>0</v>
      </c>
      <c r="BL390">
        <v>1.6</v>
      </c>
      <c r="BM390">
        <v>0.4</v>
      </c>
      <c r="BN390">
        <v>0</v>
      </c>
      <c r="BO390">
        <v>0</v>
      </c>
      <c r="BP390">
        <v>1.6</v>
      </c>
      <c r="BQ390">
        <v>-4</v>
      </c>
      <c r="BR390">
        <v>0</v>
      </c>
      <c r="BS390">
        <v>0</v>
      </c>
      <c r="BT390">
        <v>0</v>
      </c>
      <c r="BU390">
        <v>0</v>
      </c>
      <c r="BV390">
        <v>0.4</v>
      </c>
      <c r="BW390">
        <v>0</v>
      </c>
      <c r="BX390">
        <v>0</v>
      </c>
      <c r="BY390">
        <v>1.6</v>
      </c>
      <c r="BZ390">
        <v>0.4</v>
      </c>
      <c r="CA390">
        <v>0</v>
      </c>
      <c r="CB390">
        <v>0</v>
      </c>
      <c r="CC390">
        <v>1.6</v>
      </c>
      <c r="CD390">
        <v>0</v>
      </c>
      <c r="CE390">
        <v>0</v>
      </c>
      <c r="CF390">
        <v>0</v>
      </c>
      <c r="CG390">
        <v>0</v>
      </c>
      <c r="CH390">
        <v>2.2000000000000002</v>
      </c>
      <c r="CI390">
        <v>0</v>
      </c>
      <c r="CJ390">
        <v>0</v>
      </c>
      <c r="CK390">
        <v>2.6</v>
      </c>
      <c r="CL390">
        <v>0</v>
      </c>
      <c r="CM390">
        <v>0</v>
      </c>
      <c r="CN390">
        <v>0</v>
      </c>
      <c r="CO390">
        <v>0</v>
      </c>
      <c r="CP390" t="s">
        <v>195</v>
      </c>
      <c r="CQ390" t="s">
        <v>155</v>
      </c>
      <c r="CR390" s="30">
        <v>9.7999999999999997E-3</v>
      </c>
      <c r="CS390">
        <v>7.09</v>
      </c>
      <c r="CU390" t="s">
        <v>131</v>
      </c>
      <c r="CV390" t="s">
        <v>3342</v>
      </c>
    </row>
    <row r="391" spans="1:100">
      <c r="A391">
        <v>389</v>
      </c>
      <c r="B391" s="12">
        <v>0.15789473684210525</v>
      </c>
      <c r="C391" s="12">
        <v>0</v>
      </c>
      <c r="D391">
        <v>3</v>
      </c>
      <c r="E391" s="10">
        <v>59</v>
      </c>
      <c r="F391" s="10">
        <v>15</v>
      </c>
      <c r="G391" s="10">
        <v>27.4</v>
      </c>
      <c r="H391" s="10">
        <v>79.2</v>
      </c>
      <c r="I391">
        <v>8</v>
      </c>
      <c r="J391" t="s">
        <v>57</v>
      </c>
      <c r="K391" s="10">
        <v>17</v>
      </c>
      <c r="L391" t="s">
        <v>625</v>
      </c>
      <c r="M391" t="s">
        <v>3343</v>
      </c>
      <c r="N391" t="s">
        <v>3344</v>
      </c>
      <c r="O391">
        <v>182.45609999999999</v>
      </c>
      <c r="P391" t="s">
        <v>3348</v>
      </c>
      <c r="Q391" s="10">
        <v>0</v>
      </c>
      <c r="R391" s="10">
        <v>0</v>
      </c>
      <c r="S391" s="10">
        <v>0</v>
      </c>
      <c r="T391" s="10">
        <v>0</v>
      </c>
      <c r="U391" s="10">
        <v>29</v>
      </c>
      <c r="V391" s="10">
        <v>0</v>
      </c>
      <c r="W391" s="10">
        <v>0</v>
      </c>
      <c r="X391" s="10">
        <v>362</v>
      </c>
      <c r="Y391" s="10">
        <v>0</v>
      </c>
      <c r="Z391" s="10">
        <v>0</v>
      </c>
      <c r="AA391" s="10">
        <v>0</v>
      </c>
      <c r="AB391" s="10">
        <v>0</v>
      </c>
      <c r="AC391" s="10">
        <v>9</v>
      </c>
      <c r="AD391" s="10">
        <v>0</v>
      </c>
      <c r="AE391" s="10">
        <v>0</v>
      </c>
      <c r="AF391" s="10">
        <v>0</v>
      </c>
      <c r="AG391" s="10">
        <v>0</v>
      </c>
      <c r="AH391" s="10">
        <v>29</v>
      </c>
      <c r="AI391" s="10">
        <v>0</v>
      </c>
      <c r="AJ391" s="10">
        <v>0</v>
      </c>
      <c r="AK391" s="10">
        <v>362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7.9</v>
      </c>
      <c r="AU391" s="10">
        <v>0</v>
      </c>
      <c r="AV391" s="10">
        <v>0</v>
      </c>
      <c r="AW391" s="10">
        <v>56.3</v>
      </c>
      <c r="AX391" s="10">
        <v>0</v>
      </c>
      <c r="AY391" s="10">
        <v>0</v>
      </c>
      <c r="AZ391" s="10">
        <v>0</v>
      </c>
      <c r="BA391" s="10">
        <v>0</v>
      </c>
      <c r="BB391" t="s">
        <v>3345</v>
      </c>
      <c r="BC391" t="s">
        <v>3346</v>
      </c>
      <c r="BD391" t="s">
        <v>3347</v>
      </c>
      <c r="BE391">
        <v>0</v>
      </c>
      <c r="BF391">
        <v>0</v>
      </c>
      <c r="BG391">
        <v>0</v>
      </c>
      <c r="BH391">
        <v>0</v>
      </c>
      <c r="BI391">
        <v>0.3</v>
      </c>
      <c r="BJ391">
        <v>0</v>
      </c>
      <c r="BK391">
        <v>0</v>
      </c>
      <c r="BL391">
        <v>0.3</v>
      </c>
      <c r="BM391">
        <v>0.3</v>
      </c>
      <c r="BN391">
        <v>0</v>
      </c>
      <c r="BO391">
        <v>0</v>
      </c>
      <c r="BP391">
        <v>0.3</v>
      </c>
      <c r="BQ391">
        <v>-1.1999999999999886</v>
      </c>
      <c r="BR391">
        <v>0</v>
      </c>
      <c r="BS391">
        <v>0</v>
      </c>
      <c r="BT391">
        <v>0</v>
      </c>
      <c r="BU391">
        <v>0</v>
      </c>
      <c r="BV391">
        <v>0.3</v>
      </c>
      <c r="BW391">
        <v>0</v>
      </c>
      <c r="BX391">
        <v>0</v>
      </c>
      <c r="BY391">
        <v>0.3</v>
      </c>
      <c r="BZ391">
        <v>0.3</v>
      </c>
      <c r="CA391">
        <v>0</v>
      </c>
      <c r="CB391">
        <v>0</v>
      </c>
      <c r="CC391">
        <v>0.3</v>
      </c>
      <c r="CD391">
        <v>0</v>
      </c>
      <c r="CE391">
        <v>0</v>
      </c>
      <c r="CF391">
        <v>0</v>
      </c>
      <c r="CG391">
        <v>0</v>
      </c>
      <c r="CH391">
        <v>0.4</v>
      </c>
      <c r="CI391">
        <v>0</v>
      </c>
      <c r="CJ391">
        <v>0</v>
      </c>
      <c r="CK391">
        <v>0.4</v>
      </c>
      <c r="CL391">
        <v>0</v>
      </c>
      <c r="CM391">
        <v>0</v>
      </c>
      <c r="CN391">
        <v>0</v>
      </c>
      <c r="CO391">
        <v>0</v>
      </c>
      <c r="CP391" t="s">
        <v>195</v>
      </c>
      <c r="CQ391" t="s">
        <v>155</v>
      </c>
      <c r="CR391" s="30">
        <v>9.1000000000000004E-3</v>
      </c>
      <c r="CS391">
        <v>2.79</v>
      </c>
      <c r="CU391" t="s">
        <v>3350</v>
      </c>
      <c r="CV391" t="s">
        <v>3349</v>
      </c>
    </row>
    <row r="392" spans="1:100">
      <c r="A392">
        <v>390</v>
      </c>
      <c r="B392" s="12">
        <v>0.31578947368421051</v>
      </c>
      <c r="C392" s="12">
        <v>0</v>
      </c>
      <c r="D392">
        <v>4</v>
      </c>
      <c r="E392" s="10">
        <v>60</v>
      </c>
      <c r="F392" s="10">
        <v>15</v>
      </c>
      <c r="G392" s="10">
        <v>31.2</v>
      </c>
      <c r="H392" s="10">
        <v>79.2</v>
      </c>
      <c r="I392">
        <v>7</v>
      </c>
      <c r="J392" t="s">
        <v>57</v>
      </c>
      <c r="K392" s="10">
        <v>12</v>
      </c>
      <c r="L392" t="s">
        <v>626</v>
      </c>
      <c r="M392" t="s">
        <v>3351</v>
      </c>
      <c r="N392" t="s">
        <v>3352</v>
      </c>
      <c r="O392">
        <v>148.26429999999999</v>
      </c>
      <c r="P392" t="s">
        <v>3356</v>
      </c>
      <c r="Q392" s="10">
        <v>0</v>
      </c>
      <c r="R392" s="10">
        <v>0</v>
      </c>
      <c r="S392" s="10">
        <v>0</v>
      </c>
      <c r="T392" s="10">
        <v>0</v>
      </c>
      <c r="U392" s="10">
        <v>80</v>
      </c>
      <c r="V392" s="10">
        <v>0</v>
      </c>
      <c r="W392" s="10">
        <v>0</v>
      </c>
      <c r="X392" s="10">
        <v>318</v>
      </c>
      <c r="Y392" s="10">
        <v>0</v>
      </c>
      <c r="Z392" s="10">
        <v>0</v>
      </c>
      <c r="AA392" s="10">
        <v>0</v>
      </c>
      <c r="AB392" s="10">
        <v>0</v>
      </c>
      <c r="AC392" s="10">
        <v>2</v>
      </c>
      <c r="AD392" s="10">
        <v>0</v>
      </c>
      <c r="AE392" s="10">
        <v>0</v>
      </c>
      <c r="AF392" s="10">
        <v>0</v>
      </c>
      <c r="AG392" s="10">
        <v>0</v>
      </c>
      <c r="AH392" s="10">
        <v>80</v>
      </c>
      <c r="AI392" s="10">
        <v>0</v>
      </c>
      <c r="AJ392" s="10">
        <v>0</v>
      </c>
      <c r="AK392" s="10">
        <v>318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14.2</v>
      </c>
      <c r="AU392" s="10">
        <v>0</v>
      </c>
      <c r="AV392" s="10">
        <v>0</v>
      </c>
      <c r="AW392" s="10">
        <v>71.2</v>
      </c>
      <c r="AX392" s="10">
        <v>0</v>
      </c>
      <c r="AY392" s="10">
        <v>0</v>
      </c>
      <c r="AZ392" s="10">
        <v>0</v>
      </c>
      <c r="BA392" s="10">
        <v>0</v>
      </c>
      <c r="BB392" t="s">
        <v>3353</v>
      </c>
      <c r="BC392" t="s">
        <v>3354</v>
      </c>
      <c r="BD392" t="s">
        <v>3355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0.1</v>
      </c>
      <c r="BM392">
        <v>0</v>
      </c>
      <c r="BN392">
        <v>0</v>
      </c>
      <c r="BO392">
        <v>0</v>
      </c>
      <c r="BP392">
        <v>0.1</v>
      </c>
      <c r="BQ392">
        <v>-0.19999999999998863</v>
      </c>
      <c r="BR392">
        <v>0</v>
      </c>
      <c r="BS392">
        <v>0</v>
      </c>
      <c r="BT392">
        <v>0</v>
      </c>
      <c r="BU392">
        <v>0</v>
      </c>
      <c r="BV392">
        <v>-0.6</v>
      </c>
      <c r="BW392">
        <v>0</v>
      </c>
      <c r="BX392">
        <v>0</v>
      </c>
      <c r="BY392">
        <v>0.1</v>
      </c>
      <c r="BZ392">
        <v>0</v>
      </c>
      <c r="CA392">
        <v>0</v>
      </c>
      <c r="CB392">
        <v>0</v>
      </c>
      <c r="CC392">
        <v>0.1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0.8</v>
      </c>
      <c r="CL392">
        <v>0</v>
      </c>
      <c r="CM392">
        <v>0</v>
      </c>
      <c r="CN392">
        <v>0</v>
      </c>
      <c r="CO392">
        <v>0</v>
      </c>
      <c r="CP392" t="s">
        <v>155</v>
      </c>
      <c r="CQ392" t="s">
        <v>155</v>
      </c>
      <c r="CR392" s="30">
        <v>4.0000000000000001E-3</v>
      </c>
      <c r="CS392">
        <v>2.82</v>
      </c>
      <c r="CU392" t="s">
        <v>131</v>
      </c>
      <c r="CV392" t="s">
        <v>3357</v>
      </c>
    </row>
    <row r="393" spans="1:100">
      <c r="A393">
        <v>391</v>
      </c>
      <c r="B393" s="12">
        <v>0.42105263157894735</v>
      </c>
      <c r="C393" s="12">
        <v>0</v>
      </c>
      <c r="D393">
        <v>3</v>
      </c>
      <c r="E393" s="10">
        <v>61</v>
      </c>
      <c r="F393" s="10">
        <v>10</v>
      </c>
      <c r="G393" s="10">
        <v>30.8</v>
      </c>
      <c r="H393" s="10">
        <v>83.6</v>
      </c>
      <c r="I393">
        <v>6</v>
      </c>
      <c r="J393" t="s">
        <v>57</v>
      </c>
      <c r="K393" s="10">
        <v>15</v>
      </c>
      <c r="L393" t="s">
        <v>627</v>
      </c>
      <c r="M393" t="s">
        <v>3358</v>
      </c>
      <c r="N393" t="s">
        <v>3359</v>
      </c>
      <c r="O393">
        <v>48.503900000000002</v>
      </c>
      <c r="P393" t="s">
        <v>3363</v>
      </c>
      <c r="Q393" s="10">
        <v>0</v>
      </c>
      <c r="R393" s="10">
        <v>0</v>
      </c>
      <c r="S393" s="10">
        <v>0</v>
      </c>
      <c r="T393" s="10">
        <v>0</v>
      </c>
      <c r="U393" s="10">
        <v>49</v>
      </c>
      <c r="V393" s="10">
        <v>0</v>
      </c>
      <c r="W393" s="10">
        <v>0</v>
      </c>
      <c r="X393" s="10">
        <v>343</v>
      </c>
      <c r="Y393" s="10">
        <v>0</v>
      </c>
      <c r="Z393" s="10">
        <v>0</v>
      </c>
      <c r="AA393" s="10">
        <v>0</v>
      </c>
      <c r="AB393" s="10">
        <v>0</v>
      </c>
      <c r="AC393" s="10">
        <v>8</v>
      </c>
      <c r="AD393" s="10">
        <v>0</v>
      </c>
      <c r="AE393" s="10">
        <v>0</v>
      </c>
      <c r="AF393" s="10">
        <v>0</v>
      </c>
      <c r="AG393" s="10">
        <v>0</v>
      </c>
      <c r="AH393" s="10">
        <v>49</v>
      </c>
      <c r="AI393" s="10">
        <v>0</v>
      </c>
      <c r="AJ393" s="10">
        <v>0</v>
      </c>
      <c r="AK393" s="10">
        <v>343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44.3</v>
      </c>
      <c r="AU393" s="10">
        <v>0</v>
      </c>
      <c r="AV393" s="10">
        <v>0</v>
      </c>
      <c r="AW393" s="10">
        <v>62.1</v>
      </c>
      <c r="AX393" s="10">
        <v>0</v>
      </c>
      <c r="AY393" s="10">
        <v>0</v>
      </c>
      <c r="AZ393" s="10">
        <v>0</v>
      </c>
      <c r="BA393" s="10">
        <v>0</v>
      </c>
      <c r="BB393" t="s">
        <v>3360</v>
      </c>
      <c r="BC393" t="s">
        <v>3361</v>
      </c>
      <c r="BD393" t="s">
        <v>3362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0.5</v>
      </c>
      <c r="BM393">
        <v>0</v>
      </c>
      <c r="BN393">
        <v>0</v>
      </c>
      <c r="BO393">
        <v>0</v>
      </c>
      <c r="BP393">
        <v>0.5</v>
      </c>
      <c r="BQ393">
        <v>-1</v>
      </c>
      <c r="BR393">
        <v>0</v>
      </c>
      <c r="BS393">
        <v>0</v>
      </c>
      <c r="BT393">
        <v>0</v>
      </c>
      <c r="BU393">
        <v>0</v>
      </c>
      <c r="BV393">
        <v>-0.3</v>
      </c>
      <c r="BW393">
        <v>0</v>
      </c>
      <c r="BX393">
        <v>0</v>
      </c>
      <c r="BY393">
        <v>0.5</v>
      </c>
      <c r="BZ393">
        <v>0</v>
      </c>
      <c r="CA393">
        <v>0</v>
      </c>
      <c r="CB393">
        <v>0</v>
      </c>
      <c r="CC393">
        <v>0.5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0.8</v>
      </c>
      <c r="CL393">
        <v>0</v>
      </c>
      <c r="CM393">
        <v>0</v>
      </c>
      <c r="CN393">
        <v>0</v>
      </c>
      <c r="CO393">
        <v>0</v>
      </c>
      <c r="CP393" t="s">
        <v>155</v>
      </c>
      <c r="CQ393" t="s">
        <v>155</v>
      </c>
      <c r="CR393" s="30">
        <v>7.4999999999999997E-3</v>
      </c>
      <c r="CS393">
        <v>7.37</v>
      </c>
      <c r="CU393" t="s">
        <v>131</v>
      </c>
      <c r="CV393" t="s">
        <v>3364</v>
      </c>
    </row>
    <row r="394" spans="1:100">
      <c r="A394">
        <v>392</v>
      </c>
      <c r="B394" s="12">
        <v>0.26315789473684209</v>
      </c>
      <c r="C394" s="12">
        <v>0</v>
      </c>
      <c r="D394">
        <v>1</v>
      </c>
      <c r="E394" s="10">
        <v>66</v>
      </c>
      <c r="F394" s="10">
        <v>11</v>
      </c>
      <c r="G394" s="10">
        <v>34.1</v>
      </c>
      <c r="H394" s="10">
        <v>86.5</v>
      </c>
      <c r="I394">
        <v>2</v>
      </c>
      <c r="J394" t="s">
        <v>57</v>
      </c>
      <c r="K394" s="10">
        <v>19</v>
      </c>
      <c r="L394" t="s">
        <v>628</v>
      </c>
      <c r="M394" t="s">
        <v>3365</v>
      </c>
      <c r="N394" t="s">
        <v>3366</v>
      </c>
      <c r="O394">
        <v>85.089399999999998</v>
      </c>
      <c r="P394" t="s">
        <v>3370</v>
      </c>
      <c r="Q394" s="10">
        <v>0</v>
      </c>
      <c r="R394" s="10">
        <v>0</v>
      </c>
      <c r="S394" s="10">
        <v>0</v>
      </c>
      <c r="T394" s="10">
        <v>0</v>
      </c>
      <c r="U394" s="10">
        <v>9</v>
      </c>
      <c r="V394" s="10">
        <v>0</v>
      </c>
      <c r="W394" s="10">
        <v>0</v>
      </c>
      <c r="X394" s="10">
        <v>360</v>
      </c>
      <c r="Y394" s="10">
        <v>0</v>
      </c>
      <c r="Z394" s="10">
        <v>0</v>
      </c>
      <c r="AA394" s="10">
        <v>0</v>
      </c>
      <c r="AB394" s="10">
        <v>0</v>
      </c>
      <c r="AC394" s="10">
        <v>31</v>
      </c>
      <c r="AD394" s="10">
        <v>0</v>
      </c>
      <c r="AE394" s="10">
        <v>0</v>
      </c>
      <c r="AF394" s="10">
        <v>0</v>
      </c>
      <c r="AG394" s="10">
        <v>0</v>
      </c>
      <c r="AH394" s="10">
        <v>9</v>
      </c>
      <c r="AI394" s="10">
        <v>0</v>
      </c>
      <c r="AJ394" s="10">
        <v>0</v>
      </c>
      <c r="AK394" s="10">
        <v>360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67.599999999999994</v>
      </c>
      <c r="AU394" s="10">
        <v>0</v>
      </c>
      <c r="AV394" s="10">
        <v>0</v>
      </c>
      <c r="AW394" s="10">
        <v>75.5</v>
      </c>
      <c r="AX394" s="10">
        <v>0</v>
      </c>
      <c r="AY394" s="10">
        <v>0</v>
      </c>
      <c r="AZ394" s="10">
        <v>0</v>
      </c>
      <c r="BA394" s="10">
        <v>0</v>
      </c>
      <c r="BB394" t="s">
        <v>3367</v>
      </c>
      <c r="BC394" t="s">
        <v>3368</v>
      </c>
      <c r="BD394" t="s">
        <v>3369</v>
      </c>
      <c r="BE394">
        <v>0</v>
      </c>
      <c r="BF394">
        <v>0</v>
      </c>
      <c r="BG394">
        <v>0</v>
      </c>
      <c r="BH394">
        <v>0</v>
      </c>
      <c r="BI394">
        <v>0.5</v>
      </c>
      <c r="BJ394">
        <v>0</v>
      </c>
      <c r="BK394">
        <v>0</v>
      </c>
      <c r="BL394">
        <v>1.1000000000000001</v>
      </c>
      <c r="BM394">
        <v>0.6</v>
      </c>
      <c r="BN394">
        <v>0</v>
      </c>
      <c r="BO394">
        <v>0</v>
      </c>
      <c r="BP394">
        <v>1.2</v>
      </c>
      <c r="BQ394">
        <v>-3.3999999999999773</v>
      </c>
      <c r="BR394">
        <v>0</v>
      </c>
      <c r="BS394">
        <v>0</v>
      </c>
      <c r="BT394">
        <v>0</v>
      </c>
      <c r="BU394">
        <v>0</v>
      </c>
      <c r="BV394">
        <v>0.5</v>
      </c>
      <c r="BW394">
        <v>0</v>
      </c>
      <c r="BX394">
        <v>0</v>
      </c>
      <c r="BY394">
        <v>1.1000000000000001</v>
      </c>
      <c r="BZ394">
        <v>0.6</v>
      </c>
      <c r="CA394">
        <v>0</v>
      </c>
      <c r="CB394">
        <v>0</v>
      </c>
      <c r="CC394">
        <v>1.2</v>
      </c>
      <c r="CD394">
        <v>0</v>
      </c>
      <c r="CE394">
        <v>0</v>
      </c>
      <c r="CF394">
        <v>0</v>
      </c>
      <c r="CG394">
        <v>0</v>
      </c>
      <c r="CH394">
        <v>2.4</v>
      </c>
      <c r="CI394">
        <v>0</v>
      </c>
      <c r="CJ394">
        <v>0</v>
      </c>
      <c r="CK394">
        <v>2.7</v>
      </c>
      <c r="CL394">
        <v>0</v>
      </c>
      <c r="CM394">
        <v>0</v>
      </c>
      <c r="CN394">
        <v>0</v>
      </c>
      <c r="CO394">
        <v>0</v>
      </c>
      <c r="CP394" t="s">
        <v>155</v>
      </c>
      <c r="CQ394" t="s">
        <v>155</v>
      </c>
      <c r="CR394" s="30">
        <v>8.8000000000000005E-3</v>
      </c>
      <c r="CS394">
        <v>5.27</v>
      </c>
      <c r="CU394" t="s">
        <v>131</v>
      </c>
      <c r="CV394" t="s">
        <v>3371</v>
      </c>
    </row>
    <row r="395" spans="1:100">
      <c r="A395">
        <v>393</v>
      </c>
      <c r="B395" s="12">
        <v>0.21052631578947367</v>
      </c>
      <c r="C395" s="12">
        <v>0</v>
      </c>
      <c r="D395">
        <v>0</v>
      </c>
      <c r="E395" s="10">
        <v>70</v>
      </c>
      <c r="F395" s="10">
        <v>20</v>
      </c>
      <c r="G395" s="10">
        <v>32.4</v>
      </c>
      <c r="H395" s="10">
        <v>85.6</v>
      </c>
      <c r="I395">
        <v>4</v>
      </c>
      <c r="J395" t="s">
        <v>55</v>
      </c>
      <c r="K395" s="10">
        <v>27</v>
      </c>
      <c r="L395" t="s">
        <v>629</v>
      </c>
      <c r="M395" t="s">
        <v>3372</v>
      </c>
      <c r="N395" t="s">
        <v>3373</v>
      </c>
      <c r="O395">
        <v>87.360699999999994</v>
      </c>
      <c r="P395" t="s">
        <v>3377</v>
      </c>
      <c r="Q395" s="10">
        <v>0</v>
      </c>
      <c r="R395" s="10">
        <v>0</v>
      </c>
      <c r="S395" s="10">
        <v>0</v>
      </c>
      <c r="T395" s="10">
        <v>0</v>
      </c>
      <c r="U395" s="10">
        <v>311</v>
      </c>
      <c r="V395" s="10">
        <v>0</v>
      </c>
      <c r="W395" s="10">
        <v>0</v>
      </c>
      <c r="X395" s="10">
        <v>55</v>
      </c>
      <c r="Y395" s="10">
        <v>0</v>
      </c>
      <c r="Z395" s="10">
        <v>0</v>
      </c>
      <c r="AA395" s="10">
        <v>0</v>
      </c>
      <c r="AB395" s="10">
        <v>0</v>
      </c>
      <c r="AC395" s="10">
        <v>34</v>
      </c>
      <c r="AD395" s="10">
        <v>0</v>
      </c>
      <c r="AE395" s="10">
        <v>0</v>
      </c>
      <c r="AF395" s="10">
        <v>0</v>
      </c>
      <c r="AG395" s="10">
        <v>0</v>
      </c>
      <c r="AH395" s="10">
        <v>311</v>
      </c>
      <c r="AI395" s="10">
        <v>0</v>
      </c>
      <c r="AJ395" s="10">
        <v>0</v>
      </c>
      <c r="AK395" s="10">
        <v>55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44.8</v>
      </c>
      <c r="AU395" s="10">
        <v>0</v>
      </c>
      <c r="AV395" s="10">
        <v>0</v>
      </c>
      <c r="AW395" s="10">
        <v>14.9</v>
      </c>
      <c r="AX395" s="10">
        <v>0</v>
      </c>
      <c r="AY395" s="10">
        <v>0</v>
      </c>
      <c r="AZ395" s="10">
        <v>0</v>
      </c>
      <c r="BA395" s="10">
        <v>0</v>
      </c>
      <c r="BB395" t="s">
        <v>3374</v>
      </c>
      <c r="BC395" t="s">
        <v>3375</v>
      </c>
      <c r="BD395" t="s">
        <v>3376</v>
      </c>
      <c r="BE395">
        <v>0</v>
      </c>
      <c r="BF395">
        <v>0</v>
      </c>
      <c r="BG395">
        <v>0</v>
      </c>
      <c r="BH395">
        <v>0</v>
      </c>
      <c r="BI395">
        <v>1.9</v>
      </c>
      <c r="BJ395">
        <v>0</v>
      </c>
      <c r="BK395">
        <v>0</v>
      </c>
      <c r="BL395">
        <v>0</v>
      </c>
      <c r="BM395">
        <v>0.8</v>
      </c>
      <c r="BN395">
        <v>0</v>
      </c>
      <c r="BO395">
        <v>0</v>
      </c>
      <c r="BP395">
        <v>0</v>
      </c>
      <c r="BQ395">
        <v>-2.6999999999999886</v>
      </c>
      <c r="BR395">
        <v>0</v>
      </c>
      <c r="BS395">
        <v>0</v>
      </c>
      <c r="BT395">
        <v>0</v>
      </c>
      <c r="BU395">
        <v>0</v>
      </c>
      <c r="BV395">
        <v>1.9</v>
      </c>
      <c r="BW395">
        <v>0</v>
      </c>
      <c r="BX395">
        <v>0</v>
      </c>
      <c r="BY395">
        <v>-0.1</v>
      </c>
      <c r="BZ395">
        <v>0.8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4.3</v>
      </c>
      <c r="CI395">
        <v>0</v>
      </c>
      <c r="CJ395">
        <v>0</v>
      </c>
      <c r="CK395">
        <v>3.6</v>
      </c>
      <c r="CL395">
        <v>0</v>
      </c>
      <c r="CM395">
        <v>0</v>
      </c>
      <c r="CN395">
        <v>0</v>
      </c>
      <c r="CO395">
        <v>0</v>
      </c>
      <c r="CP395" t="s">
        <v>195</v>
      </c>
      <c r="CQ395" t="s">
        <v>155</v>
      </c>
      <c r="CR395" s="30">
        <v>5.7999999999999996E-3</v>
      </c>
      <c r="CS395">
        <v>5.48</v>
      </c>
      <c r="CU395" t="s">
        <v>3379</v>
      </c>
      <c r="CV395" t="s">
        <v>3378</v>
      </c>
    </row>
    <row r="396" spans="1:100">
      <c r="A396">
        <v>394</v>
      </c>
      <c r="B396" s="12">
        <v>0.31578947368421051</v>
      </c>
      <c r="C396" s="12">
        <v>1</v>
      </c>
      <c r="D396">
        <v>-1</v>
      </c>
      <c r="E396" s="10">
        <v>72</v>
      </c>
      <c r="F396" s="10">
        <v>25</v>
      </c>
      <c r="G396" s="10">
        <v>36.9</v>
      </c>
      <c r="H396" s="10">
        <v>90.7</v>
      </c>
      <c r="I396">
        <v>6</v>
      </c>
      <c r="J396" t="s">
        <v>148</v>
      </c>
      <c r="K396" s="10">
        <v>31</v>
      </c>
      <c r="L396" t="s">
        <v>630</v>
      </c>
      <c r="M396" t="s">
        <v>3380</v>
      </c>
      <c r="N396" t="s">
        <v>3381</v>
      </c>
      <c r="O396">
        <v>0</v>
      </c>
      <c r="P396" t="s">
        <v>131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t="s">
        <v>3382</v>
      </c>
      <c r="BC396" t="s">
        <v>3383</v>
      </c>
      <c r="BD396" t="s">
        <v>3384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 t="s">
        <v>155</v>
      </c>
      <c r="CQ396" t="s">
        <v>155</v>
      </c>
      <c r="CR396" s="30">
        <v>2.2000000000000001E-3</v>
      </c>
      <c r="CS396">
        <v>11.96</v>
      </c>
      <c r="CU396" t="s">
        <v>131</v>
      </c>
      <c r="CV396" t="s">
        <v>3385</v>
      </c>
    </row>
    <row r="397" spans="1:100">
      <c r="A397">
        <v>395</v>
      </c>
      <c r="B397" s="12">
        <v>0.36842105263157893</v>
      </c>
      <c r="C397" s="12">
        <v>1</v>
      </c>
      <c r="D397">
        <v>-1</v>
      </c>
      <c r="E397" s="10">
        <v>72</v>
      </c>
      <c r="F397" s="10">
        <v>24</v>
      </c>
      <c r="G397" s="10">
        <v>37.5</v>
      </c>
      <c r="H397" s="10">
        <v>85.5</v>
      </c>
      <c r="I397">
        <v>8</v>
      </c>
      <c r="J397" t="s">
        <v>148</v>
      </c>
      <c r="K397" s="10">
        <v>27</v>
      </c>
      <c r="L397" t="s">
        <v>631</v>
      </c>
      <c r="M397" t="s">
        <v>3386</v>
      </c>
      <c r="N397" t="s">
        <v>3387</v>
      </c>
      <c r="O397">
        <v>0</v>
      </c>
      <c r="P397" t="s">
        <v>131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t="s">
        <v>3388</v>
      </c>
      <c r="BC397" t="s">
        <v>3389</v>
      </c>
      <c r="BD397" t="s">
        <v>3390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 t="s">
        <v>155</v>
      </c>
      <c r="CQ397" t="s">
        <v>155</v>
      </c>
      <c r="CR397" s="30">
        <v>2.3E-3</v>
      </c>
      <c r="CS397">
        <v>5.74</v>
      </c>
      <c r="CU397" t="s">
        <v>131</v>
      </c>
      <c r="CV397" t="s">
        <v>3391</v>
      </c>
    </row>
    <row r="398" spans="1:100">
      <c r="A398">
        <v>396</v>
      </c>
      <c r="B398" s="12">
        <v>0.42105263157894735</v>
      </c>
      <c r="C398" s="12">
        <v>1</v>
      </c>
      <c r="D398">
        <v>-3</v>
      </c>
      <c r="E398" s="10">
        <v>73</v>
      </c>
      <c r="F398" s="10">
        <v>28</v>
      </c>
      <c r="G398" s="10">
        <v>38</v>
      </c>
      <c r="H398" s="10">
        <v>82.6</v>
      </c>
      <c r="I398">
        <v>7</v>
      </c>
      <c r="J398" t="s">
        <v>148</v>
      </c>
      <c r="K398" s="10">
        <v>27</v>
      </c>
      <c r="L398" t="s">
        <v>632</v>
      </c>
      <c r="M398" t="s">
        <v>3392</v>
      </c>
      <c r="N398" t="s">
        <v>131</v>
      </c>
      <c r="O398">
        <v>0</v>
      </c>
      <c r="P398" t="s">
        <v>131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t="s">
        <v>3393</v>
      </c>
      <c r="BC398" t="s">
        <v>3394</v>
      </c>
      <c r="BD398" t="s">
        <v>131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 t="s">
        <v>155</v>
      </c>
      <c r="CQ398" t="s">
        <v>155</v>
      </c>
      <c r="CR398" s="30">
        <v>3.5999999999999999E-3</v>
      </c>
      <c r="CS398">
        <v>4.03</v>
      </c>
      <c r="CU398" t="s">
        <v>131</v>
      </c>
      <c r="CV398" t="s">
        <v>3395</v>
      </c>
    </row>
    <row r="399" spans="1:100">
      <c r="A399">
        <v>397</v>
      </c>
      <c r="B399" s="12">
        <v>0.36842105263157893</v>
      </c>
      <c r="C399" s="12">
        <v>1</v>
      </c>
      <c r="D399">
        <v>-2</v>
      </c>
      <c r="E399" s="10">
        <v>78</v>
      </c>
      <c r="F399" s="10">
        <v>26</v>
      </c>
      <c r="G399" s="10">
        <v>32.700000000000003</v>
      </c>
      <c r="H399" s="10">
        <v>85.1</v>
      </c>
      <c r="I399">
        <v>2</v>
      </c>
      <c r="J399" t="s">
        <v>148</v>
      </c>
      <c r="K399" s="10">
        <v>30</v>
      </c>
      <c r="L399" t="s">
        <v>633</v>
      </c>
      <c r="M399" t="s">
        <v>3396</v>
      </c>
      <c r="N399" t="s">
        <v>3397</v>
      </c>
      <c r="O399">
        <v>0</v>
      </c>
      <c r="P399" t="s">
        <v>131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t="s">
        <v>3398</v>
      </c>
      <c r="BC399" t="s">
        <v>3399</v>
      </c>
      <c r="BD399" t="s">
        <v>3400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 t="s">
        <v>155</v>
      </c>
      <c r="CQ399" t="s">
        <v>155</v>
      </c>
      <c r="CR399" s="30">
        <v>1.5E-3</v>
      </c>
      <c r="CS399">
        <v>3.24</v>
      </c>
      <c r="CU399" t="s">
        <v>131</v>
      </c>
      <c r="CV399" t="s">
        <v>3401</v>
      </c>
    </row>
    <row r="400" spans="1:100">
      <c r="A400">
        <v>398</v>
      </c>
      <c r="B400" s="12">
        <v>0.15789473684210525</v>
      </c>
      <c r="C400" s="12">
        <v>0</v>
      </c>
      <c r="D400">
        <v>0</v>
      </c>
      <c r="E400" s="10">
        <v>80</v>
      </c>
      <c r="F400" s="10">
        <v>26</v>
      </c>
      <c r="G400" s="10">
        <v>32.299999999999997</v>
      </c>
      <c r="H400" s="10">
        <v>85.6</v>
      </c>
      <c r="I400">
        <v>5</v>
      </c>
      <c r="J400" t="s">
        <v>55</v>
      </c>
      <c r="K400" s="10">
        <v>30</v>
      </c>
      <c r="L400" t="s">
        <v>634</v>
      </c>
      <c r="M400" t="s">
        <v>3402</v>
      </c>
      <c r="N400" t="s">
        <v>3403</v>
      </c>
      <c r="O400">
        <v>195.7895</v>
      </c>
      <c r="P400" t="s">
        <v>3407</v>
      </c>
      <c r="Q400" s="10">
        <v>0</v>
      </c>
      <c r="R400" s="10">
        <v>0</v>
      </c>
      <c r="S400" s="10">
        <v>0</v>
      </c>
      <c r="T400" s="10">
        <v>0</v>
      </c>
      <c r="U400" s="10">
        <v>190</v>
      </c>
      <c r="V400" s="10">
        <v>190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20</v>
      </c>
      <c r="AD400" s="10">
        <v>0</v>
      </c>
      <c r="AE400" s="10">
        <v>0</v>
      </c>
      <c r="AF400" s="10">
        <v>0</v>
      </c>
      <c r="AG400" s="10">
        <v>0</v>
      </c>
      <c r="AH400" s="10">
        <v>190</v>
      </c>
      <c r="AI400" s="10">
        <v>190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66.599999999999994</v>
      </c>
      <c r="AU400" s="10">
        <v>43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t="s">
        <v>3404</v>
      </c>
      <c r="BC400" t="s">
        <v>3405</v>
      </c>
      <c r="BD400" t="s">
        <v>3406</v>
      </c>
      <c r="BE400">
        <v>0</v>
      </c>
      <c r="BF400">
        <v>0</v>
      </c>
      <c r="BG400">
        <v>0</v>
      </c>
      <c r="BH400">
        <v>0</v>
      </c>
      <c r="BI400">
        <v>0.7</v>
      </c>
      <c r="BJ400">
        <v>0.3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-1</v>
      </c>
      <c r="BR400">
        <v>0</v>
      </c>
      <c r="BS400">
        <v>0</v>
      </c>
      <c r="BT400">
        <v>0</v>
      </c>
      <c r="BU400">
        <v>0</v>
      </c>
      <c r="BV400">
        <v>0.7</v>
      </c>
      <c r="BW400">
        <v>0.3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3.4</v>
      </c>
      <c r="CI400">
        <v>3.1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 t="s">
        <v>155</v>
      </c>
      <c r="CQ400" t="s">
        <v>155</v>
      </c>
      <c r="CR400" s="30">
        <v>9.4000000000000004E-3</v>
      </c>
      <c r="CS400">
        <v>2.6</v>
      </c>
      <c r="CU400" t="s">
        <v>131</v>
      </c>
      <c r="CV400" t="s">
        <v>3408</v>
      </c>
    </row>
    <row r="401" spans="1:100">
      <c r="A401">
        <v>399</v>
      </c>
      <c r="B401" s="12">
        <v>0.26315789473684209</v>
      </c>
      <c r="C401" s="12">
        <v>1</v>
      </c>
      <c r="D401">
        <v>-1</v>
      </c>
      <c r="E401" s="10">
        <v>79</v>
      </c>
      <c r="F401" s="10">
        <v>20</v>
      </c>
      <c r="G401" s="10">
        <v>29.7</v>
      </c>
      <c r="H401" s="10">
        <v>87.6</v>
      </c>
      <c r="I401">
        <v>4</v>
      </c>
      <c r="J401" t="s">
        <v>148</v>
      </c>
      <c r="K401" s="10">
        <v>33</v>
      </c>
      <c r="L401" t="s">
        <v>635</v>
      </c>
      <c r="M401" t="s">
        <v>3409</v>
      </c>
      <c r="N401" t="s">
        <v>3410</v>
      </c>
      <c r="O401">
        <v>0</v>
      </c>
      <c r="P401" t="s">
        <v>131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t="s">
        <v>3411</v>
      </c>
      <c r="BC401" t="s">
        <v>3412</v>
      </c>
      <c r="BD401" t="s">
        <v>3413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 t="s">
        <v>155</v>
      </c>
      <c r="CQ401" t="s">
        <v>155</v>
      </c>
      <c r="CR401" s="30">
        <v>5.4999999999999997E-3</v>
      </c>
      <c r="CS401">
        <v>8.94</v>
      </c>
      <c r="CU401" t="s">
        <v>131</v>
      </c>
      <c r="CV401" t="s">
        <v>3414</v>
      </c>
    </row>
    <row r="402" spans="1:100">
      <c r="A402">
        <v>400</v>
      </c>
      <c r="B402" s="12">
        <v>5.2631578947368418E-2</v>
      </c>
      <c r="C402" s="12">
        <v>0</v>
      </c>
      <c r="D402">
        <v>0</v>
      </c>
      <c r="E402" s="10">
        <v>86</v>
      </c>
      <c r="F402" s="10">
        <v>16</v>
      </c>
      <c r="G402" s="10">
        <v>27.9</v>
      </c>
      <c r="H402" s="10">
        <v>88.4</v>
      </c>
      <c r="I402">
        <v>4</v>
      </c>
      <c r="J402" t="s">
        <v>74</v>
      </c>
      <c r="K402" s="10">
        <v>32</v>
      </c>
      <c r="L402" t="s">
        <v>636</v>
      </c>
      <c r="M402" t="s">
        <v>3415</v>
      </c>
      <c r="N402" t="s">
        <v>3416</v>
      </c>
      <c r="O402">
        <v>172.63159999999999</v>
      </c>
      <c r="P402" t="s">
        <v>3420</v>
      </c>
      <c r="Q402" s="10">
        <v>0</v>
      </c>
      <c r="R402" s="10">
        <v>0</v>
      </c>
      <c r="S402" s="10">
        <v>0</v>
      </c>
      <c r="T402" s="10">
        <v>0</v>
      </c>
      <c r="U402" s="10">
        <v>164</v>
      </c>
      <c r="V402" s="10">
        <v>201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35</v>
      </c>
      <c r="AD402" s="10">
        <v>0</v>
      </c>
      <c r="AE402" s="10">
        <v>0</v>
      </c>
      <c r="AF402" s="10">
        <v>0</v>
      </c>
      <c r="AG402" s="10">
        <v>0</v>
      </c>
      <c r="AH402" s="10">
        <v>164</v>
      </c>
      <c r="AI402" s="10">
        <v>201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38.200000000000003</v>
      </c>
      <c r="AU402" s="10">
        <v>18.100000000000001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t="s">
        <v>3417</v>
      </c>
      <c r="BC402" t="s">
        <v>3418</v>
      </c>
      <c r="BD402" t="s">
        <v>3419</v>
      </c>
      <c r="BE402">
        <v>0</v>
      </c>
      <c r="BF402">
        <v>0</v>
      </c>
      <c r="BG402">
        <v>0</v>
      </c>
      <c r="BH402">
        <v>0</v>
      </c>
      <c r="BI402">
        <v>1.9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-1.8999999999999773</v>
      </c>
      <c r="BR402">
        <v>0</v>
      </c>
      <c r="BS402">
        <v>0</v>
      </c>
      <c r="BT402">
        <v>0</v>
      </c>
      <c r="BU402">
        <v>0</v>
      </c>
      <c r="BV402">
        <v>1.9</v>
      </c>
      <c r="BW402">
        <v>-2.2999999999999998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3.5</v>
      </c>
      <c r="CI402">
        <v>2.8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 t="s">
        <v>155</v>
      </c>
      <c r="CQ402" t="s">
        <v>155</v>
      </c>
      <c r="CR402" s="30">
        <v>9.7000000000000003E-3</v>
      </c>
      <c r="CS402">
        <v>3.3</v>
      </c>
      <c r="CU402" t="s">
        <v>131</v>
      </c>
      <c r="CV402" t="s">
        <v>3421</v>
      </c>
    </row>
    <row r="404" spans="1:100">
      <c r="AA404" s="10" t="s">
        <v>142</v>
      </c>
      <c r="AC404" s="10">
        <f>COUNTIF(AC$3:AC$402, "&gt;50")</f>
        <v>2</v>
      </c>
    </row>
    <row r="405" spans="1:100">
      <c r="AA405" s="10" t="s">
        <v>141</v>
      </c>
      <c r="AC405" s="10">
        <f>COUNTIF(AC$3:AC$402, "&gt;100")</f>
        <v>2</v>
      </c>
    </row>
    <row r="406" spans="1:100">
      <c r="AA406" s="10" t="s">
        <v>143</v>
      </c>
      <c r="AC406" s="10">
        <f>COUNTIF(AC$3:AC$402, "&gt;150")</f>
        <v>0</v>
      </c>
    </row>
    <row r="407" spans="1:100">
      <c r="AA407" s="10" t="s">
        <v>144</v>
      </c>
      <c r="AC407" s="10">
        <f>COUNTIF(AC$3:AC$402, "&gt;200")</f>
        <v>0</v>
      </c>
    </row>
    <row r="408" spans="1:100">
      <c r="AA408" s="10" t="s">
        <v>145</v>
      </c>
      <c r="AC408" s="10">
        <f>COUNTIF(AC$3:AC$402, "&gt;250")</f>
        <v>0</v>
      </c>
    </row>
    <row r="409" spans="1:100">
      <c r="AA409" s="10" t="s">
        <v>146</v>
      </c>
      <c r="AC409" s="10">
        <f>COUNTIF(AC$3:AC$402, "&gt;300")</f>
        <v>0</v>
      </c>
    </row>
    <row r="410" spans="1:100">
      <c r="AA410" s="10" t="s">
        <v>147</v>
      </c>
      <c r="AC410" s="10">
        <f>COUNTIF(AC$3:AC$402, "&gt;350")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Model</vt:lpstr>
      <vt:lpstr>Maps</vt:lpstr>
      <vt:lpstr>Fixed Map</vt:lpstr>
      <vt:lpstr>Tile Lists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</dc:creator>
  <cp:lastModifiedBy>William</cp:lastModifiedBy>
  <dcterms:created xsi:type="dcterms:W3CDTF">2016-01-11T16:20:56Z</dcterms:created>
  <dcterms:modified xsi:type="dcterms:W3CDTF">2017-02-01T21:22:10Z</dcterms:modified>
</cp:coreProperties>
</file>