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World Generator Maps\CavemanWorld\DynamicCavemanWorld\Assets\Resources\CSV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M16" i="1"/>
  <c r="M15" i="1"/>
  <c r="L15" i="1"/>
  <c r="M14" i="1"/>
  <c r="L14" i="1"/>
  <c r="L13" i="1"/>
  <c r="M12" i="1"/>
  <c r="M11" i="1"/>
  <c r="M13" i="1"/>
  <c r="L12" i="1"/>
  <c r="L11" i="1"/>
  <c r="L8" i="1"/>
  <c r="M8" i="1"/>
  <c r="L7" i="1"/>
  <c r="M7" i="1"/>
  <c r="L6" i="1"/>
  <c r="M6" i="1"/>
  <c r="M10" i="1"/>
  <c r="M3" i="1"/>
  <c r="M4" i="1"/>
  <c r="M5" i="1"/>
  <c r="M9" i="1"/>
  <c r="L5" i="1"/>
  <c r="L4" i="1"/>
  <c r="L3" i="1"/>
  <c r="L9" i="1"/>
  <c r="L10" i="1"/>
</calcChain>
</file>

<file path=xl/sharedStrings.xml><?xml version="1.0" encoding="utf-8"?>
<sst xmlns="http://schemas.openxmlformats.org/spreadsheetml/2006/main" count="68" uniqueCount="66">
  <si>
    <t>ID</t>
  </si>
  <si>
    <t>Species</t>
  </si>
  <si>
    <t>meatValue</t>
  </si>
  <si>
    <t>foodRequirement</t>
  </si>
  <si>
    <t>fatReserveNum</t>
  </si>
  <si>
    <t>#ID</t>
  </si>
  <si>
    <t>#name</t>
  </si>
  <si>
    <t># food/animal and type</t>
  </si>
  <si>
    <t># meat from an animal</t>
  </si>
  <si>
    <t># days of food stored as fat</t>
  </si>
  <si>
    <t>Attack</t>
  </si>
  <si>
    <t>Defense</t>
  </si>
  <si>
    <t>Speed</t>
  </si>
  <si>
    <t>Domesticable</t>
  </si>
  <si>
    <t>MemoryMax</t>
  </si>
  <si>
    <t>ReproductionRate</t>
  </si>
  <si>
    <t>#attack</t>
  </si>
  <si>
    <t>#defense</t>
  </si>
  <si>
    <t>#will only tolerate habitats with &gt; x% of name</t>
  </si>
  <si>
    <t># can be domesticated</t>
  </si>
  <si>
    <t>#most tiles can remember at once</t>
  </si>
  <si>
    <t>DeathRate</t>
  </si>
  <si>
    <t>#natural death rate</t>
  </si>
  <si>
    <t>Cow</t>
  </si>
  <si>
    <t>Sheep</t>
  </si>
  <si>
    <t>Camel</t>
  </si>
  <si>
    <t>Horse</t>
  </si>
  <si>
    <t>Pig</t>
  </si>
  <si>
    <t>Wolf</t>
  </si>
  <si>
    <t>Deer</t>
  </si>
  <si>
    <t>Bison</t>
  </si>
  <si>
    <t>Elephant</t>
  </si>
  <si>
    <t>Mammoth</t>
  </si>
  <si>
    <t>Antelope</t>
  </si>
  <si>
    <t>Lion</t>
  </si>
  <si>
    <t>Domestic Dog</t>
  </si>
  <si>
    <t>Domestic Cat</t>
  </si>
  <si>
    <t>#speed mph</t>
  </si>
  <si>
    <t>50 grassland, 50 savannah</t>
  </si>
  <si>
    <t>4.94 grazing</t>
  </si>
  <si>
    <t>0.6587 grazing, scrub</t>
  </si>
  <si>
    <t>3.4992 grazing, foiliage, scrub</t>
  </si>
  <si>
    <t>3.2933 grazing</t>
  </si>
  <si>
    <t>50 desert, 50 hot_desert</t>
  </si>
  <si>
    <t>40 grassland, 40 savannah</t>
  </si>
  <si>
    <t>60 grassland, 60 savannah</t>
  </si>
  <si>
    <t>40 grassland, 40 tundra</t>
  </si>
  <si>
    <t>60 savannah</t>
  </si>
  <si>
    <t>40 savannah, 60 monsoon_forest</t>
  </si>
  <si>
    <t>any</t>
  </si>
  <si>
    <t>0.5763 grazing, foiliage, scrub, seeds</t>
  </si>
  <si>
    <t>40 forest, 40 mosoon_forest, 40 swamp, 40 rainforest</t>
  </si>
  <si>
    <t>40 tundra, 40 grassland, 40 boreal, 40 forest, 40 monsoon_forest</t>
  </si>
  <si>
    <t>0.494 meat</t>
  </si>
  <si>
    <t>0.6175 grazing, scrub, foilage</t>
  </si>
  <si>
    <t>60 tundra, 40 grassland, 40 boreal, 40 forest, 40 monsoon_forest, 40 swamp, 60 rainforest, 60 artic_marsh</t>
  </si>
  <si>
    <t>40 savannah, 60 monsoon_forest, 60 rainforest</t>
  </si>
  <si>
    <t>5.7633 grazing</t>
  </si>
  <si>
    <t>32.9333 grazing, foiliage, scrub</t>
  </si>
  <si>
    <t>54.34 grazing, foiliage, scrub</t>
  </si>
  <si>
    <t>0.4528 grazing</t>
  </si>
  <si>
    <t>2.0995 meat</t>
  </si>
  <si>
    <t>0.2058 meat</t>
  </si>
  <si>
    <t>0.0463 meat</t>
  </si>
  <si>
    <t>HabitatPreference</t>
  </si>
  <si>
    <t># (1/8) * %ofagetoreproduce * offspring/year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</si>
</sst>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10" fontId="0" fillId="0" borderId="0" xfId="1" applyNumberFormat="1" applyFont="1"/>
    <xf numFmtId="0" fontId="2" fillId="0" borderId="0" xfId="0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E17" sqref="E17"/>
    </sheetView>
  </sheetViews>
  <sheetFormatPr defaultRowHeight="15" x14ac:dyDescent="0.25"/>
  <cols>
    <col min="1" max="1" width="3.85546875" bestFit="1" customWidth="1"/>
    <col min="2" max="2" width="13.28515625" bestFit="1" customWidth="1"/>
    <col min="3" max="3" width="17" bestFit="1" customWidth="1"/>
    <col min="4" max="4" width="10.7109375" bestFit="1" customWidth="1"/>
    <col min="5" max="5" width="14.85546875" customWidth="1"/>
    <col min="6" max="6" width="6.28515625" customWidth="1"/>
    <col min="7" max="7" width="8.42578125" customWidth="1"/>
    <col min="8" max="8" width="7.28515625" customWidth="1"/>
    <col min="9" max="9" width="17.42578125" customWidth="1"/>
    <col min="10" max="10" width="13.140625" customWidth="1"/>
    <col min="11" max="11" width="11.85546875" customWidth="1"/>
    <col min="12" max="12" width="16.85546875" style="2" customWidth="1"/>
    <col min="13" max="13" width="10" style="2" customWidth="1"/>
  </cols>
  <sheetData>
    <row r="1" spans="1:13" ht="16.5" customHeight="1" x14ac:dyDescent="0.25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10</v>
      </c>
      <c r="G1" s="3" t="s">
        <v>11</v>
      </c>
      <c r="H1" s="3" t="s">
        <v>12</v>
      </c>
      <c r="I1" s="3" t="s">
        <v>64</v>
      </c>
      <c r="J1" s="3" t="s">
        <v>13</v>
      </c>
      <c r="K1" s="3" t="s">
        <v>14</v>
      </c>
      <c r="L1" s="4" t="s">
        <v>15</v>
      </c>
      <c r="M1" s="4" t="s">
        <v>21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16</v>
      </c>
      <c r="G2" t="s">
        <v>17</v>
      </c>
      <c r="H2" t="s">
        <v>37</v>
      </c>
      <c r="I2" t="s">
        <v>18</v>
      </c>
      <c r="J2" t="s">
        <v>19</v>
      </c>
      <c r="K2" t="s">
        <v>20</v>
      </c>
      <c r="L2" s="2" t="s">
        <v>65</v>
      </c>
      <c r="M2" s="2" t="s">
        <v>22</v>
      </c>
    </row>
    <row r="3" spans="1:13" x14ac:dyDescent="0.25">
      <c r="A3">
        <v>0</v>
      </c>
      <c r="B3" s="1" t="s">
        <v>23</v>
      </c>
      <c r="C3" t="s">
        <v>39</v>
      </c>
      <c r="D3">
        <v>503.99209999999999</v>
      </c>
      <c r="E3">
        <v>7</v>
      </c>
      <c r="F3">
        <v>1</v>
      </c>
      <c r="G3">
        <v>5</v>
      </c>
      <c r="H3">
        <v>1.67</v>
      </c>
      <c r="I3" t="s">
        <v>38</v>
      </c>
      <c r="J3" t="b">
        <v>1</v>
      </c>
      <c r="K3">
        <v>16</v>
      </c>
      <c r="L3" s="2">
        <f xml:space="preserve"> (1/8) * (14/20) * 1</f>
        <v>8.7499999999999994E-2</v>
      </c>
      <c r="M3" s="2">
        <f xml:space="preserve"> 1/(20)</f>
        <v>0.05</v>
      </c>
    </row>
    <row r="4" spans="1:13" x14ac:dyDescent="0.25">
      <c r="A4">
        <v>1</v>
      </c>
      <c r="B4" s="1" t="s">
        <v>24</v>
      </c>
      <c r="C4" t="s">
        <v>40</v>
      </c>
      <c r="D4">
        <v>79.025959999999998</v>
      </c>
      <c r="E4">
        <v>7</v>
      </c>
      <c r="F4">
        <v>1</v>
      </c>
      <c r="G4">
        <v>5</v>
      </c>
      <c r="H4">
        <v>1.55</v>
      </c>
      <c r="I4" t="s">
        <v>44</v>
      </c>
      <c r="J4" t="b">
        <v>1</v>
      </c>
      <c r="K4">
        <v>16</v>
      </c>
      <c r="L4" s="2">
        <f xml:space="preserve"> (1/8) * (10/16) * 1.3</f>
        <v>0.1015625</v>
      </c>
      <c r="M4" s="2">
        <f xml:space="preserve"> 1/(16)</f>
        <v>6.25E-2</v>
      </c>
    </row>
    <row r="5" spans="1:13" x14ac:dyDescent="0.25">
      <c r="A5">
        <v>2</v>
      </c>
      <c r="B5" s="1" t="s">
        <v>25</v>
      </c>
      <c r="C5" t="s">
        <v>41</v>
      </c>
      <c r="D5">
        <v>164.63740000000001</v>
      </c>
      <c r="E5">
        <v>15</v>
      </c>
      <c r="F5">
        <v>1</v>
      </c>
      <c r="G5">
        <v>5</v>
      </c>
      <c r="H5">
        <v>2.2000000000000002</v>
      </c>
      <c r="I5" t="s">
        <v>43</v>
      </c>
      <c r="J5" t="b">
        <v>1</v>
      </c>
      <c r="K5">
        <v>25</v>
      </c>
      <c r="L5" s="2">
        <f xml:space="preserve"> (1/8) * (18.5/30) * 0.5</f>
        <v>3.8541666666666669E-2</v>
      </c>
      <c r="M5" s="2">
        <f xml:space="preserve"> 1/(30)</f>
        <v>3.3333333333333333E-2</v>
      </c>
    </row>
    <row r="6" spans="1:13" x14ac:dyDescent="0.25">
      <c r="A6">
        <v>3</v>
      </c>
      <c r="B6" s="1" t="s">
        <v>26</v>
      </c>
      <c r="C6" t="s">
        <v>42</v>
      </c>
      <c r="D6">
        <v>235.19630000000001</v>
      </c>
      <c r="E6">
        <v>4</v>
      </c>
      <c r="F6">
        <v>1</v>
      </c>
      <c r="G6">
        <v>5</v>
      </c>
      <c r="H6">
        <v>4</v>
      </c>
      <c r="I6" t="s">
        <v>38</v>
      </c>
      <c r="J6" t="b">
        <v>1</v>
      </c>
      <c r="K6">
        <v>16</v>
      </c>
      <c r="L6" s="2">
        <f xml:space="preserve"> (1/8) * (22.5/36) *1</f>
        <v>7.8125E-2</v>
      </c>
      <c r="M6" s="2">
        <f xml:space="preserve"> 1/(36)</f>
        <v>2.7777777777777776E-2</v>
      </c>
    </row>
    <row r="7" spans="1:13" x14ac:dyDescent="0.25">
      <c r="A7">
        <v>4</v>
      </c>
      <c r="B7" s="1" t="s">
        <v>27</v>
      </c>
      <c r="C7" t="s">
        <v>50</v>
      </c>
      <c r="D7">
        <v>56.917499999999997</v>
      </c>
      <c r="E7">
        <v>4</v>
      </c>
      <c r="F7">
        <v>1</v>
      </c>
      <c r="G7">
        <v>5</v>
      </c>
      <c r="H7">
        <v>2</v>
      </c>
      <c r="I7" t="s">
        <v>51</v>
      </c>
      <c r="J7" t="b">
        <v>1</v>
      </c>
      <c r="K7">
        <v>25</v>
      </c>
      <c r="L7" s="2">
        <f xml:space="preserve"> (1/8) * (8.5/12.5) *5</f>
        <v>0.42500000000000004</v>
      </c>
      <c r="M7" s="2">
        <f xml:space="preserve"> 1/(12.5)</f>
        <v>0.08</v>
      </c>
    </row>
    <row r="8" spans="1:13" x14ac:dyDescent="0.25">
      <c r="A8">
        <v>5</v>
      </c>
      <c r="B8" s="1" t="s">
        <v>28</v>
      </c>
      <c r="C8" t="s">
        <v>53</v>
      </c>
      <c r="D8">
        <v>35.212200000000003</v>
      </c>
      <c r="E8">
        <v>10</v>
      </c>
      <c r="F8">
        <v>5</v>
      </c>
      <c r="G8">
        <v>5</v>
      </c>
      <c r="H8">
        <v>4</v>
      </c>
      <c r="I8" t="s">
        <v>52</v>
      </c>
      <c r="J8" t="b">
        <v>1</v>
      </c>
      <c r="K8">
        <v>36</v>
      </c>
      <c r="L8" s="2">
        <f xml:space="preserve"> (1/8) * (6.5/13) *6</f>
        <v>0.375</v>
      </c>
      <c r="M8" s="2">
        <f xml:space="preserve"> 1/(13)</f>
        <v>7.6923076923076927E-2</v>
      </c>
    </row>
    <row r="9" spans="1:13" x14ac:dyDescent="0.25">
      <c r="A9">
        <v>6</v>
      </c>
      <c r="B9" s="1" t="s">
        <v>29</v>
      </c>
      <c r="C9" t="s">
        <v>54</v>
      </c>
      <c r="D9">
        <v>39.815300000000001</v>
      </c>
      <c r="E9">
        <v>4</v>
      </c>
      <c r="F9">
        <v>1</v>
      </c>
      <c r="G9">
        <v>5</v>
      </c>
      <c r="H9">
        <v>2.5</v>
      </c>
      <c r="I9" t="s">
        <v>55</v>
      </c>
      <c r="J9" t="b">
        <v>0</v>
      </c>
      <c r="K9">
        <v>25</v>
      </c>
      <c r="L9" s="2">
        <f xml:space="preserve"> (1/8) * (5.5/12.5) * 2</f>
        <v>0.11</v>
      </c>
      <c r="M9" s="2">
        <f xml:space="preserve"> 1/(12.5)</f>
        <v>0.08</v>
      </c>
    </row>
    <row r="10" spans="1:13" x14ac:dyDescent="0.25">
      <c r="A10">
        <v>7</v>
      </c>
      <c r="B10" s="1" t="s">
        <v>30</v>
      </c>
      <c r="C10" t="s">
        <v>57</v>
      </c>
      <c r="D10">
        <v>235.19630000000001</v>
      </c>
      <c r="E10">
        <v>7</v>
      </c>
      <c r="F10">
        <v>1</v>
      </c>
      <c r="G10">
        <v>5</v>
      </c>
      <c r="H10">
        <v>1.75</v>
      </c>
      <c r="I10" t="s">
        <v>45</v>
      </c>
      <c r="J10" t="b">
        <v>0</v>
      </c>
      <c r="K10">
        <v>16</v>
      </c>
      <c r="L10" s="2">
        <f xml:space="preserve"> (1/8) * (27/40) * 1</f>
        <v>8.4375000000000006E-2</v>
      </c>
      <c r="M10" s="2">
        <f xml:space="preserve"> 1/(40 * 0.8)</f>
        <v>3.125E-2</v>
      </c>
    </row>
    <row r="11" spans="1:13" x14ac:dyDescent="0.25">
      <c r="A11">
        <v>8</v>
      </c>
      <c r="B11" s="1" t="s">
        <v>31</v>
      </c>
      <c r="C11" t="s">
        <v>58</v>
      </c>
      <c r="D11">
        <v>1679.9737</v>
      </c>
      <c r="E11">
        <v>10</v>
      </c>
      <c r="F11">
        <v>1</v>
      </c>
      <c r="G11">
        <v>5</v>
      </c>
      <c r="H11">
        <v>1.5</v>
      </c>
      <c r="I11" t="s">
        <v>56</v>
      </c>
      <c r="J11" t="b">
        <v>1</v>
      </c>
      <c r="K11">
        <v>36</v>
      </c>
      <c r="L11" s="2">
        <f xml:space="preserve"> (1/8) * (42.5/70) * (1/7 * 2)</f>
        <v>2.1683673469387751E-2</v>
      </c>
      <c r="M11" s="2">
        <f xml:space="preserve"> 1/(70)</f>
        <v>1.4285714285714285E-2</v>
      </c>
    </row>
    <row r="12" spans="1:13" x14ac:dyDescent="0.25">
      <c r="A12">
        <v>9</v>
      </c>
      <c r="B12" s="1" t="s">
        <v>32</v>
      </c>
      <c r="C12" t="s">
        <v>59</v>
      </c>
      <c r="D12">
        <v>2771.9567000000002</v>
      </c>
      <c r="E12">
        <v>10</v>
      </c>
      <c r="F12">
        <v>1</v>
      </c>
      <c r="G12">
        <v>5</v>
      </c>
      <c r="H12">
        <v>1.5</v>
      </c>
      <c r="I12" t="s">
        <v>46</v>
      </c>
      <c r="J12" t="b">
        <v>1</v>
      </c>
      <c r="K12">
        <v>25</v>
      </c>
      <c r="L12" s="2">
        <f xml:space="preserve"> (1/8) * (50/80) * (1/8 * 2)</f>
        <v>1.953125E-2</v>
      </c>
      <c r="M12" s="2">
        <f xml:space="preserve"> 1/(80)</f>
        <v>1.2500000000000001E-2</v>
      </c>
    </row>
    <row r="13" spans="1:13" x14ac:dyDescent="0.25">
      <c r="A13">
        <v>10</v>
      </c>
      <c r="B13" s="1" t="s">
        <v>33</v>
      </c>
      <c r="C13" t="s">
        <v>60</v>
      </c>
      <c r="D13">
        <v>18.479700000000001</v>
      </c>
      <c r="E13">
        <v>4</v>
      </c>
      <c r="F13">
        <v>1</v>
      </c>
      <c r="G13">
        <v>5</v>
      </c>
      <c r="H13">
        <v>2.5</v>
      </c>
      <c r="I13" t="s">
        <v>47</v>
      </c>
      <c r="J13" t="b">
        <v>0</v>
      </c>
      <c r="K13">
        <v>16</v>
      </c>
      <c r="L13" s="2">
        <f xml:space="preserve"> (1/8) * (6.5/10) * 1.5</f>
        <v>0.12187500000000001</v>
      </c>
      <c r="M13" s="2">
        <f xml:space="preserve"> 1/(10)</f>
        <v>0.1</v>
      </c>
    </row>
    <row r="14" spans="1:13" x14ac:dyDescent="0.25">
      <c r="A14">
        <v>11</v>
      </c>
      <c r="B14" s="1" t="s">
        <v>34</v>
      </c>
      <c r="C14" t="s">
        <v>61</v>
      </c>
      <c r="D14">
        <v>83.998599999999996</v>
      </c>
      <c r="E14">
        <v>10</v>
      </c>
      <c r="F14">
        <v>8</v>
      </c>
      <c r="G14">
        <v>5</v>
      </c>
      <c r="H14">
        <v>2.2000000000000002</v>
      </c>
      <c r="I14" t="s">
        <v>48</v>
      </c>
      <c r="J14" t="b">
        <v>0</v>
      </c>
      <c r="K14">
        <v>25</v>
      </c>
      <c r="L14" s="2">
        <f xml:space="preserve"> (1/8) * (10.5/18) * 1.5</f>
        <v>0.109375</v>
      </c>
      <c r="M14" s="2">
        <f xml:space="preserve"> 1/(18)</f>
        <v>5.5555555555555552E-2</v>
      </c>
    </row>
    <row r="15" spans="1:13" x14ac:dyDescent="0.25">
      <c r="A15">
        <v>12</v>
      </c>
      <c r="B15" s="1" t="s">
        <v>35</v>
      </c>
      <c r="C15" t="s">
        <v>62</v>
      </c>
      <c r="D15">
        <v>17.606100000000001</v>
      </c>
      <c r="E15">
        <v>7</v>
      </c>
      <c r="F15">
        <v>2</v>
      </c>
      <c r="G15">
        <v>5</v>
      </c>
      <c r="H15">
        <v>3.5</v>
      </c>
      <c r="I15" t="s">
        <v>49</v>
      </c>
      <c r="J15" t="b">
        <v>1</v>
      </c>
      <c r="K15">
        <v>36</v>
      </c>
      <c r="L15" s="2">
        <f xml:space="preserve"> (1/8) * (14/20) * 3</f>
        <v>0.26249999999999996</v>
      </c>
      <c r="M15" s="2">
        <f xml:space="preserve"> 1/(20 * 0.75)</f>
        <v>6.6666666666666666E-2</v>
      </c>
    </row>
    <row r="16" spans="1:13" x14ac:dyDescent="0.25">
      <c r="A16">
        <v>13</v>
      </c>
      <c r="B16" s="1" t="s">
        <v>36</v>
      </c>
      <c r="C16" t="s">
        <v>63</v>
      </c>
      <c r="D16">
        <v>2.2233999999999998</v>
      </c>
      <c r="E16">
        <v>7</v>
      </c>
      <c r="F16">
        <v>2</v>
      </c>
      <c r="G16">
        <v>5</v>
      </c>
      <c r="H16">
        <v>3</v>
      </c>
      <c r="I16" t="s">
        <v>49</v>
      </c>
      <c r="J16" t="b">
        <v>1</v>
      </c>
      <c r="K16">
        <v>25</v>
      </c>
      <c r="L16" s="2">
        <f xml:space="preserve"> (1/8) * (10/14) * 3</f>
        <v>0.26785714285714285</v>
      </c>
      <c r="M16" s="2">
        <f xml:space="preserve"> 1/(14 * 0.75)</f>
        <v>9.5238095238095233E-2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2017-03-24T15:55:12Z</dcterms:created>
  <dcterms:modified xsi:type="dcterms:W3CDTF">2017-03-24T17:14:08Z</dcterms:modified>
</cp:coreProperties>
</file>