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ivate\MODELS RUN\RESULTS_LASTVERSION\"/>
    </mc:Choice>
  </mc:AlternateContent>
  <bookViews>
    <workbookView xWindow="0" yWindow="0" windowWidth="20730" windowHeight="117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E38" i="1"/>
  <c r="C38" i="1"/>
  <c r="G37" i="1"/>
  <c r="C37" i="1"/>
  <c r="E37" i="1"/>
  <c r="J25" i="1" l="1"/>
  <c r="I25" i="1"/>
  <c r="G25" i="1"/>
  <c r="E25" i="1"/>
  <c r="J27" i="1"/>
  <c r="J28" i="1"/>
  <c r="J29" i="1"/>
  <c r="J30" i="1"/>
  <c r="J31" i="1"/>
  <c r="J32" i="1"/>
  <c r="J33" i="1"/>
  <c r="J34" i="1"/>
  <c r="J35" i="1"/>
  <c r="J36" i="1"/>
  <c r="J26" i="1"/>
  <c r="I27" i="1"/>
  <c r="I28" i="1"/>
  <c r="I29" i="1"/>
  <c r="I30" i="1"/>
  <c r="I31" i="1"/>
  <c r="I32" i="1"/>
  <c r="I33" i="1"/>
  <c r="I34" i="1"/>
  <c r="I35" i="1"/>
  <c r="I36" i="1"/>
  <c r="I26" i="1"/>
  <c r="G27" i="1" l="1"/>
  <c r="G28" i="1"/>
  <c r="G29" i="1"/>
  <c r="G30" i="1"/>
  <c r="G31" i="1"/>
  <c r="G32" i="1"/>
  <c r="G33" i="1"/>
  <c r="G34" i="1"/>
  <c r="G35" i="1"/>
  <c r="G36" i="1"/>
  <c r="G26" i="1"/>
  <c r="E26" i="1"/>
  <c r="E34" i="1"/>
  <c r="E35" i="1"/>
  <c r="E36" i="1"/>
  <c r="E30" i="1"/>
  <c r="E31" i="1"/>
  <c r="E32" i="1"/>
  <c r="E33" i="1"/>
  <c r="E29" i="1"/>
  <c r="E28" i="1"/>
  <c r="M21" i="1"/>
  <c r="E27" i="1" l="1"/>
  <c r="G16" i="1"/>
  <c r="G13" i="1"/>
  <c r="G12" i="1"/>
  <c r="G5" i="1"/>
  <c r="G6" i="1"/>
  <c r="G7" i="1"/>
  <c r="G8" i="1"/>
  <c r="G9" i="1"/>
  <c r="G10" i="1"/>
  <c r="G11" i="1"/>
  <c r="G14" i="1"/>
  <c r="G15" i="1"/>
  <c r="G17" i="1"/>
  <c r="G18" i="1"/>
  <c r="G19" i="1"/>
  <c r="G3" i="1"/>
  <c r="E15" i="1"/>
  <c r="E3" i="1"/>
  <c r="E9" i="1"/>
  <c r="E10" i="1"/>
  <c r="E11" i="1"/>
  <c r="E12" i="1"/>
  <c r="E13" i="1"/>
  <c r="E14" i="1"/>
  <c r="E16" i="1"/>
  <c r="E17" i="1"/>
  <c r="E18" i="1"/>
  <c r="E19" i="1"/>
  <c r="E8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<sst xmlns="http://schemas.openxmlformats.org/spreadsheetml/2006/main" count="97" uniqueCount="78">
  <si>
    <t>Case A</t>
  </si>
  <si>
    <t>Case B</t>
  </si>
  <si>
    <t>Case C</t>
  </si>
  <si>
    <t>Case D</t>
  </si>
  <si>
    <t>Case E</t>
  </si>
  <si>
    <t>Case F</t>
  </si>
  <si>
    <t>Case G</t>
  </si>
  <si>
    <t>Case J</t>
  </si>
  <si>
    <t>Case I</t>
  </si>
  <si>
    <t>Case H</t>
  </si>
  <si>
    <t>Case K</t>
  </si>
  <si>
    <t>Case L</t>
  </si>
  <si>
    <t>Case M</t>
  </si>
  <si>
    <t>Case N</t>
  </si>
  <si>
    <t>Case O</t>
  </si>
  <si>
    <t>Cost</t>
  </si>
  <si>
    <t>No bidding cost</t>
  </si>
  <si>
    <t>Input energy Total</t>
  </si>
  <si>
    <t>CHF/MWh</t>
  </si>
  <si>
    <t>Base Case</t>
  </si>
  <si>
    <t>Cost Reduction (%)</t>
  </si>
  <si>
    <t>Perfect Forecast</t>
  </si>
  <si>
    <t>//</t>
  </si>
  <si>
    <t>weekly bettter than daily</t>
  </si>
  <si>
    <t>double prices</t>
  </si>
  <si>
    <t>chp 0.01</t>
  </si>
  <si>
    <t>chp 0.03</t>
  </si>
  <si>
    <t>chp 0.12</t>
  </si>
  <si>
    <t>tremin -0.08</t>
  </si>
  <si>
    <t>tremin -0.02</t>
  </si>
  <si>
    <t>tremin 0.02</t>
  </si>
  <si>
    <t>elestor 0</t>
  </si>
  <si>
    <t>elestor 1000</t>
  </si>
  <si>
    <t>he stor 0</t>
  </si>
  <si>
    <t>he sto 2000</t>
  </si>
  <si>
    <t>he sto 3000</t>
  </si>
  <si>
    <t>hp 0 boiler 3200</t>
  </si>
  <si>
    <t>hp only and 4000</t>
  </si>
  <si>
    <t>chp 0.06</t>
  </si>
  <si>
    <t>Case P</t>
  </si>
  <si>
    <t>Installed Capacity</t>
  </si>
  <si>
    <t>PPF Base Case</t>
  </si>
  <si>
    <t>CHP=0.03</t>
  </si>
  <si>
    <t>CHP=0.06</t>
  </si>
  <si>
    <t>CHP=0.12</t>
  </si>
  <si>
    <t>Hstor=0</t>
  </si>
  <si>
    <t>hstor=2000</t>
  </si>
  <si>
    <t>heat pump=0</t>
  </si>
  <si>
    <t>heat pump =4000</t>
  </si>
  <si>
    <t>Emin=-0.08</t>
  </si>
  <si>
    <t>Emin=-0.02</t>
  </si>
  <si>
    <t>Emin=0.02</t>
  </si>
  <si>
    <t>a</t>
  </si>
  <si>
    <t>b</t>
  </si>
  <si>
    <t>c</t>
  </si>
  <si>
    <t>d</t>
  </si>
  <si>
    <t>e</t>
  </si>
  <si>
    <t>f</t>
  </si>
  <si>
    <t>g</t>
  </si>
  <si>
    <t>i</t>
  </si>
  <si>
    <t>j</t>
  </si>
  <si>
    <t>chf/Input energy</t>
  </si>
  <si>
    <t>No bidding</t>
  </si>
  <si>
    <t>good case</t>
  </si>
  <si>
    <t xml:space="preserve"> </t>
  </si>
  <si>
    <t>good case2</t>
  </si>
  <si>
    <t>Good Case</t>
  </si>
  <si>
    <t>Good Case2</t>
  </si>
  <si>
    <t>Good Case3</t>
  </si>
  <si>
    <t xml:space="preserve">CHP cost </t>
  </si>
  <si>
    <t>BC</t>
  </si>
  <si>
    <t>Emin bid price</t>
  </si>
  <si>
    <t>Eplus bid price</t>
  </si>
  <si>
    <t>Hstor</t>
  </si>
  <si>
    <t>HP</t>
  </si>
  <si>
    <t>ElStor</t>
  </si>
  <si>
    <t>Solar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</si>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</sst>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2" workbookViewId="0">
      <selection activeCell="E36" sqref="E36"/>
    </sheetView>
  </sheetViews>
  <sheetFormatPr defaultRowHeight="15" x14ac:dyDescent="0.25"/>
  <cols>
    <col min="1" max="1" width="18.28515625" customWidth="1"/>
    <col min="2" max="2" width="24.7109375" customWidth="1"/>
    <col min="3" max="3" width="17.28515625" customWidth="1"/>
    <col min="4" max="5" width="19.140625" customWidth="1"/>
    <col min="6" max="6" width="18.5703125" customWidth="1"/>
    <col min="8" max="8" width="16.28515625" customWidth="1"/>
  </cols>
  <sheetData>
    <row r="1" spans="1:8" x14ac:dyDescent="0.25">
      <c r="C1" t="s">
        <v>15</v>
      </c>
      <c r="D1" t="s">
        <v>16</v>
      </c>
      <c r="E1" t="s">
        <v>20</v>
      </c>
      <c r="F1" t="s">
        <v>17</v>
      </c>
      <c r="G1" t="s">
        <v>18</v>
      </c>
      <c r="H1" t="s">
        <v>40</v>
      </c>
    </row>
    <row r="2" spans="1:8" x14ac:dyDescent="0.25">
      <c r="A2" t="s">
        <v>21</v>
      </c>
      <c r="C2">
        <v>1494391.362</v>
      </c>
      <c r="D2">
        <v>1654527.277</v>
      </c>
      <c r="E2">
        <f>((D2-C2)/D2)*100</f>
        <v>9.6786506469908158</v>
      </c>
    </row>
    <row r="3" spans="1:8" x14ac:dyDescent="0.25">
      <c r="A3" t="s">
        <v>19</v>
      </c>
      <c r="B3" t="s">
        <v>22</v>
      </c>
      <c r="C3">
        <v>1508346.1740000001</v>
      </c>
      <c r="D3">
        <v>1654527.277</v>
      </c>
      <c r="E3">
        <f>((D3-C3)/D3)*100</f>
        <v>8.8352186773890153</v>
      </c>
      <c r="F3" s="15">
        <v>19001.022818000001</v>
      </c>
      <c r="G3">
        <f>C3/F3</f>
        <v>79.382367383460931</v>
      </c>
    </row>
    <row r="4" spans="1:8" x14ac:dyDescent="0.25">
      <c r="A4" t="s">
        <v>0</v>
      </c>
      <c r="B4" t="s">
        <v>23</v>
      </c>
      <c r="D4">
        <v>1654527.277</v>
      </c>
      <c r="E4" s="1">
        <f t="shared" ref="E4:E19" si="0">((D4-C4)/D4)*100</f>
        <v>100</v>
      </c>
      <c r="G4" s="15"/>
    </row>
    <row r="5" spans="1:8" x14ac:dyDescent="0.25">
      <c r="A5" t="s">
        <v>1</v>
      </c>
      <c r="B5" t="s">
        <v>24</v>
      </c>
      <c r="C5" s="5">
        <v>1523340.5514039379</v>
      </c>
      <c r="D5">
        <v>1654527.277</v>
      </c>
      <c r="E5" s="1">
        <f t="shared" si="0"/>
        <v>7.928955141430535</v>
      </c>
      <c r="F5" s="15">
        <v>19010.667819999999</v>
      </c>
      <c r="G5" s="15">
        <f t="shared" ref="G5:G19" si="1">C5/F5</f>
        <v>80.130827902916778</v>
      </c>
    </row>
    <row r="6" spans="1:8" x14ac:dyDescent="0.25">
      <c r="A6" t="s">
        <v>2</v>
      </c>
      <c r="B6" t="s">
        <v>25</v>
      </c>
      <c r="C6" s="1">
        <v>721516.32153731014</v>
      </c>
      <c r="D6">
        <v>1654527.277</v>
      </c>
      <c r="E6" s="1">
        <f t="shared" si="0"/>
        <v>56.39139157345484</v>
      </c>
      <c r="F6" s="15">
        <v>19518.531054999999</v>
      </c>
      <c r="G6" s="15">
        <f t="shared" si="1"/>
        <v>36.965708100891213</v>
      </c>
    </row>
    <row r="7" spans="1:8" x14ac:dyDescent="0.25">
      <c r="A7" t="s">
        <v>3</v>
      </c>
      <c r="B7" t="s">
        <v>26</v>
      </c>
      <c r="C7" s="2">
        <v>922808.10943391791</v>
      </c>
      <c r="D7">
        <v>1654527.277</v>
      </c>
      <c r="E7" s="1">
        <f t="shared" si="0"/>
        <v>44.225270730673003</v>
      </c>
      <c r="F7" s="15">
        <v>19470.627424999999</v>
      </c>
      <c r="G7" s="15">
        <f t="shared" si="1"/>
        <v>47.394883035409833</v>
      </c>
    </row>
    <row r="8" spans="1:8" s="3" customFormat="1" x14ac:dyDescent="0.25">
      <c r="A8" t="s">
        <v>4</v>
      </c>
      <c r="B8" s="3" t="s">
        <v>38</v>
      </c>
      <c r="C8" s="3">
        <v>1221356.8664075993</v>
      </c>
      <c r="D8" s="3">
        <v>1654527.277</v>
      </c>
      <c r="E8" s="3">
        <f t="shared" si="0"/>
        <v>26.18091684640148</v>
      </c>
      <c r="F8" s="15">
        <v>19407.063295</v>
      </c>
      <c r="G8" s="15">
        <f t="shared" si="1"/>
        <v>62.933626167039264</v>
      </c>
    </row>
    <row r="9" spans="1:8" x14ac:dyDescent="0.25">
      <c r="A9" t="s">
        <v>5</v>
      </c>
      <c r="B9" t="s">
        <v>27</v>
      </c>
      <c r="C9" s="4">
        <v>1712887.4880260879</v>
      </c>
      <c r="D9">
        <v>1654527.277</v>
      </c>
      <c r="E9" s="3">
        <f t="shared" si="0"/>
        <v>-3.5273042540529764</v>
      </c>
      <c r="F9" s="15">
        <v>15935.807268</v>
      </c>
      <c r="G9" s="15">
        <f t="shared" si="1"/>
        <v>107.48670959805484</v>
      </c>
    </row>
    <row r="10" spans="1:8" x14ac:dyDescent="0.25">
      <c r="A10" t="s">
        <v>6</v>
      </c>
      <c r="B10" t="s">
        <v>28</v>
      </c>
      <c r="C10" s="13">
        <v>1512528.6292561388</v>
      </c>
      <c r="D10">
        <v>1654527.277</v>
      </c>
      <c r="E10" s="3">
        <f t="shared" si="0"/>
        <v>8.582430142906686</v>
      </c>
      <c r="F10" s="15">
        <v>19162.85096</v>
      </c>
      <c r="G10" s="15">
        <f t="shared" si="1"/>
        <v>78.93025064033263</v>
      </c>
    </row>
    <row r="11" spans="1:8" x14ac:dyDescent="0.25">
      <c r="A11" t="s">
        <v>9</v>
      </c>
      <c r="B11" t="s">
        <v>29</v>
      </c>
      <c r="C11" s="14">
        <v>1502264.3245566699</v>
      </c>
      <c r="D11">
        <v>1654527.277</v>
      </c>
      <c r="E11" s="3">
        <f t="shared" si="0"/>
        <v>9.2028070228865797</v>
      </c>
      <c r="F11" s="15">
        <v>19063.561581000002</v>
      </c>
      <c r="G11" s="15">
        <f t="shared" si="1"/>
        <v>78.80292033435795</v>
      </c>
    </row>
    <row r="12" spans="1:8" x14ac:dyDescent="0.25">
      <c r="A12" t="s">
        <v>8</v>
      </c>
      <c r="B12" t="s">
        <v>30</v>
      </c>
      <c r="C12" s="15">
        <v>1496099.6891159914</v>
      </c>
      <c r="D12">
        <v>1654527.277</v>
      </c>
      <c r="E12" s="3">
        <f t="shared" si="0"/>
        <v>9.5753989726461697</v>
      </c>
      <c r="F12" s="15">
        <v>18990.940282</v>
      </c>
      <c r="G12" s="15">
        <f>C12/F12</f>
        <v>78.779653187263463</v>
      </c>
    </row>
    <row r="13" spans="1:8" x14ac:dyDescent="0.25">
      <c r="A13" t="s">
        <v>7</v>
      </c>
      <c r="B13" t="s">
        <v>31</v>
      </c>
      <c r="C13" s="6">
        <v>1655827.8624946808</v>
      </c>
      <c r="D13">
        <v>1654527.277</v>
      </c>
      <c r="E13" s="3">
        <f t="shared" si="0"/>
        <v>-7.86076792302286E-2</v>
      </c>
      <c r="F13" s="15">
        <v>19215.705719000001</v>
      </c>
      <c r="G13" s="15">
        <f>C13/F13</f>
        <v>86.170546463845994</v>
      </c>
    </row>
    <row r="14" spans="1:8" x14ac:dyDescent="0.25">
      <c r="A14" t="s">
        <v>10</v>
      </c>
      <c r="B14" t="s">
        <v>32</v>
      </c>
      <c r="C14" s="7">
        <v>1379531.5011990461</v>
      </c>
      <c r="D14">
        <v>1654527.277</v>
      </c>
      <c r="E14" s="3">
        <f t="shared" si="0"/>
        <v>16.620806415448044</v>
      </c>
      <c r="F14" s="15">
        <v>18762.727832</v>
      </c>
      <c r="G14" s="15">
        <f t="shared" si="1"/>
        <v>73.525103255308267</v>
      </c>
    </row>
    <row r="15" spans="1:8" x14ac:dyDescent="0.25">
      <c r="A15" t="s">
        <v>11</v>
      </c>
      <c r="B15" t="s">
        <v>33</v>
      </c>
      <c r="C15" s="9">
        <v>1535948.8267647023</v>
      </c>
      <c r="D15">
        <v>1654527.277</v>
      </c>
      <c r="E15" s="3">
        <f>((D15-C15)/D15)*100</f>
        <v>7.166908148550136</v>
      </c>
      <c r="F15" s="15">
        <v>18782.109574999999</v>
      </c>
      <c r="G15" s="15">
        <f t="shared" si="1"/>
        <v>81.777226388303745</v>
      </c>
    </row>
    <row r="16" spans="1:8" x14ac:dyDescent="0.25">
      <c r="A16" t="s">
        <v>12</v>
      </c>
      <c r="B16" t="s">
        <v>34</v>
      </c>
      <c r="C16" s="10">
        <v>1502038.9056848472</v>
      </c>
      <c r="D16">
        <v>1654527.277</v>
      </c>
      <c r="E16" s="3">
        <f t="shared" si="0"/>
        <v>9.2164313900974655</v>
      </c>
      <c r="F16" s="15">
        <v>19177.482689</v>
      </c>
      <c r="G16" s="15">
        <f>C16/F16</f>
        <v>78.323048444017147</v>
      </c>
    </row>
    <row r="17" spans="1:14" x14ac:dyDescent="0.25">
      <c r="A17" t="s">
        <v>13</v>
      </c>
      <c r="B17" t="s">
        <v>35</v>
      </c>
      <c r="C17" s="11">
        <v>1499328.6285882464</v>
      </c>
      <c r="D17">
        <v>1654527.277</v>
      </c>
      <c r="E17" s="3">
        <f t="shared" si="0"/>
        <v>9.3802411461696078</v>
      </c>
      <c r="F17" s="15">
        <v>19302.807976</v>
      </c>
      <c r="G17" s="15">
        <f t="shared" si="1"/>
        <v>77.67412028614828</v>
      </c>
    </row>
    <row r="18" spans="1:14" x14ac:dyDescent="0.25">
      <c r="A18" t="s">
        <v>14</v>
      </c>
      <c r="B18" t="s">
        <v>36</v>
      </c>
      <c r="C18" s="8">
        <v>1593925.3989815873</v>
      </c>
      <c r="D18">
        <v>1654527.277</v>
      </c>
      <c r="E18" s="3">
        <f t="shared" si="0"/>
        <v>3.6627911102376309</v>
      </c>
      <c r="F18" s="15">
        <v>19457.162993999998</v>
      </c>
      <c r="G18" s="15">
        <f t="shared" si="1"/>
        <v>81.919722801988442</v>
      </c>
    </row>
    <row r="19" spans="1:14" x14ac:dyDescent="0.25">
      <c r="A19" t="s">
        <v>39</v>
      </c>
      <c r="B19" t="s">
        <v>37</v>
      </c>
      <c r="C19" s="12">
        <v>1927100.472932939</v>
      </c>
      <c r="D19">
        <v>1654527.277</v>
      </c>
      <c r="E19" s="3">
        <f t="shared" si="0"/>
        <v>-16.474385144448661</v>
      </c>
      <c r="F19" s="15">
        <v>10382.353299</v>
      </c>
      <c r="G19" s="15">
        <f t="shared" si="1"/>
        <v>185.61307031600938</v>
      </c>
    </row>
    <row r="21" spans="1:14" x14ac:dyDescent="0.25">
      <c r="J21" s="15" t="s">
        <v>41</v>
      </c>
      <c r="K21">
        <v>1624632.598648079</v>
      </c>
      <c r="L21" s="15">
        <v>1654527.277</v>
      </c>
      <c r="M21" s="15">
        <f>((L21-K21)/L21)*100</f>
        <v>1.8068410698025033</v>
      </c>
    </row>
    <row r="22" spans="1:14" s="16" customFormat="1" x14ac:dyDescent="0.25"/>
    <row r="23" spans="1:14" x14ac:dyDescent="0.25">
      <c r="C23" s="15"/>
    </row>
    <row r="24" spans="1:14" x14ac:dyDescent="0.25">
      <c r="H24" s="15" t="s">
        <v>17</v>
      </c>
      <c r="J24" t="s">
        <v>61</v>
      </c>
    </row>
    <row r="25" spans="1:14" s="15" customFormat="1" x14ac:dyDescent="0.25">
      <c r="B25" s="15" t="s">
        <v>62</v>
      </c>
      <c r="C25" s="15">
        <v>1654.5272769999999</v>
      </c>
      <c r="D25" s="15">
        <v>1654.5272769999999</v>
      </c>
      <c r="E25" s="15">
        <f>((D25-C25)/D25)*100</f>
        <v>0</v>
      </c>
      <c r="F25" s="15">
        <v>1627.1041742702398</v>
      </c>
      <c r="G25" s="15">
        <f>((F25-C25)/F25)*100</f>
        <v>-1.685393176626778</v>
      </c>
      <c r="H25" s="15">
        <v>19272.905622999999</v>
      </c>
      <c r="I25" s="15">
        <f>C25*1000</f>
        <v>1654527.277</v>
      </c>
      <c r="J25" s="15">
        <f>I25/H25</f>
        <v>85.847318996130596</v>
      </c>
    </row>
    <row r="26" spans="1:14" x14ac:dyDescent="0.25">
      <c r="B26" s="15" t="s">
        <v>19</v>
      </c>
      <c r="C26" s="15">
        <v>1627.1041742702398</v>
      </c>
      <c r="D26" s="15">
        <v>1654.5272769999999</v>
      </c>
      <c r="E26" s="15">
        <f>((D26-C26)/D26)*100</f>
        <v>1.6574584844248599</v>
      </c>
      <c r="F26" s="15">
        <v>1627.1041742702398</v>
      </c>
      <c r="G26" s="15">
        <f>((F26-C26)/F26)*100</f>
        <v>0</v>
      </c>
      <c r="H26">
        <v>19071.057505000001</v>
      </c>
      <c r="I26">
        <f>C26*1000</f>
        <v>1627104.1742702399</v>
      </c>
      <c r="J26">
        <f>I26/H26</f>
        <v>85.31798374807741</v>
      </c>
    </row>
    <row r="27" spans="1:14" x14ac:dyDescent="0.25">
      <c r="A27" t="s">
        <v>52</v>
      </c>
      <c r="B27" t="s">
        <v>42</v>
      </c>
      <c r="C27">
        <v>1032.170834</v>
      </c>
      <c r="D27" s="15">
        <v>1654.5272769999999</v>
      </c>
      <c r="E27" s="15">
        <f>((D27-C27)/D27)*100</f>
        <v>37.615363110148351</v>
      </c>
      <c r="F27" s="15">
        <v>1627.1041742702398</v>
      </c>
      <c r="G27" s="15">
        <f t="shared" ref="G27:G38" si="2">((F27-C27)/F27)*100</f>
        <v>36.56393669674339</v>
      </c>
      <c r="H27">
        <v>19671.702729000001</v>
      </c>
      <c r="I27" s="15">
        <f t="shared" ref="I27:I36" si="3">C27*1000</f>
        <v>1032170.834</v>
      </c>
      <c r="J27" s="15">
        <f t="shared" ref="J27:J36" si="4">I27/H27</f>
        <v>52.46982674653654</v>
      </c>
    </row>
    <row r="28" spans="1:14" x14ac:dyDescent="0.25">
      <c r="A28" t="s">
        <v>53</v>
      </c>
      <c r="B28" t="s">
        <v>43</v>
      </c>
      <c r="C28">
        <v>1336.81</v>
      </c>
      <c r="D28">
        <v>1654.5272769999999</v>
      </c>
      <c r="E28" s="15">
        <f>((D28-C28)/D28)*100</f>
        <v>19.202903537262141</v>
      </c>
      <c r="F28" s="15">
        <v>1627.1041742702398</v>
      </c>
      <c r="G28" s="15">
        <f t="shared" si="2"/>
        <v>17.841154786566602</v>
      </c>
      <c r="H28">
        <v>19599.499210999998</v>
      </c>
      <c r="I28" s="15">
        <f t="shared" si="3"/>
        <v>1336810</v>
      </c>
      <c r="J28" s="15">
        <f t="shared" si="4"/>
        <v>68.206334539901434</v>
      </c>
      <c r="L28" s="15" t="s">
        <v>19</v>
      </c>
      <c r="M28">
        <v>1.6574584844248599</v>
      </c>
      <c r="N28">
        <v>0</v>
      </c>
    </row>
    <row r="29" spans="1:14" x14ac:dyDescent="0.25">
      <c r="A29" t="s">
        <v>54</v>
      </c>
      <c r="B29" t="s">
        <v>44</v>
      </c>
      <c r="C29">
        <v>1830.568929</v>
      </c>
      <c r="D29" s="15">
        <v>1654.5272769999999</v>
      </c>
      <c r="E29" s="15">
        <f>((D29-C29)/D29)*100</f>
        <v>-10.639996961500692</v>
      </c>
      <c r="F29" s="15">
        <v>1627.1041742702398</v>
      </c>
      <c r="G29" s="15">
        <f t="shared" si="2"/>
        <v>-12.504715920909899</v>
      </c>
      <c r="H29">
        <v>16004.413377000001</v>
      </c>
      <c r="I29" s="15">
        <f t="shared" si="3"/>
        <v>1830568.929</v>
      </c>
      <c r="J29" s="15">
        <f t="shared" si="4"/>
        <v>114.37900820724346</v>
      </c>
      <c r="L29" s="15" t="s">
        <v>42</v>
      </c>
      <c r="M29">
        <v>37.615363110148351</v>
      </c>
      <c r="N29">
        <v>36.56393669674339</v>
      </c>
    </row>
    <row r="30" spans="1:14" x14ac:dyDescent="0.25">
      <c r="A30" t="s">
        <v>55</v>
      </c>
      <c r="B30" t="s">
        <v>45</v>
      </c>
      <c r="C30">
        <v>1636.410118</v>
      </c>
      <c r="D30" s="15">
        <v>1654.5272769999999</v>
      </c>
      <c r="E30" s="15">
        <f t="shared" ref="E30:E37" si="5">((D30-C30)/D30)*100</f>
        <v>1.0950051565695584</v>
      </c>
      <c r="F30" s="15">
        <v>1627.1041742702398</v>
      </c>
      <c r="G30" s="15">
        <f t="shared" si="2"/>
        <v>-0.57193287786468505</v>
      </c>
      <c r="H30">
        <v>18858.593110000002</v>
      </c>
      <c r="I30" s="15">
        <f t="shared" si="3"/>
        <v>1636410.118</v>
      </c>
      <c r="J30" s="15">
        <f t="shared" si="4"/>
        <v>86.772650984885686</v>
      </c>
      <c r="L30" s="15" t="s">
        <v>43</v>
      </c>
      <c r="M30">
        <v>19.202903537262141</v>
      </c>
      <c r="N30">
        <v>17.841154786566602</v>
      </c>
    </row>
    <row r="31" spans="1:14" x14ac:dyDescent="0.25">
      <c r="A31" t="s">
        <v>56</v>
      </c>
      <c r="B31" t="s">
        <v>46</v>
      </c>
      <c r="C31">
        <v>1622.810076</v>
      </c>
      <c r="D31" s="15">
        <v>1654.5272769999999</v>
      </c>
      <c r="E31" s="15">
        <f t="shared" si="5"/>
        <v>1.9169947477390505</v>
      </c>
      <c r="F31" s="15">
        <v>1627.1041742702398</v>
      </c>
      <c r="G31" s="15">
        <f t="shared" si="2"/>
        <v>0.26391046978696014</v>
      </c>
      <c r="H31">
        <v>19239.209648</v>
      </c>
      <c r="I31" s="15">
        <f t="shared" si="3"/>
        <v>1622810.0759999999</v>
      </c>
      <c r="J31" s="15">
        <f t="shared" si="4"/>
        <v>84.349102987642638</v>
      </c>
      <c r="L31" s="15" t="s">
        <v>44</v>
      </c>
      <c r="M31">
        <v>-10.639996961500692</v>
      </c>
      <c r="N31">
        <v>-12.504715920909899</v>
      </c>
    </row>
    <row r="32" spans="1:14" x14ac:dyDescent="0.25">
      <c r="A32" t="s">
        <v>57</v>
      </c>
      <c r="B32" t="s">
        <v>47</v>
      </c>
      <c r="C32">
        <v>1704.2799199999999</v>
      </c>
      <c r="D32" s="15">
        <v>1654.5272769999999</v>
      </c>
      <c r="E32" s="15">
        <f t="shared" si="5"/>
        <v>-3.0070609104862789</v>
      </c>
      <c r="F32" s="15">
        <v>1627.1041742702398</v>
      </c>
      <c r="G32" s="15">
        <f t="shared" si="2"/>
        <v>-4.7431348865154037</v>
      </c>
      <c r="H32">
        <v>19641.962768000001</v>
      </c>
      <c r="I32" s="15">
        <f t="shared" si="3"/>
        <v>1704279.92</v>
      </c>
      <c r="J32" s="15">
        <f t="shared" si="4"/>
        <v>86.767292053753053</v>
      </c>
      <c r="L32" s="15" t="s">
        <v>45</v>
      </c>
      <c r="M32">
        <v>1.0950051565695584</v>
      </c>
      <c r="N32">
        <v>-0.57193287786468505</v>
      </c>
    </row>
    <row r="33" spans="1:14" x14ac:dyDescent="0.25">
      <c r="A33" t="s">
        <v>58</v>
      </c>
      <c r="B33" t="s">
        <v>48</v>
      </c>
      <c r="C33">
        <v>2027.3158599999999</v>
      </c>
      <c r="D33" s="15">
        <v>1654.5272769999999</v>
      </c>
      <c r="E33" s="15">
        <f t="shared" si="5"/>
        <v>-22.531425633304927</v>
      </c>
      <c r="F33" s="15">
        <v>1627.1041742702398</v>
      </c>
      <c r="G33" s="15">
        <f t="shared" si="2"/>
        <v>-24.596561920152165</v>
      </c>
      <c r="H33">
        <v>10417.559723</v>
      </c>
      <c r="I33" s="15">
        <f t="shared" si="3"/>
        <v>2027315.8599999999</v>
      </c>
      <c r="J33" s="15">
        <f t="shared" si="4"/>
        <v>194.60563835540776</v>
      </c>
      <c r="L33" s="15" t="s">
        <v>46</v>
      </c>
      <c r="M33">
        <v>1.9169947477390505</v>
      </c>
      <c r="N33">
        <v>0.26391046978696014</v>
      </c>
    </row>
    <row r="34" spans="1:14" x14ac:dyDescent="0.25">
      <c r="A34" t="s">
        <v>60</v>
      </c>
      <c r="B34" t="s">
        <v>49</v>
      </c>
      <c r="C34">
        <v>1630.414616</v>
      </c>
      <c r="D34" s="15">
        <v>1654.5272769999999</v>
      </c>
      <c r="E34" s="15">
        <f t="shared" si="5"/>
        <v>1.4573746432105448</v>
      </c>
      <c r="F34" s="15">
        <v>1627.1041742702398</v>
      </c>
      <c r="G34" s="15">
        <f t="shared" si="2"/>
        <v>-0.20345604062167411</v>
      </c>
      <c r="H34">
        <v>19055.883779</v>
      </c>
      <c r="I34" s="15">
        <f t="shared" si="3"/>
        <v>1630414.6159999999</v>
      </c>
      <c r="J34" s="15">
        <f t="shared" si="4"/>
        <v>85.559643147947426</v>
      </c>
      <c r="L34" s="15" t="s">
        <v>47</v>
      </c>
      <c r="M34">
        <v>-3.0070609104862789</v>
      </c>
      <c r="N34">
        <v>-4.7431348865154037</v>
      </c>
    </row>
    <row r="35" spans="1:14" x14ac:dyDescent="0.25">
      <c r="A35" t="s">
        <v>59</v>
      </c>
      <c r="B35" t="s">
        <v>50</v>
      </c>
      <c r="C35">
        <v>1621.6352039999999</v>
      </c>
      <c r="D35" s="15">
        <v>1654.5272769999999</v>
      </c>
      <c r="E35" s="15">
        <f t="shared" si="5"/>
        <v>1.9880042751329017</v>
      </c>
      <c r="F35" s="15">
        <v>1627.1041742702398</v>
      </c>
      <c r="G35" s="15">
        <f t="shared" si="2"/>
        <v>0.33611678691026192</v>
      </c>
      <c r="H35">
        <v>19118.863729000001</v>
      </c>
      <c r="I35" s="15">
        <f t="shared" si="3"/>
        <v>1621635.2039999999</v>
      </c>
      <c r="J35" s="15">
        <f t="shared" si="4"/>
        <v>84.818597328054622</v>
      </c>
      <c r="L35" s="15" t="s">
        <v>48</v>
      </c>
      <c r="M35">
        <v>-22.531425633304927</v>
      </c>
      <c r="N35">
        <v>-24.596561920152165</v>
      </c>
    </row>
    <row r="36" spans="1:14" x14ac:dyDescent="0.25">
      <c r="A36" t="s">
        <v>60</v>
      </c>
      <c r="B36" s="15" t="s">
        <v>51</v>
      </c>
      <c r="C36">
        <v>1616.211544</v>
      </c>
      <c r="D36" s="15">
        <v>1654.5272769999999</v>
      </c>
      <c r="E36" s="15">
        <f t="shared" si="5"/>
        <v>2.3158115029372173</v>
      </c>
      <c r="F36" s="15">
        <v>1627.1041742702398</v>
      </c>
      <c r="G36" s="15">
        <f t="shared" si="2"/>
        <v>0.66944885536448073</v>
      </c>
      <c r="H36">
        <v>19197.491407000001</v>
      </c>
      <c r="I36" s="15">
        <f t="shared" si="3"/>
        <v>1616211.544</v>
      </c>
      <c r="J36" s="15">
        <f t="shared" si="4"/>
        <v>84.188684330426582</v>
      </c>
      <c r="L36" s="15" t="s">
        <v>49</v>
      </c>
      <c r="M36">
        <v>1.4573746432105448</v>
      </c>
      <c r="N36">
        <v>-0.20345604062167411</v>
      </c>
    </row>
    <row r="37" spans="1:14" x14ac:dyDescent="0.25">
      <c r="B37" s="17" t="s">
        <v>63</v>
      </c>
      <c r="C37" s="17">
        <f>1528711.74931565/1000</f>
        <v>1528.71174931565</v>
      </c>
      <c r="D37" s="17">
        <v>1654.5272769999999</v>
      </c>
      <c r="E37" s="17">
        <f>((D37-C37)/D37)*100</f>
        <v>7.6043187340180642</v>
      </c>
      <c r="F37" s="17">
        <v>1627.1041742702398</v>
      </c>
      <c r="G37" s="17">
        <f t="shared" si="2"/>
        <v>6.0470882264633783</v>
      </c>
      <c r="H37" s="15"/>
      <c r="L37" s="15" t="s">
        <v>50</v>
      </c>
      <c r="M37">
        <v>1.9880042751329017</v>
      </c>
      <c r="N37">
        <v>0.33611678691026192</v>
      </c>
    </row>
    <row r="38" spans="1:14" x14ac:dyDescent="0.25">
      <c r="B38" s="17" t="s">
        <v>65</v>
      </c>
      <c r="C38" s="17">
        <f>1622550.02082605/1000</f>
        <v>1622.5500208260501</v>
      </c>
      <c r="D38" s="17">
        <v>1654.5272769999999</v>
      </c>
      <c r="E38" s="17">
        <f>((D38-C38)/D38)*100</f>
        <v>1.9327125408250285</v>
      </c>
      <c r="F38" s="17">
        <v>1627.1041742702398</v>
      </c>
      <c r="G38" s="17">
        <f t="shared" si="2"/>
        <v>0.27989316948512533</v>
      </c>
      <c r="L38" s="15" t="s">
        <v>51</v>
      </c>
      <c r="M38">
        <v>2.3158115029372173</v>
      </c>
      <c r="N38">
        <v>0.66944885536448073</v>
      </c>
    </row>
    <row r="45" spans="1:14" x14ac:dyDescent="0.25">
      <c r="B45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6" sqref="D6"/>
    </sheetView>
  </sheetViews>
  <sheetFormatPr defaultRowHeight="15" x14ac:dyDescent="0.25"/>
  <cols>
    <col min="1" max="1" width="16.42578125" customWidth="1"/>
    <col min="2" max="2" width="12" customWidth="1"/>
    <col min="3" max="3" width="13.5703125" customWidth="1"/>
    <col min="4" max="4" width="14.5703125" customWidth="1"/>
  </cols>
  <sheetData>
    <row r="1" spans="1:4" x14ac:dyDescent="0.25">
      <c r="B1" t="s">
        <v>66</v>
      </c>
      <c r="C1" t="s">
        <v>67</v>
      </c>
      <c r="D1" t="s">
        <v>68</v>
      </c>
    </row>
    <row r="2" spans="1:4" x14ac:dyDescent="0.25">
      <c r="A2" t="s">
        <v>69</v>
      </c>
      <c r="B2">
        <v>0.08</v>
      </c>
      <c r="C2" t="s">
        <v>70</v>
      </c>
      <c r="D2" t="s">
        <v>70</v>
      </c>
    </row>
    <row r="3" spans="1:4" x14ac:dyDescent="0.25">
      <c r="A3" t="s">
        <v>71</v>
      </c>
      <c r="B3">
        <v>0.02</v>
      </c>
      <c r="C3">
        <v>0.02</v>
      </c>
      <c r="D3">
        <v>0.02</v>
      </c>
    </row>
    <row r="4" spans="1:4" x14ac:dyDescent="0.25">
      <c r="A4" t="s">
        <v>72</v>
      </c>
      <c r="B4">
        <v>0.03</v>
      </c>
      <c r="C4">
        <v>0.03</v>
      </c>
      <c r="D4">
        <v>0.03</v>
      </c>
    </row>
    <row r="5" spans="1:4" x14ac:dyDescent="0.25">
      <c r="A5" t="s">
        <v>73</v>
      </c>
      <c r="B5">
        <v>1500</v>
      </c>
      <c r="C5">
        <v>1500</v>
      </c>
      <c r="D5">
        <v>1500</v>
      </c>
    </row>
    <row r="6" spans="1:4" x14ac:dyDescent="0.25">
      <c r="A6" t="s">
        <v>74</v>
      </c>
      <c r="B6" t="s">
        <v>70</v>
      </c>
      <c r="C6">
        <v>1250</v>
      </c>
      <c r="D6" t="s">
        <v>77</v>
      </c>
    </row>
    <row r="7" spans="1:4" x14ac:dyDescent="0.25">
      <c r="A7" t="s">
        <v>75</v>
      </c>
      <c r="B7" t="s">
        <v>70</v>
      </c>
      <c r="C7">
        <v>550</v>
      </c>
      <c r="D7">
        <v>50</v>
      </c>
    </row>
    <row r="8" spans="1:4" x14ac:dyDescent="0.25">
      <c r="A8" t="s">
        <v>76</v>
      </c>
      <c r="B8" t="s">
        <v>70</v>
      </c>
      <c r="C8" t="s">
        <v>70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Tsaousi  Raphaela</dc:creator>
  <cp:lastModifiedBy>Tsaousi  Raphaela</cp:lastModifiedBy>
  <dcterms:created xsi:type="dcterms:W3CDTF">2017-05-25T13:07:52Z</dcterms:created>
  <dcterms:modified xsi:type="dcterms:W3CDTF">2017-05-31T15:51:50Z</dcterms:modified>
</cp:coreProperties>
</file>