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Templates\Custom Archetype Template\"/>
    </mc:Choice>
  </mc:AlternateContent>
  <xr:revisionPtr revIDLastSave="0" documentId="13_ncr:1_{5A03656A-7941-41EB-BD60-1814A62307C2}" xr6:coauthVersionLast="47" xr6:coauthVersionMax="47" xr10:uidLastSave="{00000000-0000-0000-0000-000000000000}"/>
  <bookViews>
    <workbookView xWindow="-120" yWindow="-120" windowWidth="29040" windowHeight="15840" activeTab="5" xr2:uid="{AD9CF55C-5A2C-43F9-8449-28DA4DBE7F5E}"/>
  </bookViews>
  <sheets>
    <sheet name="Test Environment Changes" sheetId="6" r:id="rId1"/>
    <sheet name="Formats" sheetId="2" r:id="rId2"/>
    <sheet name="Decks" sheetId="1" r:id="rId3"/>
    <sheet name="Match Records" sheetId="3" r:id="rId4"/>
    <sheet name="Match Records Overview" sheetId="4" r:id="rId5"/>
    <sheet name="Format Overview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H20" i="5"/>
  <c r="K20" i="5" s="1"/>
  <c r="I20" i="5"/>
  <c r="J20" i="5"/>
  <c r="G21" i="5"/>
  <c r="H21" i="5"/>
  <c r="K21" i="5" s="1"/>
  <c r="I21" i="5"/>
  <c r="J21" i="5"/>
  <c r="G22" i="5"/>
  <c r="H22" i="5"/>
  <c r="K22" i="5" s="1"/>
  <c r="I22" i="5"/>
  <c r="J22" i="5"/>
  <c r="A7" i="5"/>
  <c r="F7" i="5" s="1"/>
  <c r="A6" i="5"/>
  <c r="F6" i="5" s="1"/>
  <c r="A5" i="5"/>
  <c r="F5" i="5" s="1"/>
  <c r="F48" i="4"/>
  <c r="G48" i="4"/>
  <c r="H48" i="4"/>
  <c r="J48" i="4"/>
  <c r="M48" i="4" s="1"/>
  <c r="K48" i="4"/>
  <c r="L48" i="4"/>
  <c r="F3" i="4"/>
  <c r="G3" i="4"/>
  <c r="H3" i="4"/>
  <c r="J3" i="4"/>
  <c r="M3" i="4" s="1"/>
  <c r="K3" i="4"/>
  <c r="L3" i="4"/>
  <c r="F4" i="4"/>
  <c r="G4" i="4"/>
  <c r="H4" i="4"/>
  <c r="J4" i="4"/>
  <c r="M4" i="4" s="1"/>
  <c r="K4" i="4"/>
  <c r="L4" i="4"/>
  <c r="F5" i="4"/>
  <c r="G5" i="4"/>
  <c r="H5" i="4"/>
  <c r="J5" i="4"/>
  <c r="K5" i="4"/>
  <c r="L5" i="4"/>
  <c r="F6" i="4"/>
  <c r="G6" i="4"/>
  <c r="H6" i="4"/>
  <c r="J6" i="4"/>
  <c r="K6" i="4"/>
  <c r="L6" i="4"/>
  <c r="F7" i="4"/>
  <c r="I7" i="4" s="1"/>
  <c r="G7" i="4"/>
  <c r="H7" i="4"/>
  <c r="J7" i="4"/>
  <c r="K7" i="4"/>
  <c r="L7" i="4"/>
  <c r="F8" i="4"/>
  <c r="G8" i="4"/>
  <c r="H8" i="4"/>
  <c r="J8" i="4"/>
  <c r="K8" i="4"/>
  <c r="M8" i="4" s="1"/>
  <c r="L8" i="4"/>
  <c r="F9" i="4"/>
  <c r="I9" i="4" s="1"/>
  <c r="G9" i="4"/>
  <c r="H9" i="4"/>
  <c r="J9" i="4"/>
  <c r="K9" i="4"/>
  <c r="L9" i="4"/>
  <c r="F10" i="4"/>
  <c r="G10" i="4"/>
  <c r="H10" i="4"/>
  <c r="J10" i="4"/>
  <c r="K10" i="4"/>
  <c r="L10" i="4"/>
  <c r="F11" i="4"/>
  <c r="G11" i="4"/>
  <c r="H11" i="4"/>
  <c r="J11" i="4"/>
  <c r="K11" i="4"/>
  <c r="L11" i="4"/>
  <c r="F12" i="4"/>
  <c r="I12" i="4" s="1"/>
  <c r="G12" i="4"/>
  <c r="H12" i="4"/>
  <c r="J12" i="4"/>
  <c r="K12" i="4"/>
  <c r="L12" i="4"/>
  <c r="F13" i="4"/>
  <c r="I13" i="4" s="1"/>
  <c r="G13" i="4"/>
  <c r="H13" i="4"/>
  <c r="J13" i="4"/>
  <c r="K13" i="4"/>
  <c r="L13" i="4"/>
  <c r="F14" i="4"/>
  <c r="I14" i="4" s="1"/>
  <c r="G14" i="4"/>
  <c r="H14" i="4"/>
  <c r="J14" i="4"/>
  <c r="K14" i="4"/>
  <c r="L14" i="4"/>
  <c r="M14" i="4"/>
  <c r="F15" i="4"/>
  <c r="G15" i="4"/>
  <c r="H15" i="4"/>
  <c r="J15" i="4"/>
  <c r="M15" i="4" s="1"/>
  <c r="K15" i="4"/>
  <c r="L15" i="4"/>
  <c r="F16" i="4"/>
  <c r="G16" i="4"/>
  <c r="H16" i="4"/>
  <c r="J16" i="4"/>
  <c r="M16" i="4" s="1"/>
  <c r="K16" i="4"/>
  <c r="L16" i="4"/>
  <c r="F17" i="4"/>
  <c r="G17" i="4"/>
  <c r="H17" i="4"/>
  <c r="J17" i="4"/>
  <c r="M17" i="4" s="1"/>
  <c r="K17" i="4"/>
  <c r="L17" i="4"/>
  <c r="F18" i="4"/>
  <c r="G18" i="4"/>
  <c r="H18" i="4"/>
  <c r="J18" i="4"/>
  <c r="M18" i="4" s="1"/>
  <c r="K18" i="4"/>
  <c r="L18" i="4"/>
  <c r="F19" i="4"/>
  <c r="G19" i="4"/>
  <c r="H19" i="4"/>
  <c r="J19" i="4"/>
  <c r="K19" i="4"/>
  <c r="L19" i="4"/>
  <c r="F20" i="4"/>
  <c r="G20" i="4"/>
  <c r="H20" i="4"/>
  <c r="J20" i="4"/>
  <c r="K20" i="4"/>
  <c r="L20" i="4"/>
  <c r="F21" i="4"/>
  <c r="I21" i="4" s="1"/>
  <c r="G21" i="4"/>
  <c r="H21" i="4"/>
  <c r="J21" i="4"/>
  <c r="K21" i="4"/>
  <c r="L21" i="4"/>
  <c r="F22" i="4"/>
  <c r="G22" i="4"/>
  <c r="H22" i="4"/>
  <c r="J22" i="4"/>
  <c r="M22" i="4" s="1"/>
  <c r="K22" i="4"/>
  <c r="L22" i="4"/>
  <c r="F23" i="4"/>
  <c r="G23" i="4"/>
  <c r="H23" i="4"/>
  <c r="J23" i="4"/>
  <c r="M23" i="4" s="1"/>
  <c r="K23" i="4"/>
  <c r="L23" i="4"/>
  <c r="H27" i="4"/>
  <c r="J27" i="4"/>
  <c r="J30" i="4"/>
  <c r="K30" i="4"/>
  <c r="L30" i="4"/>
  <c r="H38" i="4"/>
  <c r="G42" i="4"/>
  <c r="J45" i="4"/>
  <c r="K45" i="4"/>
  <c r="L45" i="4"/>
  <c r="H46" i="4"/>
  <c r="F3" i="6"/>
  <c r="L2" i="4" s="1"/>
  <c r="A25" i="4"/>
  <c r="F24" i="4" s="1"/>
  <c r="A33" i="1"/>
  <c r="F2" i="6"/>
  <c r="A22" i="5"/>
  <c r="A19" i="5"/>
  <c r="A16" i="5"/>
  <c r="A13" i="5"/>
  <c r="A10" i="5"/>
  <c r="A4" i="5"/>
  <c r="A21" i="5"/>
  <c r="A18" i="5"/>
  <c r="A15" i="5"/>
  <c r="A12" i="5"/>
  <c r="A9" i="5"/>
  <c r="A3" i="5"/>
  <c r="A8" i="5"/>
  <c r="A11" i="5"/>
  <c r="A14" i="5"/>
  <c r="A17" i="5"/>
  <c r="A20" i="5"/>
  <c r="A2" i="5"/>
  <c r="A48" i="4"/>
  <c r="J47" i="4" s="1"/>
  <c r="A47" i="4"/>
  <c r="G46" i="4" s="1"/>
  <c r="A46" i="4"/>
  <c r="F45" i="4" s="1"/>
  <c r="A45" i="4"/>
  <c r="F44" i="4" s="1"/>
  <c r="A44" i="4"/>
  <c r="F43" i="4" s="1"/>
  <c r="A43" i="4"/>
  <c r="H42" i="4" s="1"/>
  <c r="A42" i="4"/>
  <c r="F41" i="4" s="1"/>
  <c r="A41" i="4"/>
  <c r="G40" i="4" s="1"/>
  <c r="A40" i="4"/>
  <c r="J39" i="4" s="1"/>
  <c r="A39" i="4"/>
  <c r="G38" i="4" s="1"/>
  <c r="A38" i="4"/>
  <c r="F37" i="4" s="1"/>
  <c r="A37" i="4"/>
  <c r="F36" i="4" s="1"/>
  <c r="A36" i="4"/>
  <c r="L35" i="4" s="1"/>
  <c r="A35" i="4"/>
  <c r="F34" i="4" s="1"/>
  <c r="A34" i="4"/>
  <c r="H33" i="4" s="1"/>
  <c r="A33" i="4"/>
  <c r="G32" i="4" s="1"/>
  <c r="A32" i="4"/>
  <c r="F31" i="4" s="1"/>
  <c r="A31" i="4"/>
  <c r="G30" i="4" s="1"/>
  <c r="A30" i="4"/>
  <c r="F29" i="4" s="1"/>
  <c r="A29" i="4"/>
  <c r="F28" i="4" s="1"/>
  <c r="A28" i="4"/>
  <c r="K27" i="4" s="1"/>
  <c r="A27" i="4"/>
  <c r="K26" i="4" s="1"/>
  <c r="A26" i="4"/>
  <c r="F25" i="4" s="1"/>
  <c r="A50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7" i="1"/>
  <c r="D7" i="5" l="1"/>
  <c r="E7" i="5"/>
  <c r="D6" i="5"/>
  <c r="E6" i="5"/>
  <c r="D5" i="5"/>
  <c r="E5" i="5"/>
  <c r="L41" i="4"/>
  <c r="G27" i="4"/>
  <c r="I27" i="4" s="1"/>
  <c r="K41" i="4"/>
  <c r="F27" i="4"/>
  <c r="L44" i="4"/>
  <c r="J41" i="4"/>
  <c r="H30" i="4"/>
  <c r="J26" i="4"/>
  <c r="K44" i="4"/>
  <c r="M44" i="4" s="1"/>
  <c r="H41" i="4"/>
  <c r="L29" i="4"/>
  <c r="H26" i="4"/>
  <c r="F42" i="4"/>
  <c r="I42" i="4" s="1"/>
  <c r="J44" i="4"/>
  <c r="G41" i="4"/>
  <c r="I41" i="4" s="1"/>
  <c r="K29" i="4"/>
  <c r="G26" i="4"/>
  <c r="H44" i="4"/>
  <c r="J29" i="4"/>
  <c r="F26" i="4"/>
  <c r="I26" i="4" s="1"/>
  <c r="G44" i="4"/>
  <c r="I44" i="4" s="1"/>
  <c r="L40" i="4"/>
  <c r="L28" i="4"/>
  <c r="L25" i="4"/>
  <c r="K40" i="4"/>
  <c r="K28" i="4"/>
  <c r="K25" i="4"/>
  <c r="L43" i="4"/>
  <c r="H39" i="4"/>
  <c r="J28" i="4"/>
  <c r="J25" i="4"/>
  <c r="M25" i="4" s="1"/>
  <c r="K43" i="4"/>
  <c r="G39" i="4"/>
  <c r="H28" i="4"/>
  <c r="H25" i="4"/>
  <c r="J43" i="4"/>
  <c r="M43" i="4" s="1"/>
  <c r="F39" i="4"/>
  <c r="G28" i="4"/>
  <c r="G25" i="4"/>
  <c r="I25" i="4" s="1"/>
  <c r="L46" i="4"/>
  <c r="H43" i="4"/>
  <c r="L38" i="4"/>
  <c r="K46" i="4"/>
  <c r="G43" i="4"/>
  <c r="I43" i="4" s="1"/>
  <c r="K38" i="4"/>
  <c r="L27" i="4"/>
  <c r="J46" i="4"/>
  <c r="J38" i="4"/>
  <c r="I48" i="4"/>
  <c r="F2" i="4"/>
  <c r="D2" i="5" s="1"/>
  <c r="G2" i="4"/>
  <c r="E2" i="5" s="1"/>
  <c r="H2" i="4"/>
  <c r="F2" i="5" s="1"/>
  <c r="J2" i="4"/>
  <c r="M2" i="4" s="1"/>
  <c r="K2" i="4"/>
  <c r="M46" i="4"/>
  <c r="M10" i="4"/>
  <c r="I18" i="4"/>
  <c r="I23" i="4"/>
  <c r="M20" i="4"/>
  <c r="I15" i="4"/>
  <c r="M12" i="4"/>
  <c r="I20" i="4"/>
  <c r="M9" i="4"/>
  <c r="I4" i="4"/>
  <c r="M6" i="4"/>
  <c r="M11" i="4"/>
  <c r="I19" i="4"/>
  <c r="I28" i="4"/>
  <c r="M21" i="4"/>
  <c r="M26" i="4"/>
  <c r="K35" i="4"/>
  <c r="F33" i="4"/>
  <c r="G47" i="4"/>
  <c r="F47" i="4"/>
  <c r="F38" i="4"/>
  <c r="I38" i="4" s="1"/>
  <c r="H35" i="4"/>
  <c r="K32" i="4"/>
  <c r="F30" i="4"/>
  <c r="I30" i="4" s="1"/>
  <c r="M27" i="4"/>
  <c r="L24" i="4"/>
  <c r="I10" i="4"/>
  <c r="M7" i="4"/>
  <c r="I5" i="4"/>
  <c r="J40" i="4"/>
  <c r="M40" i="4" s="1"/>
  <c r="L37" i="4"/>
  <c r="G35" i="4"/>
  <c r="J32" i="4"/>
  <c r="K24" i="4"/>
  <c r="H47" i="4"/>
  <c r="F46" i="4"/>
  <c r="I46" i="4" s="1"/>
  <c r="H40" i="4"/>
  <c r="K37" i="4"/>
  <c r="F35" i="4"/>
  <c r="H32" i="4"/>
  <c r="I22" i="4"/>
  <c r="M19" i="4"/>
  <c r="I17" i="4"/>
  <c r="J35" i="4"/>
  <c r="M35" i="4" s="1"/>
  <c r="L32" i="4"/>
  <c r="H45" i="4"/>
  <c r="K42" i="4"/>
  <c r="F40" i="4"/>
  <c r="I40" i="4" s="1"/>
  <c r="H37" i="4"/>
  <c r="K34" i="4"/>
  <c r="F32" i="4"/>
  <c r="I32" i="4" s="1"/>
  <c r="H29" i="4"/>
  <c r="J24" i="4"/>
  <c r="L47" i="4"/>
  <c r="G45" i="4"/>
  <c r="I45" i="4" s="1"/>
  <c r="J42" i="4"/>
  <c r="L39" i="4"/>
  <c r="G37" i="4"/>
  <c r="I37" i="4" s="1"/>
  <c r="J34" i="4"/>
  <c r="L31" i="4"/>
  <c r="G29" i="4"/>
  <c r="I29" i="4" s="1"/>
  <c r="L26" i="4"/>
  <c r="H24" i="4"/>
  <c r="G33" i="4"/>
  <c r="M45" i="4"/>
  <c r="L42" i="4"/>
  <c r="J37" i="4"/>
  <c r="L34" i="4"/>
  <c r="M29" i="4"/>
  <c r="K47" i="4"/>
  <c r="M47" i="4" s="1"/>
  <c r="K39" i="4"/>
  <c r="M39" i="4" s="1"/>
  <c r="H34" i="4"/>
  <c r="K31" i="4"/>
  <c r="G24" i="4"/>
  <c r="I24" i="4" s="1"/>
  <c r="L36" i="4"/>
  <c r="G34" i="4"/>
  <c r="I34" i="4" s="1"/>
  <c r="J31" i="4"/>
  <c r="K36" i="4"/>
  <c r="H31" i="4"/>
  <c r="J36" i="4"/>
  <c r="L33" i="4"/>
  <c r="G31" i="4"/>
  <c r="I31" i="4" s="1"/>
  <c r="H36" i="4"/>
  <c r="K33" i="4"/>
  <c r="M41" i="4"/>
  <c r="G36" i="4"/>
  <c r="I36" i="4" s="1"/>
  <c r="J33" i="4"/>
  <c r="I16" i="4"/>
  <c r="M13" i="4"/>
  <c r="I11" i="4"/>
  <c r="M38" i="4"/>
  <c r="M30" i="4"/>
  <c r="I6" i="4"/>
  <c r="I8" i="4"/>
  <c r="M5" i="4"/>
  <c r="I3" i="4"/>
  <c r="D17" i="5"/>
  <c r="D14" i="5"/>
  <c r="F11" i="5"/>
  <c r="I5" i="5"/>
  <c r="D3" i="5"/>
  <c r="D9" i="5"/>
  <c r="D12" i="5"/>
  <c r="H15" i="5"/>
  <c r="D4" i="5"/>
  <c r="D10" i="5"/>
  <c r="D13" i="5"/>
  <c r="D19" i="5"/>
  <c r="D22" i="5"/>
  <c r="J12" i="5"/>
  <c r="I12" i="5"/>
  <c r="H2" i="5"/>
  <c r="F18" i="5"/>
  <c r="J10" i="5"/>
  <c r="E11" i="5"/>
  <c r="H5" i="5"/>
  <c r="I2" i="5"/>
  <c r="J19" i="5"/>
  <c r="E18" i="5"/>
  <c r="I10" i="5"/>
  <c r="D11" i="5"/>
  <c r="F8" i="5"/>
  <c r="J2" i="5"/>
  <c r="I19" i="5"/>
  <c r="D18" i="5"/>
  <c r="H10" i="5"/>
  <c r="J7" i="5"/>
  <c r="E8" i="5"/>
  <c r="H19" i="5"/>
  <c r="J14" i="5"/>
  <c r="F13" i="5"/>
  <c r="I7" i="5"/>
  <c r="D8" i="5"/>
  <c r="F22" i="5"/>
  <c r="I14" i="5"/>
  <c r="E13" i="5"/>
  <c r="H7" i="5"/>
  <c r="J4" i="5"/>
  <c r="E22" i="5"/>
  <c r="H14" i="5"/>
  <c r="F10" i="5"/>
  <c r="I4" i="5"/>
  <c r="F17" i="5"/>
  <c r="J9" i="5"/>
  <c r="E10" i="5"/>
  <c r="J16" i="5"/>
  <c r="E17" i="5"/>
  <c r="I9" i="5"/>
  <c r="F4" i="5"/>
  <c r="I16" i="5"/>
  <c r="H9" i="5"/>
  <c r="J6" i="5"/>
  <c r="E4" i="5"/>
  <c r="H16" i="5"/>
  <c r="F12" i="5"/>
  <c r="I6" i="5"/>
  <c r="F19" i="5"/>
  <c r="J11" i="5"/>
  <c r="E12" i="5"/>
  <c r="H6" i="5"/>
  <c r="J3" i="5"/>
  <c r="E19" i="5"/>
  <c r="I11" i="5"/>
  <c r="F9" i="5"/>
  <c r="I3" i="5"/>
  <c r="H11" i="5"/>
  <c r="J8" i="5"/>
  <c r="E9" i="5"/>
  <c r="H3" i="5"/>
  <c r="J15" i="5"/>
  <c r="F14" i="5"/>
  <c r="I8" i="5"/>
  <c r="F3" i="5"/>
  <c r="I15" i="5"/>
  <c r="E14" i="5"/>
  <c r="H8" i="5"/>
  <c r="J5" i="5"/>
  <c r="E3" i="5"/>
  <c r="M37" i="4" l="1"/>
  <c r="M34" i="4"/>
  <c r="M28" i="4"/>
  <c r="M42" i="4"/>
  <c r="E16" i="5"/>
  <c r="I39" i="4"/>
  <c r="I2" i="4"/>
  <c r="I47" i="4"/>
  <c r="M31" i="4"/>
  <c r="E21" i="5"/>
  <c r="M36" i="4"/>
  <c r="I33" i="4"/>
  <c r="M33" i="4"/>
  <c r="I35" i="4"/>
  <c r="M24" i="4"/>
  <c r="M32" i="4"/>
  <c r="H4" i="5"/>
  <c r="K4" i="5" s="1"/>
  <c r="F16" i="5"/>
  <c r="J18" i="5"/>
  <c r="F15" i="5"/>
  <c r="J13" i="5"/>
  <c r="G6" i="5"/>
  <c r="G14" i="5"/>
  <c r="J17" i="5"/>
  <c r="I13" i="5"/>
  <c r="H18" i="5"/>
  <c r="D20" i="5"/>
  <c r="D16" i="5"/>
  <c r="G13" i="5" s="1"/>
  <c r="H17" i="5"/>
  <c r="H12" i="5"/>
  <c r="K12" i="5" s="1"/>
  <c r="G10" i="5"/>
  <c r="K5" i="5"/>
  <c r="G11" i="5"/>
  <c r="G9" i="5"/>
  <c r="K15" i="5"/>
  <c r="G3" i="5"/>
  <c r="G4" i="5"/>
  <c r="E15" i="5"/>
  <c r="G16" i="5"/>
  <c r="D21" i="5"/>
  <c r="I17" i="5"/>
  <c r="F21" i="5"/>
  <c r="I18" i="5"/>
  <c r="H13" i="5"/>
  <c r="G7" i="5"/>
  <c r="E20" i="5"/>
  <c r="G19" i="5"/>
  <c r="F20" i="5"/>
  <c r="G2" i="5"/>
  <c r="G8" i="5"/>
  <c r="K6" i="5"/>
  <c r="K19" i="5"/>
  <c r="D15" i="5"/>
  <c r="K3" i="5"/>
  <c r="K10" i="5"/>
  <c r="G5" i="5"/>
  <c r="K16" i="5"/>
  <c r="K11" i="5"/>
  <c r="G15" i="5"/>
  <c r="K2" i="5"/>
  <c r="K14" i="5"/>
  <c r="K7" i="5"/>
  <c r="K8" i="5"/>
  <c r="K9" i="5"/>
  <c r="G18" i="5" l="1"/>
  <c r="K13" i="5"/>
  <c r="K18" i="5"/>
  <c r="G17" i="5"/>
  <c r="K17" i="5"/>
  <c r="G12" i="5"/>
</calcChain>
</file>

<file path=xl/sharedStrings.xml><?xml version="1.0" encoding="utf-8"?>
<sst xmlns="http://schemas.openxmlformats.org/spreadsheetml/2006/main" count="372" uniqueCount="88">
  <si>
    <t>Deck</t>
  </si>
  <si>
    <t>Tier</t>
  </si>
  <si>
    <t>HAT</t>
  </si>
  <si>
    <t>Notes</t>
  </si>
  <si>
    <t>Geargia Hand</t>
  </si>
  <si>
    <t>Geargia</t>
  </si>
  <si>
    <t>Infernity</t>
  </si>
  <si>
    <t>Mermail</t>
  </si>
  <si>
    <t>Bujin</t>
  </si>
  <si>
    <t>Constellar</t>
  </si>
  <si>
    <t>Evilswarm</t>
  </si>
  <si>
    <t>Fire Fist</t>
  </si>
  <si>
    <t>Fire Fist Hand</t>
  </si>
  <si>
    <t>Frog</t>
  </si>
  <si>
    <t>Hieratic Dragon Ruler</t>
  </si>
  <si>
    <t>Lightsworn Dragon Ruler</t>
  </si>
  <si>
    <t>Mythic Dragon Ruler</t>
  </si>
  <si>
    <t>Madolche Hand</t>
  </si>
  <si>
    <t>Spellbook</t>
  </si>
  <si>
    <t>Spirit</t>
  </si>
  <si>
    <t>Sylvan</t>
  </si>
  <si>
    <t>Format Name</t>
  </si>
  <si>
    <t>Edison</t>
  </si>
  <si>
    <t>Disaster Dragons</t>
  </si>
  <si>
    <t>Dragon Turbo</t>
  </si>
  <si>
    <t>Quickdraw Dandywarrior</t>
  </si>
  <si>
    <t>Hopeless Dragons</t>
  </si>
  <si>
    <t>Machina Gadgets</t>
  </si>
  <si>
    <t>Date</t>
  </si>
  <si>
    <t>Name</t>
  </si>
  <si>
    <t>Gladiator</t>
  </si>
  <si>
    <t>Perfect Circle</t>
  </si>
  <si>
    <t>Goat</t>
  </si>
  <si>
    <t>Tengu Plant</t>
  </si>
  <si>
    <t>Format Date</t>
  </si>
  <si>
    <t>Deck Type</t>
  </si>
  <si>
    <t>Test</t>
  </si>
  <si>
    <t>Rescue Agent</t>
  </si>
  <si>
    <t>Custom</t>
  </si>
  <si>
    <t>Result</t>
  </si>
  <si>
    <t>Wins</t>
  </si>
  <si>
    <t>Losses</t>
  </si>
  <si>
    <t>Draws</t>
  </si>
  <si>
    <t>Match Wins</t>
  </si>
  <si>
    <t>Match Losses</t>
  </si>
  <si>
    <t>Match Draws</t>
  </si>
  <si>
    <t>Duel Wins</t>
  </si>
  <si>
    <t>Duel Losses</t>
  </si>
  <si>
    <t>Duel Draws</t>
  </si>
  <si>
    <t>Category</t>
  </si>
  <si>
    <t>Change Notes</t>
  </si>
  <si>
    <t>Major</t>
  </si>
  <si>
    <t>Latest Change</t>
  </si>
  <si>
    <t>All</t>
  </si>
  <si>
    <t>Note</t>
  </si>
  <si>
    <t>Must sort A:C by Date, Newest to Oldest for formula to work correctly</t>
  </si>
  <si>
    <t>Match Win %</t>
  </si>
  <si>
    <t>Duel Win %</t>
  </si>
  <si>
    <t>Chaos Turbo</t>
  </si>
  <si>
    <t>Chaos Warriors</t>
  </si>
  <si>
    <t>Warriors</t>
  </si>
  <si>
    <t>Empty Jar</t>
  </si>
  <si>
    <t>Library FTK</t>
  </si>
  <si>
    <t>Reasoning Gate</t>
  </si>
  <si>
    <t>Rescue Cat</t>
  </si>
  <si>
    <t>Chaos Return</t>
  </si>
  <si>
    <t>Goat Control</t>
  </si>
  <si>
    <t>Recruiter Chaos</t>
  </si>
  <si>
    <t>Chaos Control (Angel)</t>
  </si>
  <si>
    <t>Chaos Control (Thunder Dragon)</t>
  </si>
  <si>
    <t>Chaos Control (Skilled White Magician)</t>
  </si>
  <si>
    <t>Horus Last Wish Combo</t>
  </si>
  <si>
    <t>New deck, tier uncertain</t>
  </si>
  <si>
    <t>Aggro Bomb</t>
  </si>
  <si>
    <t>Bazoo Return</t>
  </si>
  <si>
    <t>Chaos Flip Control</t>
  </si>
  <si>
    <t>Dimension Fusion Turbo</t>
  </si>
  <si>
    <t>Strike Ninja</t>
  </si>
  <si>
    <t>Gravekeepers</t>
  </si>
  <si>
    <t>Monarch</t>
  </si>
  <si>
    <t>PACMAN</t>
  </si>
  <si>
    <t>Panda Burn</t>
  </si>
  <si>
    <t>Stall Burn</t>
  </si>
  <si>
    <t>"Pure advantage camels munch all noobs"</t>
  </si>
  <si>
    <t>Spreadsheet update</t>
  </si>
  <si>
    <t>Rogue</t>
  </si>
  <si>
    <t>Horus Control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</si>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</sst>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7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9" fontId="1" fillId="0" borderId="0" xfId="1" applyFont="1" applyAlignment="1">
      <alignment horizontal="center" wrapText="1"/>
    </xf>
    <xf numFmtId="9" fontId="0" fillId="0" borderId="0" xfId="1" applyFont="1"/>
    <xf numFmtId="9" fontId="1" fillId="0" borderId="0" xfId="1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BB-F5E1-4E55-9B32-F360CDEA6ABD}">
  <dimension ref="A1:G7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21.85546875" bestFit="1" customWidth="1"/>
    <col min="5" max="6" width="13.42578125" style="11" bestFit="1" customWidth="1"/>
  </cols>
  <sheetData>
    <row r="1" spans="1:7" x14ac:dyDescent="0.25">
      <c r="A1" s="1" t="s">
        <v>28</v>
      </c>
      <c r="B1" s="1" t="s">
        <v>49</v>
      </c>
      <c r="C1" s="1" t="s">
        <v>50</v>
      </c>
      <c r="E1" s="10" t="s">
        <v>49</v>
      </c>
      <c r="F1" s="10" t="s">
        <v>52</v>
      </c>
      <c r="G1" t="s">
        <v>54</v>
      </c>
    </row>
    <row r="2" spans="1:7" x14ac:dyDescent="0.25">
      <c r="A2" s="9">
        <v>45620</v>
      </c>
      <c r="B2" t="s">
        <v>51</v>
      </c>
      <c r="C2" t="s">
        <v>84</v>
      </c>
      <c r="E2" s="11" t="s">
        <v>53</v>
      </c>
      <c r="F2" s="11">
        <f>MAX(A:A)</f>
        <v>45620</v>
      </c>
    </row>
    <row r="3" spans="1:7" x14ac:dyDescent="0.25">
      <c r="A3" s="9"/>
      <c r="E3" s="11" t="s">
        <v>51</v>
      </c>
      <c r="F3" s="11">
        <f>MAX(INDEX(A:A, MATCH(E3, B:B, 1), 0))</f>
        <v>45620</v>
      </c>
      <c r="G3" t="s">
        <v>55</v>
      </c>
    </row>
    <row r="4" spans="1:7" x14ac:dyDescent="0.25">
      <c r="A4" s="9"/>
      <c r="F4"/>
    </row>
    <row r="5" spans="1:7" x14ac:dyDescent="0.25">
      <c r="A5" s="9"/>
    </row>
    <row r="6" spans="1:7" x14ac:dyDescent="0.25">
      <c r="A6" s="9"/>
    </row>
    <row r="7" spans="1:7" x14ac:dyDescent="0.25">
      <c r="A7" s="9"/>
      <c r="C7" s="11"/>
    </row>
  </sheetData>
  <sortState xmlns:xlrd2="http://schemas.microsoft.com/office/spreadsheetml/2017/richdata2" ref="A2:C18">
    <sortCondition descending="1"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4842-6837-4BFE-ADAA-8D7A79608567}">
  <dimension ref="A1:B7"/>
  <sheetViews>
    <sheetView workbookViewId="0">
      <selection activeCell="M19" sqref="M19"/>
    </sheetView>
  </sheetViews>
  <sheetFormatPr defaultRowHeight="15" x14ac:dyDescent="0.25"/>
  <cols>
    <col min="1" max="1" width="9.140625" style="4"/>
    <col min="2" max="2" width="12.85546875" bestFit="1" customWidth="1"/>
  </cols>
  <sheetData>
    <row r="1" spans="1:2" x14ac:dyDescent="0.25">
      <c r="A1" s="3" t="s">
        <v>28</v>
      </c>
      <c r="B1" s="1" t="s">
        <v>29</v>
      </c>
    </row>
    <row r="2" spans="1:2" x14ac:dyDescent="0.25">
      <c r="A2" s="4">
        <v>38565</v>
      </c>
      <c r="B2" t="s">
        <v>32</v>
      </c>
    </row>
    <row r="3" spans="1:2" x14ac:dyDescent="0.25">
      <c r="A3" s="4">
        <v>39448</v>
      </c>
      <c r="B3" t="s">
        <v>31</v>
      </c>
    </row>
    <row r="4" spans="1:2" x14ac:dyDescent="0.25">
      <c r="A4" s="4">
        <v>39630</v>
      </c>
      <c r="B4" t="s">
        <v>30</v>
      </c>
    </row>
    <row r="5" spans="1:2" x14ac:dyDescent="0.25">
      <c r="A5" s="4">
        <v>40269</v>
      </c>
      <c r="B5" t="s">
        <v>22</v>
      </c>
    </row>
    <row r="6" spans="1:2" x14ac:dyDescent="0.25">
      <c r="A6" s="4">
        <v>40817</v>
      </c>
      <c r="B6" t="s">
        <v>33</v>
      </c>
    </row>
    <row r="7" spans="1:2" x14ac:dyDescent="0.25">
      <c r="A7" s="4">
        <v>41821</v>
      </c>
      <c r="B7" t="s">
        <v>2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623-D4B8-4C22-A988-D9BD9517564D}">
  <dimension ref="A1:F50"/>
  <sheetViews>
    <sheetView workbookViewId="0">
      <selection activeCell="D2" sqref="D2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6.5703125" bestFit="1" customWidth="1"/>
    <col min="4" max="4" width="28.85546875" customWidth="1"/>
    <col min="5" max="5" width="10" bestFit="1" customWidth="1"/>
  </cols>
  <sheetData>
    <row r="1" spans="1:6" x14ac:dyDescent="0.25">
      <c r="A1" s="3" t="s">
        <v>34</v>
      </c>
      <c r="B1" s="1" t="s">
        <v>21</v>
      </c>
      <c r="C1" s="1" t="s">
        <v>1</v>
      </c>
      <c r="D1" s="1" t="s">
        <v>0</v>
      </c>
      <c r="E1" s="1" t="s">
        <v>35</v>
      </c>
      <c r="F1" s="1" t="s">
        <v>3</v>
      </c>
    </row>
    <row r="2" spans="1:6" x14ac:dyDescent="0.25">
      <c r="A2" s="4">
        <v>38565</v>
      </c>
      <c r="B2" t="s">
        <v>32</v>
      </c>
      <c r="C2">
        <v>1</v>
      </c>
      <c r="D2" t="s">
        <v>58</v>
      </c>
      <c r="E2" t="s">
        <v>36</v>
      </c>
    </row>
    <row r="3" spans="1:6" x14ac:dyDescent="0.25">
      <c r="A3" s="4">
        <v>38565</v>
      </c>
      <c r="B3" t="s">
        <v>32</v>
      </c>
      <c r="C3">
        <v>1</v>
      </c>
      <c r="D3" t="s">
        <v>59</v>
      </c>
      <c r="E3" t="s">
        <v>36</v>
      </c>
    </row>
    <row r="4" spans="1:6" x14ac:dyDescent="0.25">
      <c r="A4" s="4">
        <v>38565</v>
      </c>
      <c r="B4" t="s">
        <v>32</v>
      </c>
      <c r="C4">
        <v>1</v>
      </c>
      <c r="D4" t="s">
        <v>60</v>
      </c>
      <c r="E4" t="s">
        <v>36</v>
      </c>
    </row>
    <row r="5" spans="1:6" x14ac:dyDescent="0.25">
      <c r="A5" s="4">
        <v>38565</v>
      </c>
      <c r="B5" t="s">
        <v>32</v>
      </c>
      <c r="C5">
        <v>2</v>
      </c>
      <c r="D5" t="s">
        <v>68</v>
      </c>
      <c r="E5" t="s">
        <v>36</v>
      </c>
    </row>
    <row r="6" spans="1:6" x14ac:dyDescent="0.25">
      <c r="A6" s="4">
        <v>38565</v>
      </c>
      <c r="B6" t="s">
        <v>32</v>
      </c>
      <c r="C6">
        <v>2</v>
      </c>
      <c r="D6" t="s">
        <v>70</v>
      </c>
      <c r="E6" t="s">
        <v>36</v>
      </c>
    </row>
    <row r="7" spans="1:6" x14ac:dyDescent="0.25">
      <c r="A7" s="4">
        <v>38565</v>
      </c>
      <c r="B7" t="s">
        <v>32</v>
      </c>
      <c r="C7">
        <v>2</v>
      </c>
      <c r="D7" t="s">
        <v>69</v>
      </c>
      <c r="E7" t="s">
        <v>36</v>
      </c>
    </row>
    <row r="8" spans="1:6" x14ac:dyDescent="0.25">
      <c r="A8" s="4">
        <v>38565</v>
      </c>
      <c r="B8" t="s">
        <v>32</v>
      </c>
      <c r="C8">
        <v>2</v>
      </c>
      <c r="D8" t="s">
        <v>65</v>
      </c>
      <c r="E8" t="s">
        <v>36</v>
      </c>
    </row>
    <row r="9" spans="1:6" x14ac:dyDescent="0.25">
      <c r="A9" s="4">
        <v>38565</v>
      </c>
      <c r="B9" t="s">
        <v>32</v>
      </c>
      <c r="C9">
        <v>2</v>
      </c>
      <c r="D9" t="s">
        <v>61</v>
      </c>
      <c r="E9" t="s">
        <v>36</v>
      </c>
    </row>
    <row r="10" spans="1:6" x14ac:dyDescent="0.25">
      <c r="A10" s="4">
        <v>38565</v>
      </c>
      <c r="B10" t="s">
        <v>32</v>
      </c>
      <c r="C10">
        <v>2</v>
      </c>
      <c r="D10" t="s">
        <v>66</v>
      </c>
      <c r="E10" t="s">
        <v>36</v>
      </c>
    </row>
    <row r="11" spans="1:6" x14ac:dyDescent="0.25">
      <c r="A11" s="4">
        <v>38565</v>
      </c>
      <c r="B11" t="s">
        <v>32</v>
      </c>
      <c r="C11">
        <v>2</v>
      </c>
      <c r="D11" t="s">
        <v>71</v>
      </c>
      <c r="E11" t="s">
        <v>36</v>
      </c>
      <c r="F11" t="s">
        <v>72</v>
      </c>
    </row>
    <row r="12" spans="1:6" x14ac:dyDescent="0.25">
      <c r="A12" s="4">
        <v>38565</v>
      </c>
      <c r="B12" t="s">
        <v>32</v>
      </c>
      <c r="C12">
        <v>2</v>
      </c>
      <c r="D12" t="s">
        <v>62</v>
      </c>
      <c r="E12" t="s">
        <v>36</v>
      </c>
    </row>
    <row r="13" spans="1:6" x14ac:dyDescent="0.25">
      <c r="A13" s="4">
        <v>38565</v>
      </c>
      <c r="B13" t="s">
        <v>32</v>
      </c>
      <c r="C13">
        <v>2</v>
      </c>
      <c r="D13" t="s">
        <v>63</v>
      </c>
      <c r="E13" t="s">
        <v>36</v>
      </c>
    </row>
    <row r="14" spans="1:6" x14ac:dyDescent="0.25">
      <c r="A14" s="4">
        <v>38565</v>
      </c>
      <c r="B14" t="s">
        <v>32</v>
      </c>
      <c r="C14">
        <v>2</v>
      </c>
      <c r="D14" t="s">
        <v>67</v>
      </c>
      <c r="E14" t="s">
        <v>36</v>
      </c>
    </row>
    <row r="15" spans="1:6" x14ac:dyDescent="0.25">
      <c r="A15" s="4">
        <v>38565</v>
      </c>
      <c r="B15" t="s">
        <v>32</v>
      </c>
      <c r="C15">
        <v>2</v>
      </c>
      <c r="D15" t="s">
        <v>64</v>
      </c>
      <c r="E15" t="s">
        <v>36</v>
      </c>
    </row>
    <row r="16" spans="1:6" x14ac:dyDescent="0.25">
      <c r="A16" s="4">
        <v>38565</v>
      </c>
      <c r="B16" t="s">
        <v>32</v>
      </c>
      <c r="C16">
        <v>3</v>
      </c>
      <c r="D16" t="s">
        <v>73</v>
      </c>
      <c r="E16" t="s">
        <v>36</v>
      </c>
    </row>
    <row r="17" spans="1:6" x14ac:dyDescent="0.25">
      <c r="A17" s="4">
        <v>38565</v>
      </c>
      <c r="B17" t="s">
        <v>32</v>
      </c>
      <c r="C17">
        <v>3</v>
      </c>
      <c r="D17" t="s">
        <v>74</v>
      </c>
      <c r="E17" t="s">
        <v>36</v>
      </c>
    </row>
    <row r="18" spans="1:6" x14ac:dyDescent="0.25">
      <c r="A18" s="4">
        <v>38565</v>
      </c>
      <c r="B18" t="s">
        <v>32</v>
      </c>
      <c r="C18">
        <v>3</v>
      </c>
      <c r="D18" t="s">
        <v>75</v>
      </c>
      <c r="E18" t="s">
        <v>36</v>
      </c>
    </row>
    <row r="19" spans="1:6" x14ac:dyDescent="0.25">
      <c r="A19" s="4">
        <v>38565</v>
      </c>
      <c r="B19" t="s">
        <v>32</v>
      </c>
      <c r="C19">
        <v>3</v>
      </c>
      <c r="D19" t="s">
        <v>76</v>
      </c>
      <c r="E19" t="s">
        <v>36</v>
      </c>
    </row>
    <row r="20" spans="1:6" x14ac:dyDescent="0.25">
      <c r="A20" s="4">
        <v>38565</v>
      </c>
      <c r="B20" t="s">
        <v>32</v>
      </c>
      <c r="C20">
        <v>3</v>
      </c>
      <c r="D20" t="s">
        <v>77</v>
      </c>
      <c r="E20" t="s">
        <v>36</v>
      </c>
    </row>
    <row r="21" spans="1:6" x14ac:dyDescent="0.25">
      <c r="A21" s="4">
        <v>38565</v>
      </c>
      <c r="B21" t="s">
        <v>32</v>
      </c>
      <c r="C21">
        <v>4</v>
      </c>
      <c r="D21" t="s">
        <v>78</v>
      </c>
      <c r="E21" t="s">
        <v>36</v>
      </c>
    </row>
    <row r="22" spans="1:6" x14ac:dyDescent="0.25">
      <c r="A22" s="4">
        <v>38565</v>
      </c>
      <c r="B22" t="s">
        <v>32</v>
      </c>
      <c r="C22">
        <v>4</v>
      </c>
      <c r="D22" t="s">
        <v>79</v>
      </c>
      <c r="E22" t="s">
        <v>36</v>
      </c>
    </row>
    <row r="23" spans="1:6" x14ac:dyDescent="0.25">
      <c r="A23" s="4">
        <v>38565</v>
      </c>
      <c r="B23" t="s">
        <v>32</v>
      </c>
      <c r="C23">
        <v>4</v>
      </c>
      <c r="D23" t="s">
        <v>80</v>
      </c>
      <c r="E23" t="s">
        <v>36</v>
      </c>
      <c r="F23" t="s">
        <v>83</v>
      </c>
    </row>
    <row r="24" spans="1:6" x14ac:dyDescent="0.25">
      <c r="A24" s="4">
        <v>38565</v>
      </c>
      <c r="B24" t="s">
        <v>32</v>
      </c>
      <c r="C24">
        <v>4</v>
      </c>
      <c r="D24" t="s">
        <v>81</v>
      </c>
      <c r="E24" t="s">
        <v>36</v>
      </c>
    </row>
    <row r="25" spans="1:6" x14ac:dyDescent="0.25">
      <c r="A25" s="4">
        <v>38565</v>
      </c>
      <c r="B25" t="s">
        <v>32</v>
      </c>
      <c r="C25">
        <v>4</v>
      </c>
      <c r="D25" t="s">
        <v>82</v>
      </c>
      <c r="E25" t="s">
        <v>36</v>
      </c>
    </row>
    <row r="26" spans="1:6" x14ac:dyDescent="0.25">
      <c r="A26" s="4">
        <v>38565</v>
      </c>
      <c r="B26" t="s">
        <v>32</v>
      </c>
      <c r="C26" t="s">
        <v>85</v>
      </c>
      <c r="D26" t="s">
        <v>86</v>
      </c>
      <c r="E26" t="s">
        <v>36</v>
      </c>
    </row>
    <row r="27" spans="1:6" x14ac:dyDescent="0.25">
      <c r="A27" s="4">
        <f>INDEX(Formats!A:A, MATCH(B27, Formats!B:B, 0), 0)</f>
        <v>40269</v>
      </c>
      <c r="B27" s="2" t="s">
        <v>22</v>
      </c>
      <c r="C27">
        <v>2</v>
      </c>
      <c r="D27" t="s">
        <v>23</v>
      </c>
      <c r="E27" t="s">
        <v>36</v>
      </c>
    </row>
    <row r="28" spans="1:6" x14ac:dyDescent="0.25">
      <c r="A28" s="4">
        <f>INDEX(Formats!A:A, MATCH(B28, Formats!B:B, 0), 0)</f>
        <v>40269</v>
      </c>
      <c r="B28" s="2" t="s">
        <v>22</v>
      </c>
      <c r="C28">
        <v>2</v>
      </c>
      <c r="D28" t="s">
        <v>24</v>
      </c>
      <c r="E28" t="s">
        <v>36</v>
      </c>
    </row>
    <row r="29" spans="1:6" x14ac:dyDescent="0.25">
      <c r="A29" s="4">
        <f>INDEX(Formats!A:A, MATCH(B29, Formats!B:B, 0), 0)</f>
        <v>40269</v>
      </c>
      <c r="B29" s="2" t="s">
        <v>22</v>
      </c>
      <c r="C29">
        <v>2</v>
      </c>
      <c r="D29" t="s">
        <v>25</v>
      </c>
      <c r="E29" t="s">
        <v>36</v>
      </c>
    </row>
    <row r="30" spans="1:6" x14ac:dyDescent="0.25">
      <c r="A30" s="4">
        <f>INDEX(Formats!A:A, MATCH(B30, Formats!B:B, 0), 0)</f>
        <v>40269</v>
      </c>
      <c r="B30" s="2" t="s">
        <v>22</v>
      </c>
      <c r="C30">
        <v>3</v>
      </c>
      <c r="D30" t="s">
        <v>26</v>
      </c>
      <c r="E30" t="s">
        <v>36</v>
      </c>
    </row>
    <row r="31" spans="1:6" x14ac:dyDescent="0.25">
      <c r="A31" s="4">
        <f>INDEX(Formats!A:A, MATCH(B31, Formats!B:B, 0), 0)</f>
        <v>40269</v>
      </c>
      <c r="B31" s="2" t="s">
        <v>22</v>
      </c>
      <c r="C31">
        <v>3</v>
      </c>
      <c r="D31" t="s">
        <v>27</v>
      </c>
      <c r="E31" t="s">
        <v>36</v>
      </c>
    </row>
    <row r="32" spans="1:6" x14ac:dyDescent="0.25">
      <c r="A32" s="4">
        <f>INDEX(Formats!A:A, MATCH(B32, Formats!B:B, 0), 0)</f>
        <v>41821</v>
      </c>
      <c r="B32" s="2" t="s">
        <v>2</v>
      </c>
      <c r="C32">
        <v>1</v>
      </c>
      <c r="D32" t="s">
        <v>5</v>
      </c>
      <c r="E32" t="s">
        <v>36</v>
      </c>
    </row>
    <row r="33" spans="1:5" x14ac:dyDescent="0.25">
      <c r="A33" s="4">
        <f>INDEX(Formats!A:A, MATCH(B33, Formats!B:B, 0), 0)</f>
        <v>41821</v>
      </c>
      <c r="B33" s="2" t="s">
        <v>2</v>
      </c>
      <c r="C33">
        <v>1</v>
      </c>
      <c r="D33" t="s">
        <v>4</v>
      </c>
      <c r="E33" t="s">
        <v>36</v>
      </c>
    </row>
    <row r="34" spans="1:5" x14ac:dyDescent="0.25">
      <c r="A34" s="4">
        <f>INDEX(Formats!A:A, MATCH(B34, Formats!B:B, 0), 0)</f>
        <v>41821</v>
      </c>
      <c r="B34" s="2" t="s">
        <v>2</v>
      </c>
      <c r="C34">
        <v>1</v>
      </c>
      <c r="D34" t="s">
        <v>2</v>
      </c>
      <c r="E34" t="s">
        <v>36</v>
      </c>
    </row>
    <row r="35" spans="1:5" x14ac:dyDescent="0.25">
      <c r="A35" s="4">
        <f>INDEX(Formats!A:A, MATCH(B35, Formats!B:B, 0), 0)</f>
        <v>41821</v>
      </c>
      <c r="B35" s="2" t="s">
        <v>2</v>
      </c>
      <c r="C35">
        <v>1</v>
      </c>
      <c r="D35" t="s">
        <v>6</v>
      </c>
      <c r="E35" t="s">
        <v>36</v>
      </c>
    </row>
    <row r="36" spans="1:5" x14ac:dyDescent="0.25">
      <c r="A36" s="4">
        <f>INDEX(Formats!A:A, MATCH(B36, Formats!B:B, 0), 0)</f>
        <v>41821</v>
      </c>
      <c r="B36" s="2" t="s">
        <v>2</v>
      </c>
      <c r="C36">
        <v>1</v>
      </c>
      <c r="D36" t="s">
        <v>7</v>
      </c>
      <c r="E36" t="s">
        <v>36</v>
      </c>
    </row>
    <row r="37" spans="1:5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8</v>
      </c>
      <c r="E37" t="s">
        <v>36</v>
      </c>
    </row>
    <row r="38" spans="1:5" x14ac:dyDescent="0.25">
      <c r="A38" s="4">
        <f>INDEX(Formats!A:A, MATCH(B38, Formats!B:B, 0), 0)</f>
        <v>41821</v>
      </c>
      <c r="B38" s="2" t="s">
        <v>2</v>
      </c>
      <c r="C38">
        <v>2</v>
      </c>
      <c r="D38" t="s">
        <v>9</v>
      </c>
      <c r="E38" t="s">
        <v>36</v>
      </c>
    </row>
    <row r="39" spans="1:5" x14ac:dyDescent="0.25">
      <c r="A39" s="4">
        <f>INDEX(Formats!A:A, MATCH(B39, Formats!B:B, 0), 0)</f>
        <v>41821</v>
      </c>
      <c r="B39" s="2" t="s">
        <v>2</v>
      </c>
      <c r="C39">
        <v>2</v>
      </c>
      <c r="D39" t="s">
        <v>10</v>
      </c>
      <c r="E39" t="s">
        <v>36</v>
      </c>
    </row>
    <row r="40" spans="1:5" x14ac:dyDescent="0.25">
      <c r="A40" s="4">
        <f>INDEX(Formats!A:A, MATCH(B40, Formats!B:B, 0), 0)</f>
        <v>41821</v>
      </c>
      <c r="B40" s="2" t="s">
        <v>2</v>
      </c>
      <c r="C40">
        <v>2</v>
      </c>
      <c r="D40" t="s">
        <v>11</v>
      </c>
      <c r="E40" t="s">
        <v>36</v>
      </c>
    </row>
    <row r="41" spans="1:5" x14ac:dyDescent="0.25">
      <c r="A41" s="4">
        <f>INDEX(Formats!A:A, MATCH(B41, Formats!B:B, 0), 0)</f>
        <v>41821</v>
      </c>
      <c r="B41" s="2" t="s">
        <v>2</v>
      </c>
      <c r="C41">
        <v>2</v>
      </c>
      <c r="D41" t="s">
        <v>12</v>
      </c>
      <c r="E41" t="s">
        <v>36</v>
      </c>
    </row>
    <row r="42" spans="1:5" x14ac:dyDescent="0.25">
      <c r="A42" s="4">
        <f>INDEX(Formats!A:A, MATCH(B42, Formats!B:B, 0), 0)</f>
        <v>41821</v>
      </c>
      <c r="B42" s="2" t="s">
        <v>2</v>
      </c>
      <c r="C42">
        <v>2</v>
      </c>
      <c r="D42" t="s">
        <v>13</v>
      </c>
      <c r="E42" t="s">
        <v>36</v>
      </c>
    </row>
    <row r="43" spans="1:5" x14ac:dyDescent="0.25">
      <c r="A43" s="4">
        <f>INDEX(Formats!A:A, MATCH(B43, Formats!B:B, 0), 0)</f>
        <v>41821</v>
      </c>
      <c r="B43" s="2" t="s">
        <v>2</v>
      </c>
      <c r="C43">
        <v>2</v>
      </c>
      <c r="D43" t="s">
        <v>14</v>
      </c>
      <c r="E43" t="s">
        <v>36</v>
      </c>
    </row>
    <row r="44" spans="1:5" x14ac:dyDescent="0.25">
      <c r="A44" s="4">
        <f>INDEX(Formats!A:A, MATCH(B44, Formats!B:B, 0), 0)</f>
        <v>41821</v>
      </c>
      <c r="B44" s="2" t="s">
        <v>2</v>
      </c>
      <c r="C44">
        <v>2</v>
      </c>
      <c r="D44" t="s">
        <v>15</v>
      </c>
      <c r="E44" t="s">
        <v>36</v>
      </c>
    </row>
    <row r="45" spans="1:5" x14ac:dyDescent="0.25">
      <c r="A45" s="4">
        <f>INDEX(Formats!A:A, MATCH(B45, Formats!B:B, 0), 0)</f>
        <v>41821</v>
      </c>
      <c r="B45" s="2" t="s">
        <v>2</v>
      </c>
      <c r="C45">
        <v>2</v>
      </c>
      <c r="D45" t="s">
        <v>17</v>
      </c>
      <c r="E45" t="s">
        <v>36</v>
      </c>
    </row>
    <row r="46" spans="1:5" x14ac:dyDescent="0.25">
      <c r="A46" s="4">
        <f>INDEX(Formats!A:A, MATCH(B46, Formats!B:B, 0), 0)</f>
        <v>41821</v>
      </c>
      <c r="B46" s="2" t="s">
        <v>2</v>
      </c>
      <c r="C46">
        <v>2</v>
      </c>
      <c r="D46" t="s">
        <v>16</v>
      </c>
      <c r="E46" t="s">
        <v>36</v>
      </c>
    </row>
    <row r="47" spans="1:5" x14ac:dyDescent="0.25">
      <c r="A47" s="4">
        <f>INDEX(Formats!A:A, MATCH(B47, Formats!B:B, 0), 0)</f>
        <v>41821</v>
      </c>
      <c r="B47" s="2" t="s">
        <v>2</v>
      </c>
      <c r="C47">
        <v>2</v>
      </c>
      <c r="D47" t="s">
        <v>18</v>
      </c>
      <c r="E47" t="s">
        <v>36</v>
      </c>
    </row>
    <row r="48" spans="1:5" x14ac:dyDescent="0.25">
      <c r="A48" s="4">
        <f>INDEX(Formats!A:A, MATCH(B48, Formats!B:B, 0), 0)</f>
        <v>41821</v>
      </c>
      <c r="B48" s="2" t="s">
        <v>2</v>
      </c>
      <c r="C48">
        <v>2</v>
      </c>
      <c r="D48" t="s">
        <v>19</v>
      </c>
      <c r="E48" t="s">
        <v>36</v>
      </c>
    </row>
    <row r="49" spans="1:5" x14ac:dyDescent="0.25">
      <c r="A49" s="4">
        <f>INDEX(Formats!A:A, MATCH(B49, Formats!B:B, 0), 0)</f>
        <v>41821</v>
      </c>
      <c r="B49" s="2" t="s">
        <v>2</v>
      </c>
      <c r="C49">
        <v>2</v>
      </c>
      <c r="D49" t="s">
        <v>20</v>
      </c>
      <c r="E49" t="s">
        <v>36</v>
      </c>
    </row>
    <row r="50" spans="1:5" x14ac:dyDescent="0.25">
      <c r="A50" s="4">
        <f>INDEX(Formats!A:A, MATCH(B50, Formats!B:B, 0), 0)</f>
        <v>41821</v>
      </c>
      <c r="B50" s="2" t="s">
        <v>2</v>
      </c>
      <c r="D50" t="s">
        <v>37</v>
      </c>
      <c r="E50" t="s">
        <v>38</v>
      </c>
    </row>
  </sheetData>
  <sortState xmlns:xlrd2="http://schemas.microsoft.com/office/spreadsheetml/2017/richdata2" ref="A2:F50">
    <sortCondition ref="A2:A50"/>
    <sortCondition descending="1" ref="E2:E50"/>
    <sortCondition ref="C2:C50"/>
    <sortCondition ref="D2:D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D7-F746-4F8D-8170-0D055311D58C}">
  <dimension ref="A1:H16"/>
  <sheetViews>
    <sheetView workbookViewId="0">
      <selection activeCell="A2" sqref="A2:H2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3.140625" bestFit="1" customWidth="1"/>
    <col min="4" max="4" width="15.85546875" bestFit="1" customWidth="1"/>
  </cols>
  <sheetData>
    <row r="1" spans="1:8" x14ac:dyDescent="0.25">
      <c r="A1" s="1" t="s">
        <v>28</v>
      </c>
      <c r="B1" s="1" t="s">
        <v>34</v>
      </c>
      <c r="C1" s="1" t="s">
        <v>21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39</v>
      </c>
    </row>
    <row r="2" spans="1:8" x14ac:dyDescent="0.25">
      <c r="A2" s="9"/>
      <c r="B2" s="4"/>
    </row>
    <row r="3" spans="1:8" x14ac:dyDescent="0.25">
      <c r="B3" s="4"/>
    </row>
    <row r="4" spans="1:8" x14ac:dyDescent="0.25">
      <c r="B4" s="4"/>
    </row>
    <row r="5" spans="1:8" x14ac:dyDescent="0.25">
      <c r="B5" s="4"/>
    </row>
    <row r="6" spans="1:8" x14ac:dyDescent="0.25">
      <c r="B6" s="4"/>
    </row>
    <row r="7" spans="1:8" x14ac:dyDescent="0.25">
      <c r="B7" s="4"/>
    </row>
    <row r="8" spans="1:8" x14ac:dyDescent="0.25">
      <c r="B8" s="4"/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3" spans="1:8" x14ac:dyDescent="0.25">
      <c r="B13" s="2"/>
    </row>
    <row r="14" spans="1:8" x14ac:dyDescent="0.25">
      <c r="B14" s="2"/>
    </row>
    <row r="15" spans="1:8" x14ac:dyDescent="0.25">
      <c r="B15" s="2"/>
    </row>
    <row r="16" spans="1:8" x14ac:dyDescent="0.25">
      <c r="B16" s="2"/>
    </row>
  </sheetData>
  <sortState xmlns:xlrd2="http://schemas.microsoft.com/office/spreadsheetml/2017/richdata2" ref="A2:H16">
    <sortCondition ref="B2:B16"/>
    <sortCondition ref="D2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D82-E2CC-4FA6-A945-41CFC8AD47C7}">
  <dimension ref="A1:M48"/>
  <sheetViews>
    <sheetView topLeftCell="A16" workbookViewId="0">
      <selection activeCell="E24" sqref="E24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6.5703125" bestFit="1" customWidth="1"/>
    <col min="4" max="4" width="23.28515625" bestFit="1" customWidth="1"/>
    <col min="5" max="5" width="10" bestFit="1" customWidth="1"/>
    <col min="6" max="6" width="6.5703125" bestFit="1" customWidth="1"/>
    <col min="7" max="7" width="6.7109375" bestFit="1" customWidth="1"/>
    <col min="8" max="8" width="6.42578125" bestFit="1" customWidth="1"/>
    <col min="9" max="9" width="6.42578125" style="13" customWidth="1"/>
    <col min="10" max="10" width="5.5703125" bestFit="1" customWidth="1"/>
    <col min="11" max="11" width="6.7109375" bestFit="1" customWidth="1"/>
    <col min="12" max="12" width="6.42578125" bestFit="1" customWidth="1"/>
    <col min="13" max="13" width="7.140625" style="13" customWidth="1"/>
  </cols>
  <sheetData>
    <row r="1" spans="1:13" s="8" customFormat="1" ht="30.75" customHeight="1" x14ac:dyDescent="0.25">
      <c r="A1" s="5" t="s">
        <v>34</v>
      </c>
      <c r="B1" s="6" t="s">
        <v>21</v>
      </c>
      <c r="C1" s="6" t="s">
        <v>1</v>
      </c>
      <c r="D1" s="6" t="s">
        <v>0</v>
      </c>
      <c r="E1" s="6" t="s">
        <v>35</v>
      </c>
      <c r="F1" s="7" t="s">
        <v>43</v>
      </c>
      <c r="G1" s="7" t="s">
        <v>44</v>
      </c>
      <c r="H1" s="7" t="s">
        <v>45</v>
      </c>
      <c r="I1" s="12" t="s">
        <v>56</v>
      </c>
      <c r="J1" s="7" t="s">
        <v>46</v>
      </c>
      <c r="K1" s="7" t="s">
        <v>47</v>
      </c>
      <c r="L1" s="7" t="s">
        <v>48</v>
      </c>
      <c r="M1" s="14" t="s">
        <v>57</v>
      </c>
    </row>
    <row r="2" spans="1:13" s="8" customFormat="1" x14ac:dyDescent="0.25">
      <c r="A2" s="4">
        <v>38565</v>
      </c>
      <c r="B2" t="s">
        <v>32</v>
      </c>
      <c r="C2">
        <v>1</v>
      </c>
      <c r="D2" t="s">
        <v>58</v>
      </c>
      <c r="E2" t="s">
        <v>36</v>
      </c>
      <c r="F2">
        <f>COUNTIFS('Match Records'!A:A, "&gt;="&amp;'Test Environment Changes'!F3,'Match Records'!B:B, 'Match Records Overview'!A2, 'Match Records'!D:D, 'Match Records Overview'!D2, 'Match Records'!H:H, "Win")</f>
        <v>0</v>
      </c>
      <c r="G2">
        <f>COUNTIFS('Match Records'!A:A, "&gt;="&amp;'Test Environment Changes'!F3,'Match Records'!B:B, 'Match Records Overview'!A2, 'Match Records'!D:D, 'Match Records Overview'!D2, 'Match Records'!H:H, "Lose")</f>
        <v>0</v>
      </c>
      <c r="H2">
        <f>COUNTIFS('Match Records'!A:A, "&gt;="&amp;'Test Environment Changes'!F3,'Match Records'!B:B, 'Match Records Overview'!A2, 'Match Records'!D:D, 'Match Records Overview'!D2, 'Match Records'!H:H, "Draw")</f>
        <v>0</v>
      </c>
      <c r="I2" s="13" t="e">
        <f>F2/SUM(F2:G2)</f>
        <v>#DIV/0!</v>
      </c>
      <c r="J2">
        <f>SUMIFS('Match Records'!E:E, 'Match Records'!A:A, "&gt;="&amp;'Test Environment Changes'!F3,'Match Records'!B:B, 'Match Records Overview'!A2, 'Match Records'!D:D, 'Match Records Overview'!D2)</f>
        <v>0</v>
      </c>
      <c r="K2">
        <f>SUMIFS('Match Records'!F:F, 'Match Records'!A:A, "&gt;="&amp;'Test Environment Changes'!F3,'Match Records'!B:B, 'Match Records Overview'!A2, 'Match Records'!D:D, 'Match Records Overview'!D2)</f>
        <v>0</v>
      </c>
      <c r="L2">
        <f>SUMIFS('Match Records'!G:G, 'Match Records'!A:A, "&gt;="&amp;'Test Environment Changes'!F3,'Match Records'!B:B, 'Match Records Overview'!A2, 'Match Records'!D:D, 'Match Records Overview'!D2)</f>
        <v>0</v>
      </c>
      <c r="M2" s="15" t="e">
        <f>J2/SUM(J2:K2)</f>
        <v>#DIV/0!</v>
      </c>
    </row>
    <row r="3" spans="1:13" s="8" customFormat="1" x14ac:dyDescent="0.25">
      <c r="A3" s="4">
        <v>38565</v>
      </c>
      <c r="B3" t="s">
        <v>32</v>
      </c>
      <c r="C3">
        <v>1</v>
      </c>
      <c r="D3" t="s">
        <v>59</v>
      </c>
      <c r="E3" t="s">
        <v>36</v>
      </c>
      <c r="F3">
        <f>COUNTIFS('Match Records'!A:A, "&gt;="&amp;'Test Environment Changes'!F4,'Match Records'!B:B, 'Match Records Overview'!A3, 'Match Records'!D:D, 'Match Records Overview'!D3, 'Match Records'!H:H, "Win")</f>
        <v>0</v>
      </c>
      <c r="G3">
        <f>COUNTIFS('Match Records'!A:A, "&gt;="&amp;'Test Environment Changes'!F4,'Match Records'!B:B, 'Match Records Overview'!A3, 'Match Records'!D:D, 'Match Records Overview'!D3, 'Match Records'!H:H, "Lose")</f>
        <v>0</v>
      </c>
      <c r="H3">
        <f>COUNTIFS('Match Records'!A:A, "&gt;="&amp;'Test Environment Changes'!F4,'Match Records'!B:B, 'Match Records Overview'!A3, 'Match Records'!D:D, 'Match Records Overview'!D3, 'Match Records'!H:H, "Draw")</f>
        <v>0</v>
      </c>
      <c r="I3" s="13" t="e">
        <f t="shared" ref="I3:I47" si="0">F3/SUM(F3:G3)</f>
        <v>#DIV/0!</v>
      </c>
      <c r="J3">
        <f>SUMIFS('Match Records'!E:E, 'Match Records'!A:A, "&gt;="&amp;'Test Environment Changes'!F4,'Match Records'!B:B, 'Match Records Overview'!A3, 'Match Records'!D:D, 'Match Records Overview'!D3)</f>
        <v>0</v>
      </c>
      <c r="K3">
        <f>SUMIFS('Match Records'!F:F, 'Match Records'!A:A, "&gt;="&amp;'Test Environment Changes'!F4,'Match Records'!B:B, 'Match Records Overview'!A3, 'Match Records'!D:D, 'Match Records Overview'!D3)</f>
        <v>0</v>
      </c>
      <c r="L3">
        <f>SUMIFS('Match Records'!G:G, 'Match Records'!A:A, "&gt;="&amp;'Test Environment Changes'!F4,'Match Records'!B:B, 'Match Records Overview'!A3, 'Match Records'!D:D, 'Match Records Overview'!D3)</f>
        <v>0</v>
      </c>
      <c r="M3" s="15" t="e">
        <f t="shared" ref="M3:M47" si="1">J3/SUM(J3:K3)</f>
        <v>#DIV/0!</v>
      </c>
    </row>
    <row r="4" spans="1:13" s="8" customFormat="1" x14ac:dyDescent="0.25">
      <c r="A4" s="4">
        <v>38565</v>
      </c>
      <c r="B4" t="s">
        <v>32</v>
      </c>
      <c r="C4">
        <v>1</v>
      </c>
      <c r="D4" t="s">
        <v>60</v>
      </c>
      <c r="E4" t="s">
        <v>36</v>
      </c>
      <c r="F4">
        <f>COUNTIFS('Match Records'!A:A, "&gt;="&amp;'Test Environment Changes'!F5,'Match Records'!B:B, 'Match Records Overview'!A4, 'Match Records'!D:D, 'Match Records Overview'!D4, 'Match Records'!H:H, "Win")</f>
        <v>0</v>
      </c>
      <c r="G4">
        <f>COUNTIFS('Match Records'!A:A, "&gt;="&amp;'Test Environment Changes'!F5,'Match Records'!B:B, 'Match Records Overview'!A4, 'Match Records'!D:D, 'Match Records Overview'!D4, 'Match Records'!H:H, "Lose")</f>
        <v>0</v>
      </c>
      <c r="H4">
        <f>COUNTIFS('Match Records'!A:A, "&gt;="&amp;'Test Environment Changes'!F5,'Match Records'!B:B, 'Match Records Overview'!A4, 'Match Records'!D:D, 'Match Records Overview'!D4, 'Match Records'!H:H, "Draw")</f>
        <v>0</v>
      </c>
      <c r="I4" s="13" t="e">
        <f t="shared" si="0"/>
        <v>#DIV/0!</v>
      </c>
      <c r="J4">
        <f>SUMIFS('Match Records'!E:E, 'Match Records'!A:A, "&gt;="&amp;'Test Environment Changes'!F5,'Match Records'!B:B, 'Match Records Overview'!A4, 'Match Records'!D:D, 'Match Records Overview'!D4)</f>
        <v>0</v>
      </c>
      <c r="K4">
        <f>SUMIFS('Match Records'!F:F, 'Match Records'!A:A, "&gt;="&amp;'Test Environment Changes'!F5,'Match Records'!B:B, 'Match Records Overview'!A4, 'Match Records'!D:D, 'Match Records Overview'!D4)</f>
        <v>0</v>
      </c>
      <c r="L4">
        <f>SUMIFS('Match Records'!G:G, 'Match Records'!A:A, "&gt;="&amp;'Test Environment Changes'!F5,'Match Records'!B:B, 'Match Records Overview'!A4, 'Match Records'!D:D, 'Match Records Overview'!D4)</f>
        <v>0</v>
      </c>
      <c r="M4" s="15" t="e">
        <f t="shared" si="1"/>
        <v>#DIV/0!</v>
      </c>
    </row>
    <row r="5" spans="1:13" s="8" customFormat="1" x14ac:dyDescent="0.25">
      <c r="A5" s="4">
        <v>38565</v>
      </c>
      <c r="B5" t="s">
        <v>32</v>
      </c>
      <c r="C5">
        <v>2</v>
      </c>
      <c r="D5" t="s">
        <v>68</v>
      </c>
      <c r="E5" t="s">
        <v>36</v>
      </c>
      <c r="F5">
        <f>COUNTIFS('Match Records'!A:A, "&gt;="&amp;'Test Environment Changes'!F6,'Match Records'!B:B, 'Match Records Overview'!A5, 'Match Records'!D:D, 'Match Records Overview'!D5, 'Match Records'!H:H, "Win")</f>
        <v>0</v>
      </c>
      <c r="G5">
        <f>COUNTIFS('Match Records'!A:A, "&gt;="&amp;'Test Environment Changes'!F6,'Match Records'!B:B, 'Match Records Overview'!A5, 'Match Records'!D:D, 'Match Records Overview'!D5, 'Match Records'!H:H, "Lose")</f>
        <v>0</v>
      </c>
      <c r="H5">
        <f>COUNTIFS('Match Records'!A:A, "&gt;="&amp;'Test Environment Changes'!F6,'Match Records'!B:B, 'Match Records Overview'!A5, 'Match Records'!D:D, 'Match Records Overview'!D5, 'Match Records'!H:H, "Draw")</f>
        <v>0</v>
      </c>
      <c r="I5" s="13" t="e">
        <f t="shared" si="0"/>
        <v>#DIV/0!</v>
      </c>
      <c r="J5">
        <f>SUMIFS('Match Records'!E:E, 'Match Records'!A:A, "&gt;="&amp;'Test Environment Changes'!F6,'Match Records'!B:B, 'Match Records Overview'!A5, 'Match Records'!D:D, 'Match Records Overview'!D5)</f>
        <v>0</v>
      </c>
      <c r="K5">
        <f>SUMIFS('Match Records'!F:F, 'Match Records'!A:A, "&gt;="&amp;'Test Environment Changes'!F6,'Match Records'!B:B, 'Match Records Overview'!A5, 'Match Records'!D:D, 'Match Records Overview'!D5)</f>
        <v>0</v>
      </c>
      <c r="L5">
        <f>SUMIFS('Match Records'!G:G, 'Match Records'!A:A, "&gt;="&amp;'Test Environment Changes'!F6,'Match Records'!B:B, 'Match Records Overview'!A5, 'Match Records'!D:D, 'Match Records Overview'!D5)</f>
        <v>0</v>
      </c>
      <c r="M5" s="15" t="e">
        <f t="shared" si="1"/>
        <v>#DIV/0!</v>
      </c>
    </row>
    <row r="6" spans="1:13" s="8" customFormat="1" x14ac:dyDescent="0.25">
      <c r="A6" s="4">
        <v>38565</v>
      </c>
      <c r="B6" t="s">
        <v>32</v>
      </c>
      <c r="C6">
        <v>2</v>
      </c>
      <c r="D6" t="s">
        <v>65</v>
      </c>
      <c r="E6" t="s">
        <v>36</v>
      </c>
      <c r="F6">
        <f>COUNTIFS('Match Records'!A:A, "&gt;="&amp;'Test Environment Changes'!F7,'Match Records'!B:B, 'Match Records Overview'!A6, 'Match Records'!D:D, 'Match Records Overview'!D6, 'Match Records'!H:H, "Win")</f>
        <v>0</v>
      </c>
      <c r="G6">
        <f>COUNTIFS('Match Records'!A:A, "&gt;="&amp;'Test Environment Changes'!F7,'Match Records'!B:B, 'Match Records Overview'!A6, 'Match Records'!D:D, 'Match Records Overview'!D6, 'Match Records'!H:H, "Lose")</f>
        <v>0</v>
      </c>
      <c r="H6">
        <f>COUNTIFS('Match Records'!A:A, "&gt;="&amp;'Test Environment Changes'!F7,'Match Records'!B:B, 'Match Records Overview'!A6, 'Match Records'!D:D, 'Match Records Overview'!D6, 'Match Records'!H:H, "Draw")</f>
        <v>0</v>
      </c>
      <c r="I6" s="13" t="e">
        <f t="shared" si="0"/>
        <v>#DIV/0!</v>
      </c>
      <c r="J6">
        <f>SUMIFS('Match Records'!E:E, 'Match Records'!A:A, "&gt;="&amp;'Test Environment Changes'!F7,'Match Records'!B:B, 'Match Records Overview'!A6, 'Match Records'!D:D, 'Match Records Overview'!D6)</f>
        <v>0</v>
      </c>
      <c r="K6">
        <f>SUMIFS('Match Records'!F:F, 'Match Records'!A:A, "&gt;="&amp;'Test Environment Changes'!F7,'Match Records'!B:B, 'Match Records Overview'!A6, 'Match Records'!D:D, 'Match Records Overview'!D6)</f>
        <v>0</v>
      </c>
      <c r="L6">
        <f>SUMIFS('Match Records'!G:G, 'Match Records'!A:A, "&gt;="&amp;'Test Environment Changes'!F7,'Match Records'!B:B, 'Match Records Overview'!A6, 'Match Records'!D:D, 'Match Records Overview'!D6)</f>
        <v>0</v>
      </c>
      <c r="M6" s="15" t="e">
        <f t="shared" si="1"/>
        <v>#DIV/0!</v>
      </c>
    </row>
    <row r="7" spans="1:13" s="8" customFormat="1" x14ac:dyDescent="0.25">
      <c r="A7" s="4">
        <v>38565</v>
      </c>
      <c r="B7" t="s">
        <v>32</v>
      </c>
      <c r="C7">
        <v>2</v>
      </c>
      <c r="D7" t="s">
        <v>61</v>
      </c>
      <c r="E7" t="s">
        <v>36</v>
      </c>
      <c r="F7">
        <f>COUNTIFS('Match Records'!A:A, "&gt;="&amp;'Test Environment Changes'!F8,'Match Records'!B:B, 'Match Records Overview'!A7, 'Match Records'!D:D, 'Match Records Overview'!D7, 'Match Records'!H:H, "Win")</f>
        <v>0</v>
      </c>
      <c r="G7">
        <f>COUNTIFS('Match Records'!A:A, "&gt;="&amp;'Test Environment Changes'!F8,'Match Records'!B:B, 'Match Records Overview'!A7, 'Match Records'!D:D, 'Match Records Overview'!D7, 'Match Records'!H:H, "Lose")</f>
        <v>0</v>
      </c>
      <c r="H7">
        <f>COUNTIFS('Match Records'!A:A, "&gt;="&amp;'Test Environment Changes'!F8,'Match Records'!B:B, 'Match Records Overview'!A7, 'Match Records'!D:D, 'Match Records Overview'!D7, 'Match Records'!H:H, "Draw")</f>
        <v>0</v>
      </c>
      <c r="I7" s="13" t="e">
        <f t="shared" si="0"/>
        <v>#DIV/0!</v>
      </c>
      <c r="J7">
        <f>SUMIFS('Match Records'!E:E, 'Match Records'!A:A, "&gt;="&amp;'Test Environment Changes'!F8,'Match Records'!B:B, 'Match Records Overview'!A7, 'Match Records'!D:D, 'Match Records Overview'!D7)</f>
        <v>0</v>
      </c>
      <c r="K7">
        <f>SUMIFS('Match Records'!F:F, 'Match Records'!A:A, "&gt;="&amp;'Test Environment Changes'!F8,'Match Records'!B:B, 'Match Records Overview'!A7, 'Match Records'!D:D, 'Match Records Overview'!D7)</f>
        <v>0</v>
      </c>
      <c r="L7">
        <f>SUMIFS('Match Records'!G:G, 'Match Records'!A:A, "&gt;="&amp;'Test Environment Changes'!F8,'Match Records'!B:B, 'Match Records Overview'!A7, 'Match Records'!D:D, 'Match Records Overview'!D7)</f>
        <v>0</v>
      </c>
      <c r="M7" s="15" t="e">
        <f t="shared" si="1"/>
        <v>#DIV/0!</v>
      </c>
    </row>
    <row r="8" spans="1:13" s="8" customFormat="1" x14ac:dyDescent="0.25">
      <c r="A8" s="4">
        <v>38565</v>
      </c>
      <c r="B8" t="s">
        <v>32</v>
      </c>
      <c r="C8">
        <v>2</v>
      </c>
      <c r="D8" t="s">
        <v>66</v>
      </c>
      <c r="E8" t="s">
        <v>36</v>
      </c>
      <c r="F8">
        <f>COUNTIFS('Match Records'!A:A, "&gt;="&amp;'Test Environment Changes'!F9,'Match Records'!B:B, 'Match Records Overview'!A8, 'Match Records'!D:D, 'Match Records Overview'!D8, 'Match Records'!H:H, "Win")</f>
        <v>0</v>
      </c>
      <c r="G8">
        <f>COUNTIFS('Match Records'!A:A, "&gt;="&amp;'Test Environment Changes'!F9,'Match Records'!B:B, 'Match Records Overview'!A8, 'Match Records'!D:D, 'Match Records Overview'!D8, 'Match Records'!H:H, "Lose")</f>
        <v>0</v>
      </c>
      <c r="H8">
        <f>COUNTIFS('Match Records'!A:A, "&gt;="&amp;'Test Environment Changes'!F9,'Match Records'!B:B, 'Match Records Overview'!A8, 'Match Records'!D:D, 'Match Records Overview'!D8, 'Match Records'!H:H, "Draw")</f>
        <v>0</v>
      </c>
      <c r="I8" s="13" t="e">
        <f t="shared" si="0"/>
        <v>#DIV/0!</v>
      </c>
      <c r="J8">
        <f>SUMIFS('Match Records'!E:E, 'Match Records'!A:A, "&gt;="&amp;'Test Environment Changes'!F9,'Match Records'!B:B, 'Match Records Overview'!A8, 'Match Records'!D:D, 'Match Records Overview'!D8)</f>
        <v>0</v>
      </c>
      <c r="K8">
        <f>SUMIFS('Match Records'!F:F, 'Match Records'!A:A, "&gt;="&amp;'Test Environment Changes'!F9,'Match Records'!B:B, 'Match Records Overview'!A8, 'Match Records'!D:D, 'Match Records Overview'!D8)</f>
        <v>0</v>
      </c>
      <c r="L8">
        <f>SUMIFS('Match Records'!G:G, 'Match Records'!A:A, "&gt;="&amp;'Test Environment Changes'!F9,'Match Records'!B:B, 'Match Records Overview'!A8, 'Match Records'!D:D, 'Match Records Overview'!D8)</f>
        <v>0</v>
      </c>
      <c r="M8" s="15" t="e">
        <f t="shared" si="1"/>
        <v>#DIV/0!</v>
      </c>
    </row>
    <row r="9" spans="1:13" s="8" customFormat="1" x14ac:dyDescent="0.25">
      <c r="A9" s="4">
        <v>38565</v>
      </c>
      <c r="B9" t="s">
        <v>32</v>
      </c>
      <c r="C9">
        <v>2</v>
      </c>
      <c r="D9" t="s">
        <v>71</v>
      </c>
      <c r="E9" t="s">
        <v>36</v>
      </c>
      <c r="F9">
        <f>COUNTIFS('Match Records'!A:A, "&gt;="&amp;'Test Environment Changes'!F10,'Match Records'!B:B, 'Match Records Overview'!A9, 'Match Records'!D:D, 'Match Records Overview'!D9, 'Match Records'!H:H, "Win")</f>
        <v>0</v>
      </c>
      <c r="G9">
        <f>COUNTIFS('Match Records'!A:A, "&gt;="&amp;'Test Environment Changes'!F10,'Match Records'!B:B, 'Match Records Overview'!A9, 'Match Records'!D:D, 'Match Records Overview'!D9, 'Match Records'!H:H, "Lose")</f>
        <v>0</v>
      </c>
      <c r="H9">
        <f>COUNTIFS('Match Records'!A:A, "&gt;="&amp;'Test Environment Changes'!F10,'Match Records'!B:B, 'Match Records Overview'!A9, 'Match Records'!D:D, 'Match Records Overview'!D9, 'Match Records'!H:H, "Draw")</f>
        <v>0</v>
      </c>
      <c r="I9" s="13" t="e">
        <f t="shared" si="0"/>
        <v>#DIV/0!</v>
      </c>
      <c r="J9">
        <f>SUMIFS('Match Records'!E:E, 'Match Records'!A:A, "&gt;="&amp;'Test Environment Changes'!F10,'Match Records'!B:B, 'Match Records Overview'!A9, 'Match Records'!D:D, 'Match Records Overview'!D9)</f>
        <v>0</v>
      </c>
      <c r="K9">
        <f>SUMIFS('Match Records'!F:F, 'Match Records'!A:A, "&gt;="&amp;'Test Environment Changes'!F10,'Match Records'!B:B, 'Match Records Overview'!A9, 'Match Records'!D:D, 'Match Records Overview'!D9)</f>
        <v>0</v>
      </c>
      <c r="L9">
        <f>SUMIFS('Match Records'!G:G, 'Match Records'!A:A, "&gt;="&amp;'Test Environment Changes'!F10,'Match Records'!B:B, 'Match Records Overview'!A9, 'Match Records'!D:D, 'Match Records Overview'!D9)</f>
        <v>0</v>
      </c>
      <c r="M9" s="15" t="e">
        <f t="shared" si="1"/>
        <v>#DIV/0!</v>
      </c>
    </row>
    <row r="10" spans="1:13" s="8" customFormat="1" x14ac:dyDescent="0.25">
      <c r="A10" s="4">
        <v>38565</v>
      </c>
      <c r="B10" t="s">
        <v>32</v>
      </c>
      <c r="C10">
        <v>2</v>
      </c>
      <c r="D10" t="s">
        <v>62</v>
      </c>
      <c r="E10" t="s">
        <v>36</v>
      </c>
      <c r="F10">
        <f>COUNTIFS('Match Records'!A:A, "&gt;="&amp;'Test Environment Changes'!F11,'Match Records'!B:B, 'Match Records Overview'!A10, 'Match Records'!D:D, 'Match Records Overview'!D10, 'Match Records'!H:H, "Win")</f>
        <v>0</v>
      </c>
      <c r="G10">
        <f>COUNTIFS('Match Records'!A:A, "&gt;="&amp;'Test Environment Changes'!F11,'Match Records'!B:B, 'Match Records Overview'!A10, 'Match Records'!D:D, 'Match Records Overview'!D10, 'Match Records'!H:H, "Lose")</f>
        <v>0</v>
      </c>
      <c r="H10">
        <f>COUNTIFS('Match Records'!A:A, "&gt;="&amp;'Test Environment Changes'!F11,'Match Records'!B:B, 'Match Records Overview'!A10, 'Match Records'!D:D, 'Match Records Overview'!D10, 'Match Records'!H:H, "Draw")</f>
        <v>0</v>
      </c>
      <c r="I10" s="13" t="e">
        <f t="shared" si="0"/>
        <v>#DIV/0!</v>
      </c>
      <c r="J10">
        <f>SUMIFS('Match Records'!E:E, 'Match Records'!A:A, "&gt;="&amp;'Test Environment Changes'!F11,'Match Records'!B:B, 'Match Records Overview'!A10, 'Match Records'!D:D, 'Match Records Overview'!D10)</f>
        <v>0</v>
      </c>
      <c r="K10">
        <f>SUMIFS('Match Records'!F:F, 'Match Records'!A:A, "&gt;="&amp;'Test Environment Changes'!F11,'Match Records'!B:B, 'Match Records Overview'!A10, 'Match Records'!D:D, 'Match Records Overview'!D10)</f>
        <v>0</v>
      </c>
      <c r="L10">
        <f>SUMIFS('Match Records'!G:G, 'Match Records'!A:A, "&gt;="&amp;'Test Environment Changes'!F11,'Match Records'!B:B, 'Match Records Overview'!A10, 'Match Records'!D:D, 'Match Records Overview'!D10)</f>
        <v>0</v>
      </c>
      <c r="M10" s="15" t="e">
        <f t="shared" si="1"/>
        <v>#DIV/0!</v>
      </c>
    </row>
    <row r="11" spans="1:13" s="8" customFormat="1" x14ac:dyDescent="0.25">
      <c r="A11" s="4">
        <v>38565</v>
      </c>
      <c r="B11" t="s">
        <v>32</v>
      </c>
      <c r="C11">
        <v>2</v>
      </c>
      <c r="D11" t="s">
        <v>63</v>
      </c>
      <c r="E11" t="s">
        <v>36</v>
      </c>
      <c r="F11">
        <f>COUNTIFS('Match Records'!A:A, "&gt;="&amp;'Test Environment Changes'!F12,'Match Records'!B:B, 'Match Records Overview'!A11, 'Match Records'!D:D, 'Match Records Overview'!D11, 'Match Records'!H:H, "Win")</f>
        <v>0</v>
      </c>
      <c r="G11">
        <f>COUNTIFS('Match Records'!A:A, "&gt;="&amp;'Test Environment Changes'!F12,'Match Records'!B:B, 'Match Records Overview'!A11, 'Match Records'!D:D, 'Match Records Overview'!D11, 'Match Records'!H:H, "Lose")</f>
        <v>0</v>
      </c>
      <c r="H11">
        <f>COUNTIFS('Match Records'!A:A, "&gt;="&amp;'Test Environment Changes'!F12,'Match Records'!B:B, 'Match Records Overview'!A11, 'Match Records'!D:D, 'Match Records Overview'!D11, 'Match Records'!H:H, "Draw")</f>
        <v>0</v>
      </c>
      <c r="I11" s="13" t="e">
        <f t="shared" si="0"/>
        <v>#DIV/0!</v>
      </c>
      <c r="J11">
        <f>SUMIFS('Match Records'!E:E, 'Match Records'!A:A, "&gt;="&amp;'Test Environment Changes'!F12,'Match Records'!B:B, 'Match Records Overview'!A11, 'Match Records'!D:D, 'Match Records Overview'!D11)</f>
        <v>0</v>
      </c>
      <c r="K11">
        <f>SUMIFS('Match Records'!F:F, 'Match Records'!A:A, "&gt;="&amp;'Test Environment Changes'!F12,'Match Records'!B:B, 'Match Records Overview'!A11, 'Match Records'!D:D, 'Match Records Overview'!D11)</f>
        <v>0</v>
      </c>
      <c r="L11">
        <f>SUMIFS('Match Records'!G:G, 'Match Records'!A:A, "&gt;="&amp;'Test Environment Changes'!F12,'Match Records'!B:B, 'Match Records Overview'!A11, 'Match Records'!D:D, 'Match Records Overview'!D11)</f>
        <v>0</v>
      </c>
      <c r="M11" s="15" t="e">
        <f t="shared" si="1"/>
        <v>#DIV/0!</v>
      </c>
    </row>
    <row r="12" spans="1:13" s="8" customFormat="1" x14ac:dyDescent="0.25">
      <c r="A12" s="4">
        <v>38565</v>
      </c>
      <c r="B12" t="s">
        <v>32</v>
      </c>
      <c r="C12">
        <v>2</v>
      </c>
      <c r="D12" t="s">
        <v>67</v>
      </c>
      <c r="E12" t="s">
        <v>36</v>
      </c>
      <c r="F12">
        <f>COUNTIFS('Match Records'!A:A, "&gt;="&amp;'Test Environment Changes'!F13,'Match Records'!B:B, 'Match Records Overview'!A12, 'Match Records'!D:D, 'Match Records Overview'!D12, 'Match Records'!H:H, "Win")</f>
        <v>0</v>
      </c>
      <c r="G12">
        <f>COUNTIFS('Match Records'!A:A, "&gt;="&amp;'Test Environment Changes'!F13,'Match Records'!B:B, 'Match Records Overview'!A12, 'Match Records'!D:D, 'Match Records Overview'!D12, 'Match Records'!H:H, "Lose")</f>
        <v>0</v>
      </c>
      <c r="H12">
        <f>COUNTIFS('Match Records'!A:A, "&gt;="&amp;'Test Environment Changes'!F13,'Match Records'!B:B, 'Match Records Overview'!A12, 'Match Records'!D:D, 'Match Records Overview'!D12, 'Match Records'!H:H, "Draw")</f>
        <v>0</v>
      </c>
      <c r="I12" s="13" t="e">
        <f t="shared" si="0"/>
        <v>#DIV/0!</v>
      </c>
      <c r="J12">
        <f>SUMIFS('Match Records'!E:E, 'Match Records'!A:A, "&gt;="&amp;'Test Environment Changes'!F13,'Match Records'!B:B, 'Match Records Overview'!A12, 'Match Records'!D:D, 'Match Records Overview'!D12)</f>
        <v>0</v>
      </c>
      <c r="K12">
        <f>SUMIFS('Match Records'!F:F, 'Match Records'!A:A, "&gt;="&amp;'Test Environment Changes'!F13,'Match Records'!B:B, 'Match Records Overview'!A12, 'Match Records'!D:D, 'Match Records Overview'!D12)</f>
        <v>0</v>
      </c>
      <c r="L12">
        <f>SUMIFS('Match Records'!G:G, 'Match Records'!A:A, "&gt;="&amp;'Test Environment Changes'!F13,'Match Records'!B:B, 'Match Records Overview'!A12, 'Match Records'!D:D, 'Match Records Overview'!D12)</f>
        <v>0</v>
      </c>
      <c r="M12" s="15" t="e">
        <f t="shared" si="1"/>
        <v>#DIV/0!</v>
      </c>
    </row>
    <row r="13" spans="1:13" x14ac:dyDescent="0.25">
      <c r="A13" s="4">
        <v>38565</v>
      </c>
      <c r="B13" t="s">
        <v>32</v>
      </c>
      <c r="C13">
        <v>2</v>
      </c>
      <c r="D13" t="s">
        <v>64</v>
      </c>
      <c r="E13" t="s">
        <v>36</v>
      </c>
      <c r="F13">
        <f>COUNTIFS('Match Records'!A:A, "&gt;="&amp;'Test Environment Changes'!F14,'Match Records'!B:B, 'Match Records Overview'!A13, 'Match Records'!D:D, 'Match Records Overview'!D13, 'Match Records'!H:H, "Win")</f>
        <v>0</v>
      </c>
      <c r="G13">
        <f>COUNTIFS('Match Records'!A:A, "&gt;="&amp;'Test Environment Changes'!F14,'Match Records'!B:B, 'Match Records Overview'!A13, 'Match Records'!D:D, 'Match Records Overview'!D13, 'Match Records'!H:H, "Lose")</f>
        <v>0</v>
      </c>
      <c r="H13">
        <f>COUNTIFS('Match Records'!A:A, "&gt;="&amp;'Test Environment Changes'!F14,'Match Records'!B:B, 'Match Records Overview'!A13, 'Match Records'!D:D, 'Match Records Overview'!D13, 'Match Records'!H:H, "Draw")</f>
        <v>0</v>
      </c>
      <c r="I13" s="13" t="e">
        <f t="shared" si="0"/>
        <v>#DIV/0!</v>
      </c>
      <c r="J13">
        <f>SUMIFS('Match Records'!E:E, 'Match Records'!A:A, "&gt;="&amp;'Test Environment Changes'!F14,'Match Records'!B:B, 'Match Records Overview'!A13, 'Match Records'!D:D, 'Match Records Overview'!D13)</f>
        <v>0</v>
      </c>
      <c r="K13">
        <f>SUMIFS('Match Records'!F:F, 'Match Records'!A:A, "&gt;="&amp;'Test Environment Changes'!F14,'Match Records'!B:B, 'Match Records Overview'!A13, 'Match Records'!D:D, 'Match Records Overview'!D13)</f>
        <v>0</v>
      </c>
      <c r="L13">
        <f>SUMIFS('Match Records'!G:G, 'Match Records'!A:A, "&gt;="&amp;'Test Environment Changes'!F14,'Match Records'!B:B, 'Match Records Overview'!A13, 'Match Records'!D:D, 'Match Records Overview'!D13)</f>
        <v>0</v>
      </c>
      <c r="M13" s="15" t="e">
        <f t="shared" si="1"/>
        <v>#DIV/0!</v>
      </c>
    </row>
    <row r="14" spans="1:13" x14ac:dyDescent="0.25">
      <c r="A14" s="4">
        <v>38565</v>
      </c>
      <c r="B14" t="s">
        <v>32</v>
      </c>
      <c r="C14">
        <v>3</v>
      </c>
      <c r="D14" t="s">
        <v>73</v>
      </c>
      <c r="E14" t="s">
        <v>36</v>
      </c>
      <c r="F14">
        <f>COUNTIFS('Match Records'!A:A, "&gt;="&amp;'Test Environment Changes'!F15,'Match Records'!B:B, 'Match Records Overview'!A14, 'Match Records'!D:D, 'Match Records Overview'!D14, 'Match Records'!H:H, "Win")</f>
        <v>0</v>
      </c>
      <c r="G14">
        <f>COUNTIFS('Match Records'!A:A, "&gt;="&amp;'Test Environment Changes'!F15,'Match Records'!B:B, 'Match Records Overview'!A14, 'Match Records'!D:D, 'Match Records Overview'!D14, 'Match Records'!H:H, "Lose")</f>
        <v>0</v>
      </c>
      <c r="H14">
        <f>COUNTIFS('Match Records'!A:A, "&gt;="&amp;'Test Environment Changes'!F15,'Match Records'!B:B, 'Match Records Overview'!A14, 'Match Records'!D:D, 'Match Records Overview'!D14, 'Match Records'!H:H, "Draw")</f>
        <v>0</v>
      </c>
      <c r="I14" s="13" t="e">
        <f t="shared" si="0"/>
        <v>#DIV/0!</v>
      </c>
      <c r="J14">
        <f>SUMIFS('Match Records'!E:E, 'Match Records'!A:A, "&gt;="&amp;'Test Environment Changes'!F15,'Match Records'!B:B, 'Match Records Overview'!A14, 'Match Records'!D:D, 'Match Records Overview'!D14)</f>
        <v>0</v>
      </c>
      <c r="K14">
        <f>SUMIFS('Match Records'!F:F, 'Match Records'!A:A, "&gt;="&amp;'Test Environment Changes'!F15,'Match Records'!B:B, 'Match Records Overview'!A14, 'Match Records'!D:D, 'Match Records Overview'!D14)</f>
        <v>0</v>
      </c>
      <c r="L14">
        <f>SUMIFS('Match Records'!G:G, 'Match Records'!A:A, "&gt;="&amp;'Test Environment Changes'!F15,'Match Records'!B:B, 'Match Records Overview'!A14, 'Match Records'!D:D, 'Match Records Overview'!D14)</f>
        <v>0</v>
      </c>
      <c r="M14" s="15" t="e">
        <f t="shared" si="1"/>
        <v>#DIV/0!</v>
      </c>
    </row>
    <row r="15" spans="1:13" x14ac:dyDescent="0.25">
      <c r="A15" s="4">
        <v>38565</v>
      </c>
      <c r="B15" t="s">
        <v>32</v>
      </c>
      <c r="C15">
        <v>3</v>
      </c>
      <c r="D15" t="s">
        <v>74</v>
      </c>
      <c r="E15" t="s">
        <v>36</v>
      </c>
      <c r="F15">
        <f>COUNTIFS('Match Records'!A:A, "&gt;="&amp;'Test Environment Changes'!F16,'Match Records'!B:B, 'Match Records Overview'!A15, 'Match Records'!D:D, 'Match Records Overview'!D15, 'Match Records'!H:H, "Win")</f>
        <v>0</v>
      </c>
      <c r="G15">
        <f>COUNTIFS('Match Records'!A:A, "&gt;="&amp;'Test Environment Changes'!F16,'Match Records'!B:B, 'Match Records Overview'!A15, 'Match Records'!D:D, 'Match Records Overview'!D15, 'Match Records'!H:H, "Lose")</f>
        <v>0</v>
      </c>
      <c r="H15">
        <f>COUNTIFS('Match Records'!A:A, "&gt;="&amp;'Test Environment Changes'!F16,'Match Records'!B:B, 'Match Records Overview'!A15, 'Match Records'!D:D, 'Match Records Overview'!D15, 'Match Records'!H:H, "Draw")</f>
        <v>0</v>
      </c>
      <c r="I15" s="13" t="e">
        <f t="shared" si="0"/>
        <v>#DIV/0!</v>
      </c>
      <c r="J15">
        <f>SUMIFS('Match Records'!E:E, 'Match Records'!A:A, "&gt;="&amp;'Test Environment Changes'!F16,'Match Records'!B:B, 'Match Records Overview'!A15, 'Match Records'!D:D, 'Match Records Overview'!D15)</f>
        <v>0</v>
      </c>
      <c r="K15">
        <f>SUMIFS('Match Records'!F:F, 'Match Records'!A:A, "&gt;="&amp;'Test Environment Changes'!F16,'Match Records'!B:B, 'Match Records Overview'!A15, 'Match Records'!D:D, 'Match Records Overview'!D15)</f>
        <v>0</v>
      </c>
      <c r="L15">
        <f>SUMIFS('Match Records'!G:G, 'Match Records'!A:A, "&gt;="&amp;'Test Environment Changes'!F16,'Match Records'!B:B, 'Match Records Overview'!A15, 'Match Records'!D:D, 'Match Records Overview'!D15)</f>
        <v>0</v>
      </c>
      <c r="M15" s="15" t="e">
        <f t="shared" si="1"/>
        <v>#DIV/0!</v>
      </c>
    </row>
    <row r="16" spans="1:13" x14ac:dyDescent="0.25">
      <c r="A16" s="4">
        <v>38565</v>
      </c>
      <c r="B16" t="s">
        <v>32</v>
      </c>
      <c r="C16">
        <v>3</v>
      </c>
      <c r="D16" t="s">
        <v>75</v>
      </c>
      <c r="E16" t="s">
        <v>36</v>
      </c>
      <c r="F16">
        <f>COUNTIFS('Match Records'!A:A, "&gt;="&amp;'Test Environment Changes'!F17,'Match Records'!B:B, 'Match Records Overview'!A16, 'Match Records'!D:D, 'Match Records Overview'!D16, 'Match Records'!H:H, "Win")</f>
        <v>0</v>
      </c>
      <c r="G16">
        <f>COUNTIFS('Match Records'!A:A, "&gt;="&amp;'Test Environment Changes'!F17,'Match Records'!B:B, 'Match Records Overview'!A16, 'Match Records'!D:D, 'Match Records Overview'!D16, 'Match Records'!H:H, "Lose")</f>
        <v>0</v>
      </c>
      <c r="H16">
        <f>COUNTIFS('Match Records'!A:A, "&gt;="&amp;'Test Environment Changes'!F17,'Match Records'!B:B, 'Match Records Overview'!A16, 'Match Records'!D:D, 'Match Records Overview'!D16, 'Match Records'!H:H, "Draw")</f>
        <v>0</v>
      </c>
      <c r="I16" s="13" t="e">
        <f t="shared" si="0"/>
        <v>#DIV/0!</v>
      </c>
      <c r="J16">
        <f>SUMIFS('Match Records'!E:E, 'Match Records'!A:A, "&gt;="&amp;'Test Environment Changes'!F17,'Match Records'!B:B, 'Match Records Overview'!A16, 'Match Records'!D:D, 'Match Records Overview'!D16)</f>
        <v>0</v>
      </c>
      <c r="K16">
        <f>SUMIFS('Match Records'!F:F, 'Match Records'!A:A, "&gt;="&amp;'Test Environment Changes'!F17,'Match Records'!B:B, 'Match Records Overview'!A16, 'Match Records'!D:D, 'Match Records Overview'!D16)</f>
        <v>0</v>
      </c>
      <c r="L16">
        <f>SUMIFS('Match Records'!G:G, 'Match Records'!A:A, "&gt;="&amp;'Test Environment Changes'!F17,'Match Records'!B:B, 'Match Records Overview'!A16, 'Match Records'!D:D, 'Match Records Overview'!D16)</f>
        <v>0</v>
      </c>
      <c r="M16" s="15" t="e">
        <f t="shared" si="1"/>
        <v>#DIV/0!</v>
      </c>
    </row>
    <row r="17" spans="1:13" x14ac:dyDescent="0.25">
      <c r="A17" s="4">
        <v>38565</v>
      </c>
      <c r="B17" t="s">
        <v>32</v>
      </c>
      <c r="C17">
        <v>3</v>
      </c>
      <c r="D17" t="s">
        <v>76</v>
      </c>
      <c r="E17" t="s">
        <v>36</v>
      </c>
      <c r="F17">
        <f>COUNTIFS('Match Records'!A:A, "&gt;="&amp;'Test Environment Changes'!F18,'Match Records'!B:B, 'Match Records Overview'!A17, 'Match Records'!D:D, 'Match Records Overview'!D17, 'Match Records'!H:H, "Win")</f>
        <v>0</v>
      </c>
      <c r="G17">
        <f>COUNTIFS('Match Records'!A:A, "&gt;="&amp;'Test Environment Changes'!F18,'Match Records'!B:B, 'Match Records Overview'!A17, 'Match Records'!D:D, 'Match Records Overview'!D17, 'Match Records'!H:H, "Lose")</f>
        <v>0</v>
      </c>
      <c r="H17">
        <f>COUNTIFS('Match Records'!A:A, "&gt;="&amp;'Test Environment Changes'!F18,'Match Records'!B:B, 'Match Records Overview'!A17, 'Match Records'!D:D, 'Match Records Overview'!D17, 'Match Records'!H:H, "Draw")</f>
        <v>0</v>
      </c>
      <c r="I17" s="13" t="e">
        <f t="shared" si="0"/>
        <v>#DIV/0!</v>
      </c>
      <c r="J17">
        <f>SUMIFS('Match Records'!E:E, 'Match Records'!A:A, "&gt;="&amp;'Test Environment Changes'!F18,'Match Records'!B:B, 'Match Records Overview'!A17, 'Match Records'!D:D, 'Match Records Overview'!D17)</f>
        <v>0</v>
      </c>
      <c r="K17">
        <f>SUMIFS('Match Records'!F:F, 'Match Records'!A:A, "&gt;="&amp;'Test Environment Changes'!F18,'Match Records'!B:B, 'Match Records Overview'!A17, 'Match Records'!D:D, 'Match Records Overview'!D17)</f>
        <v>0</v>
      </c>
      <c r="L17">
        <f>SUMIFS('Match Records'!G:G, 'Match Records'!A:A, "&gt;="&amp;'Test Environment Changes'!F18,'Match Records'!B:B, 'Match Records Overview'!A17, 'Match Records'!D:D, 'Match Records Overview'!D17)</f>
        <v>0</v>
      </c>
      <c r="M17" s="15" t="e">
        <f t="shared" si="1"/>
        <v>#DIV/0!</v>
      </c>
    </row>
    <row r="18" spans="1:13" x14ac:dyDescent="0.25">
      <c r="A18" s="4">
        <v>38565</v>
      </c>
      <c r="B18" t="s">
        <v>32</v>
      </c>
      <c r="C18">
        <v>3</v>
      </c>
      <c r="D18" t="s">
        <v>77</v>
      </c>
      <c r="E18" t="s">
        <v>36</v>
      </c>
      <c r="F18">
        <f>COUNTIFS('Match Records'!A:A, "&gt;="&amp;'Test Environment Changes'!F19,'Match Records'!B:B, 'Match Records Overview'!A18, 'Match Records'!D:D, 'Match Records Overview'!D18, 'Match Records'!H:H, "Win")</f>
        <v>0</v>
      </c>
      <c r="G18">
        <f>COUNTIFS('Match Records'!A:A, "&gt;="&amp;'Test Environment Changes'!F19,'Match Records'!B:B, 'Match Records Overview'!A18, 'Match Records'!D:D, 'Match Records Overview'!D18, 'Match Records'!H:H, "Lose")</f>
        <v>0</v>
      </c>
      <c r="H18">
        <f>COUNTIFS('Match Records'!A:A, "&gt;="&amp;'Test Environment Changes'!F19,'Match Records'!B:B, 'Match Records Overview'!A18, 'Match Records'!D:D, 'Match Records Overview'!D18, 'Match Records'!H:H, "Draw")</f>
        <v>0</v>
      </c>
      <c r="I18" s="13" t="e">
        <f t="shared" si="0"/>
        <v>#DIV/0!</v>
      </c>
      <c r="J18">
        <f>SUMIFS('Match Records'!E:E, 'Match Records'!A:A, "&gt;="&amp;'Test Environment Changes'!F19,'Match Records'!B:B, 'Match Records Overview'!A18, 'Match Records'!D:D, 'Match Records Overview'!D18)</f>
        <v>0</v>
      </c>
      <c r="K18">
        <f>SUMIFS('Match Records'!F:F, 'Match Records'!A:A, "&gt;="&amp;'Test Environment Changes'!F19,'Match Records'!B:B, 'Match Records Overview'!A18, 'Match Records'!D:D, 'Match Records Overview'!D18)</f>
        <v>0</v>
      </c>
      <c r="L18">
        <f>SUMIFS('Match Records'!G:G, 'Match Records'!A:A, "&gt;="&amp;'Test Environment Changes'!F19,'Match Records'!B:B, 'Match Records Overview'!A18, 'Match Records'!D:D, 'Match Records Overview'!D18)</f>
        <v>0</v>
      </c>
      <c r="M18" s="15" t="e">
        <f t="shared" si="1"/>
        <v>#DIV/0!</v>
      </c>
    </row>
    <row r="19" spans="1:13" x14ac:dyDescent="0.25">
      <c r="A19" s="4">
        <v>38565</v>
      </c>
      <c r="B19" t="s">
        <v>32</v>
      </c>
      <c r="C19">
        <v>4</v>
      </c>
      <c r="D19" t="s">
        <v>78</v>
      </c>
      <c r="E19" t="s">
        <v>36</v>
      </c>
      <c r="F19">
        <f>COUNTIFS('Match Records'!A:A, "&gt;="&amp;'Test Environment Changes'!F20,'Match Records'!B:B, 'Match Records Overview'!A19, 'Match Records'!D:D, 'Match Records Overview'!D19, 'Match Records'!H:H, "Win")</f>
        <v>0</v>
      </c>
      <c r="G19">
        <f>COUNTIFS('Match Records'!A:A, "&gt;="&amp;'Test Environment Changes'!F20,'Match Records'!B:B, 'Match Records Overview'!A19, 'Match Records'!D:D, 'Match Records Overview'!D19, 'Match Records'!H:H, "Lose")</f>
        <v>0</v>
      </c>
      <c r="H19">
        <f>COUNTIFS('Match Records'!A:A, "&gt;="&amp;'Test Environment Changes'!F20,'Match Records'!B:B, 'Match Records Overview'!A19, 'Match Records'!D:D, 'Match Records Overview'!D19, 'Match Records'!H:H, "Draw")</f>
        <v>0</v>
      </c>
      <c r="I19" s="13" t="e">
        <f t="shared" si="0"/>
        <v>#DIV/0!</v>
      </c>
      <c r="J19">
        <f>SUMIFS('Match Records'!E:E, 'Match Records'!A:A, "&gt;="&amp;'Test Environment Changes'!F20,'Match Records'!B:B, 'Match Records Overview'!A19, 'Match Records'!D:D, 'Match Records Overview'!D19)</f>
        <v>0</v>
      </c>
      <c r="K19">
        <f>SUMIFS('Match Records'!F:F, 'Match Records'!A:A, "&gt;="&amp;'Test Environment Changes'!F20,'Match Records'!B:B, 'Match Records Overview'!A19, 'Match Records'!D:D, 'Match Records Overview'!D19)</f>
        <v>0</v>
      </c>
      <c r="L19">
        <f>SUMIFS('Match Records'!G:G, 'Match Records'!A:A, "&gt;="&amp;'Test Environment Changes'!F20,'Match Records'!B:B, 'Match Records Overview'!A19, 'Match Records'!D:D, 'Match Records Overview'!D19)</f>
        <v>0</v>
      </c>
      <c r="M19" s="15" t="e">
        <f t="shared" si="1"/>
        <v>#DIV/0!</v>
      </c>
    </row>
    <row r="20" spans="1:13" x14ac:dyDescent="0.25">
      <c r="A20" s="4">
        <v>38565</v>
      </c>
      <c r="B20" t="s">
        <v>32</v>
      </c>
      <c r="C20">
        <v>4</v>
      </c>
      <c r="D20" t="s">
        <v>79</v>
      </c>
      <c r="E20" t="s">
        <v>36</v>
      </c>
      <c r="F20">
        <f>COUNTIFS('Match Records'!A:A, "&gt;="&amp;'Test Environment Changes'!F21,'Match Records'!B:B, 'Match Records Overview'!A20, 'Match Records'!D:D, 'Match Records Overview'!D20, 'Match Records'!H:H, "Win")</f>
        <v>0</v>
      </c>
      <c r="G20">
        <f>COUNTIFS('Match Records'!A:A, "&gt;="&amp;'Test Environment Changes'!F21,'Match Records'!B:B, 'Match Records Overview'!A20, 'Match Records'!D:D, 'Match Records Overview'!D20, 'Match Records'!H:H, "Lose")</f>
        <v>0</v>
      </c>
      <c r="H20">
        <f>COUNTIFS('Match Records'!A:A, "&gt;="&amp;'Test Environment Changes'!F21,'Match Records'!B:B, 'Match Records Overview'!A20, 'Match Records'!D:D, 'Match Records Overview'!D20, 'Match Records'!H:H, "Draw")</f>
        <v>0</v>
      </c>
      <c r="I20" s="13" t="e">
        <f t="shared" si="0"/>
        <v>#DIV/0!</v>
      </c>
      <c r="J20">
        <f>SUMIFS('Match Records'!E:E, 'Match Records'!A:A, "&gt;="&amp;'Test Environment Changes'!F21,'Match Records'!B:B, 'Match Records Overview'!A20, 'Match Records'!D:D, 'Match Records Overview'!D20)</f>
        <v>0</v>
      </c>
      <c r="K20">
        <f>SUMIFS('Match Records'!F:F, 'Match Records'!A:A, "&gt;="&amp;'Test Environment Changes'!F21,'Match Records'!B:B, 'Match Records Overview'!A20, 'Match Records'!D:D, 'Match Records Overview'!D20)</f>
        <v>0</v>
      </c>
      <c r="L20">
        <f>SUMIFS('Match Records'!G:G, 'Match Records'!A:A, "&gt;="&amp;'Test Environment Changes'!F21,'Match Records'!B:B, 'Match Records Overview'!A20, 'Match Records'!D:D, 'Match Records Overview'!D20)</f>
        <v>0</v>
      </c>
      <c r="M20" s="15" t="e">
        <f t="shared" si="1"/>
        <v>#DIV/0!</v>
      </c>
    </row>
    <row r="21" spans="1:13" x14ac:dyDescent="0.25">
      <c r="A21" s="4">
        <v>38565</v>
      </c>
      <c r="B21" t="s">
        <v>32</v>
      </c>
      <c r="C21">
        <v>4</v>
      </c>
      <c r="D21" t="s">
        <v>80</v>
      </c>
      <c r="E21" t="s">
        <v>36</v>
      </c>
      <c r="F21">
        <f>COUNTIFS('Match Records'!A:A, "&gt;="&amp;'Test Environment Changes'!F22,'Match Records'!B:B, 'Match Records Overview'!A21, 'Match Records'!D:D, 'Match Records Overview'!D21, 'Match Records'!H:H, "Win")</f>
        <v>0</v>
      </c>
      <c r="G21">
        <f>COUNTIFS('Match Records'!A:A, "&gt;="&amp;'Test Environment Changes'!F22,'Match Records'!B:B, 'Match Records Overview'!A21, 'Match Records'!D:D, 'Match Records Overview'!D21, 'Match Records'!H:H, "Lose")</f>
        <v>0</v>
      </c>
      <c r="H21">
        <f>COUNTIFS('Match Records'!A:A, "&gt;="&amp;'Test Environment Changes'!F22,'Match Records'!B:B, 'Match Records Overview'!A21, 'Match Records'!D:D, 'Match Records Overview'!D21, 'Match Records'!H:H, "Draw")</f>
        <v>0</v>
      </c>
      <c r="I21" s="13" t="e">
        <f t="shared" si="0"/>
        <v>#DIV/0!</v>
      </c>
      <c r="J21">
        <f>SUMIFS('Match Records'!E:E, 'Match Records'!A:A, "&gt;="&amp;'Test Environment Changes'!F22,'Match Records'!B:B, 'Match Records Overview'!A21, 'Match Records'!D:D, 'Match Records Overview'!D21)</f>
        <v>0</v>
      </c>
      <c r="K21">
        <f>SUMIFS('Match Records'!F:F, 'Match Records'!A:A, "&gt;="&amp;'Test Environment Changes'!F22,'Match Records'!B:B, 'Match Records Overview'!A21, 'Match Records'!D:D, 'Match Records Overview'!D21)</f>
        <v>0</v>
      </c>
      <c r="L21">
        <f>SUMIFS('Match Records'!G:G, 'Match Records'!A:A, "&gt;="&amp;'Test Environment Changes'!F22,'Match Records'!B:B, 'Match Records Overview'!A21, 'Match Records'!D:D, 'Match Records Overview'!D21)</f>
        <v>0</v>
      </c>
      <c r="M21" s="15" t="e">
        <f t="shared" si="1"/>
        <v>#DIV/0!</v>
      </c>
    </row>
    <row r="22" spans="1:13" x14ac:dyDescent="0.25">
      <c r="A22" s="4">
        <v>38565</v>
      </c>
      <c r="B22" t="s">
        <v>32</v>
      </c>
      <c r="C22">
        <v>4</v>
      </c>
      <c r="D22" t="s">
        <v>81</v>
      </c>
      <c r="E22" t="s">
        <v>36</v>
      </c>
      <c r="F22">
        <f>COUNTIFS('Match Records'!A:A, "&gt;="&amp;'Test Environment Changes'!F23,'Match Records'!B:B, 'Match Records Overview'!A22, 'Match Records'!D:D, 'Match Records Overview'!D22, 'Match Records'!H:H, "Win")</f>
        <v>0</v>
      </c>
      <c r="G22">
        <f>COUNTIFS('Match Records'!A:A, "&gt;="&amp;'Test Environment Changes'!F23,'Match Records'!B:B, 'Match Records Overview'!A22, 'Match Records'!D:D, 'Match Records Overview'!D22, 'Match Records'!H:H, "Lose")</f>
        <v>0</v>
      </c>
      <c r="H22">
        <f>COUNTIFS('Match Records'!A:A, "&gt;="&amp;'Test Environment Changes'!F23,'Match Records'!B:B, 'Match Records Overview'!A22, 'Match Records'!D:D, 'Match Records Overview'!D22, 'Match Records'!H:H, "Draw")</f>
        <v>0</v>
      </c>
      <c r="I22" s="13" t="e">
        <f t="shared" si="0"/>
        <v>#DIV/0!</v>
      </c>
      <c r="J22">
        <f>SUMIFS('Match Records'!E:E, 'Match Records'!A:A, "&gt;="&amp;'Test Environment Changes'!F23,'Match Records'!B:B, 'Match Records Overview'!A22, 'Match Records'!D:D, 'Match Records Overview'!D22)</f>
        <v>0</v>
      </c>
      <c r="K22">
        <f>SUMIFS('Match Records'!F:F, 'Match Records'!A:A, "&gt;="&amp;'Test Environment Changes'!F23,'Match Records'!B:B, 'Match Records Overview'!A22, 'Match Records'!D:D, 'Match Records Overview'!D22)</f>
        <v>0</v>
      </c>
      <c r="L22">
        <f>SUMIFS('Match Records'!G:G, 'Match Records'!A:A, "&gt;="&amp;'Test Environment Changes'!F23,'Match Records'!B:B, 'Match Records Overview'!A22, 'Match Records'!D:D, 'Match Records Overview'!D22)</f>
        <v>0</v>
      </c>
      <c r="M22" s="15" t="e">
        <f t="shared" si="1"/>
        <v>#DIV/0!</v>
      </c>
    </row>
    <row r="23" spans="1:13" x14ac:dyDescent="0.25">
      <c r="A23" s="4">
        <v>38565</v>
      </c>
      <c r="B23" t="s">
        <v>32</v>
      </c>
      <c r="C23">
        <v>4</v>
      </c>
      <c r="D23" t="s">
        <v>82</v>
      </c>
      <c r="E23" t="s">
        <v>36</v>
      </c>
      <c r="F23">
        <f>COUNTIFS('Match Records'!A:A, "&gt;="&amp;'Test Environment Changes'!F24,'Match Records'!B:B, 'Match Records Overview'!A23, 'Match Records'!D:D, 'Match Records Overview'!D23, 'Match Records'!H:H, "Win")</f>
        <v>0</v>
      </c>
      <c r="G23">
        <f>COUNTIFS('Match Records'!A:A, "&gt;="&amp;'Test Environment Changes'!F24,'Match Records'!B:B, 'Match Records Overview'!A23, 'Match Records'!D:D, 'Match Records Overview'!D23, 'Match Records'!H:H, "Lose")</f>
        <v>0</v>
      </c>
      <c r="H23">
        <f>COUNTIFS('Match Records'!A:A, "&gt;="&amp;'Test Environment Changes'!F24,'Match Records'!B:B, 'Match Records Overview'!A23, 'Match Records'!D:D, 'Match Records Overview'!D23, 'Match Records'!H:H, "Draw")</f>
        <v>0</v>
      </c>
      <c r="I23" s="13" t="e">
        <f t="shared" si="0"/>
        <v>#DIV/0!</v>
      </c>
      <c r="J23">
        <f>SUMIFS('Match Records'!E:E, 'Match Records'!A:A, "&gt;="&amp;'Test Environment Changes'!F24,'Match Records'!B:B, 'Match Records Overview'!A23, 'Match Records'!D:D, 'Match Records Overview'!D23)</f>
        <v>0</v>
      </c>
      <c r="K23">
        <f>SUMIFS('Match Records'!F:F, 'Match Records'!A:A, "&gt;="&amp;'Test Environment Changes'!F24,'Match Records'!B:B, 'Match Records Overview'!A23, 'Match Records'!D:D, 'Match Records Overview'!D23)</f>
        <v>0</v>
      </c>
      <c r="L23">
        <f>SUMIFS('Match Records'!G:G, 'Match Records'!A:A, "&gt;="&amp;'Test Environment Changes'!F24,'Match Records'!B:B, 'Match Records Overview'!A23, 'Match Records'!D:D, 'Match Records Overview'!D23)</f>
        <v>0</v>
      </c>
      <c r="M23" s="15" t="e">
        <f t="shared" si="1"/>
        <v>#DIV/0!</v>
      </c>
    </row>
    <row r="24" spans="1:13" x14ac:dyDescent="0.25">
      <c r="A24" s="4">
        <v>38565</v>
      </c>
      <c r="B24" t="s">
        <v>32</v>
      </c>
      <c r="C24" t="s">
        <v>85</v>
      </c>
      <c r="D24" t="s">
        <v>86</v>
      </c>
      <c r="E24" t="s">
        <v>36</v>
      </c>
      <c r="F24">
        <f>COUNTIFS('Match Records'!A:A, "&gt;="&amp;'Test Environment Changes'!F25,'Match Records'!B:B, 'Match Records Overview'!A25, 'Match Records'!D:D, 'Match Records Overview'!D25, 'Match Records'!H:H, "Win")</f>
        <v>0</v>
      </c>
      <c r="G24">
        <f>COUNTIFS('Match Records'!A:A, "&gt;="&amp;'Test Environment Changes'!F25,'Match Records'!B:B, 'Match Records Overview'!A25, 'Match Records'!D:D, 'Match Records Overview'!D25, 'Match Records'!H:H, "Lose")</f>
        <v>0</v>
      </c>
      <c r="H24">
        <f>COUNTIFS('Match Records'!A:A, "&gt;="&amp;'Test Environment Changes'!F25,'Match Records'!B:B, 'Match Records Overview'!A25, 'Match Records'!D:D, 'Match Records Overview'!D25, 'Match Records'!H:H, "Draw")</f>
        <v>0</v>
      </c>
      <c r="I24" s="13" t="e">
        <f t="shared" si="0"/>
        <v>#DIV/0!</v>
      </c>
      <c r="J24">
        <f>SUMIFS('Match Records'!E:E, 'Match Records'!A:A, "&gt;="&amp;'Test Environment Changes'!F25,'Match Records'!B:B, 'Match Records Overview'!A25, 'Match Records'!D:D, 'Match Records Overview'!D25)</f>
        <v>0</v>
      </c>
      <c r="K24">
        <f>SUMIFS('Match Records'!F:F, 'Match Records'!A:A, "&gt;="&amp;'Test Environment Changes'!F25,'Match Records'!B:B, 'Match Records Overview'!A25, 'Match Records'!D:D, 'Match Records Overview'!D25)</f>
        <v>0</v>
      </c>
      <c r="L24">
        <f>SUMIFS('Match Records'!G:G, 'Match Records'!A:A, "&gt;="&amp;'Test Environment Changes'!F25,'Match Records'!B:B, 'Match Records Overview'!A25, 'Match Records'!D:D, 'Match Records Overview'!D25)</f>
        <v>0</v>
      </c>
      <c r="M24" s="15" t="e">
        <f t="shared" si="1"/>
        <v>#DIV/0!</v>
      </c>
    </row>
    <row r="25" spans="1:13" x14ac:dyDescent="0.25">
      <c r="A25" s="4">
        <f>INDEX(Formats!A:A, MATCH(B25, Formats!B:B, 0), 0)</f>
        <v>40269</v>
      </c>
      <c r="B25" s="2" t="s">
        <v>22</v>
      </c>
      <c r="C25">
        <v>2</v>
      </c>
      <c r="D25" t="s">
        <v>23</v>
      </c>
      <c r="E25" t="s">
        <v>36</v>
      </c>
      <c r="F25">
        <f>COUNTIFS('Match Records'!A:A, "&gt;="&amp;'Test Environment Changes'!F26,'Match Records'!B:B, 'Match Records Overview'!A26, 'Match Records'!D:D, 'Match Records Overview'!D26, 'Match Records'!H:H, "Win")</f>
        <v>0</v>
      </c>
      <c r="G25">
        <f>COUNTIFS('Match Records'!A:A, "&gt;="&amp;'Test Environment Changes'!F26,'Match Records'!B:B, 'Match Records Overview'!A26, 'Match Records'!D:D, 'Match Records Overview'!D26, 'Match Records'!H:H, "Lose")</f>
        <v>0</v>
      </c>
      <c r="H25">
        <f>COUNTIFS('Match Records'!A:A, "&gt;="&amp;'Test Environment Changes'!F26,'Match Records'!B:B, 'Match Records Overview'!A26, 'Match Records'!D:D, 'Match Records Overview'!D26, 'Match Records'!H:H, "Draw")</f>
        <v>0</v>
      </c>
      <c r="I25" s="13" t="e">
        <f t="shared" si="0"/>
        <v>#DIV/0!</v>
      </c>
      <c r="J25">
        <f>SUMIFS('Match Records'!E:E, 'Match Records'!A:A, "&gt;="&amp;'Test Environment Changes'!F26,'Match Records'!B:B, 'Match Records Overview'!A26, 'Match Records'!D:D, 'Match Records Overview'!D26)</f>
        <v>0</v>
      </c>
      <c r="K25">
        <f>SUMIFS('Match Records'!F:F, 'Match Records'!A:A, "&gt;="&amp;'Test Environment Changes'!F26,'Match Records'!B:B, 'Match Records Overview'!A26, 'Match Records'!D:D, 'Match Records Overview'!D26)</f>
        <v>0</v>
      </c>
      <c r="L25">
        <f>SUMIFS('Match Records'!G:G, 'Match Records'!A:A, "&gt;="&amp;'Test Environment Changes'!F26,'Match Records'!B:B, 'Match Records Overview'!A26, 'Match Records'!D:D, 'Match Records Overview'!D26)</f>
        <v>0</v>
      </c>
      <c r="M25" s="15" t="e">
        <f t="shared" si="1"/>
        <v>#DIV/0!</v>
      </c>
    </row>
    <row r="26" spans="1:13" x14ac:dyDescent="0.25">
      <c r="A26" s="4">
        <f>INDEX(Formats!A:A, MATCH(B26, Formats!B:B, 0), 0)</f>
        <v>40269</v>
      </c>
      <c r="B26" s="2" t="s">
        <v>22</v>
      </c>
      <c r="C26">
        <v>2</v>
      </c>
      <c r="D26" t="s">
        <v>24</v>
      </c>
      <c r="E26" t="s">
        <v>36</v>
      </c>
      <c r="F26">
        <f>COUNTIFS('Match Records'!A:A, "&gt;="&amp;'Test Environment Changes'!F27,'Match Records'!B:B, 'Match Records Overview'!A27, 'Match Records'!D:D, 'Match Records Overview'!D27, 'Match Records'!H:H, "Win")</f>
        <v>0</v>
      </c>
      <c r="G26">
        <f>COUNTIFS('Match Records'!A:A, "&gt;="&amp;'Test Environment Changes'!F27,'Match Records'!B:B, 'Match Records Overview'!A27, 'Match Records'!D:D, 'Match Records Overview'!D27, 'Match Records'!H:H, "Lose")</f>
        <v>0</v>
      </c>
      <c r="H26">
        <f>COUNTIFS('Match Records'!A:A, "&gt;="&amp;'Test Environment Changes'!F27,'Match Records'!B:B, 'Match Records Overview'!A27, 'Match Records'!D:D, 'Match Records Overview'!D27, 'Match Records'!H:H, "Draw")</f>
        <v>0</v>
      </c>
      <c r="I26" s="13" t="e">
        <f t="shared" si="0"/>
        <v>#DIV/0!</v>
      </c>
      <c r="J26">
        <f>SUMIFS('Match Records'!E:E, 'Match Records'!A:A, "&gt;="&amp;'Test Environment Changes'!F27,'Match Records'!B:B, 'Match Records Overview'!A27, 'Match Records'!D:D, 'Match Records Overview'!D27)</f>
        <v>0</v>
      </c>
      <c r="K26">
        <f>SUMIFS('Match Records'!F:F, 'Match Records'!A:A, "&gt;="&amp;'Test Environment Changes'!F27,'Match Records'!B:B, 'Match Records Overview'!A27, 'Match Records'!D:D, 'Match Records Overview'!D27)</f>
        <v>0</v>
      </c>
      <c r="L26">
        <f>SUMIFS('Match Records'!G:G, 'Match Records'!A:A, "&gt;="&amp;'Test Environment Changes'!F27,'Match Records'!B:B, 'Match Records Overview'!A27, 'Match Records'!D:D, 'Match Records Overview'!D27)</f>
        <v>0</v>
      </c>
      <c r="M26" s="15" t="e">
        <f t="shared" si="1"/>
        <v>#DIV/0!</v>
      </c>
    </row>
    <row r="27" spans="1:13" x14ac:dyDescent="0.25">
      <c r="A27" s="4">
        <f>INDEX(Formats!A:A, MATCH(B27, Formats!B:B, 0), 0)</f>
        <v>40269</v>
      </c>
      <c r="B27" s="2" t="s">
        <v>22</v>
      </c>
      <c r="C27">
        <v>2</v>
      </c>
      <c r="D27" t="s">
        <v>25</v>
      </c>
      <c r="E27" t="s">
        <v>36</v>
      </c>
      <c r="F27">
        <f>COUNTIFS('Match Records'!A:A, "&gt;="&amp;'Test Environment Changes'!F28,'Match Records'!B:B, 'Match Records Overview'!A28, 'Match Records'!D:D, 'Match Records Overview'!D28, 'Match Records'!H:H, "Win")</f>
        <v>0</v>
      </c>
      <c r="G27">
        <f>COUNTIFS('Match Records'!A:A, "&gt;="&amp;'Test Environment Changes'!F28,'Match Records'!B:B, 'Match Records Overview'!A28, 'Match Records'!D:D, 'Match Records Overview'!D28, 'Match Records'!H:H, "Lose")</f>
        <v>0</v>
      </c>
      <c r="H27">
        <f>COUNTIFS('Match Records'!A:A, "&gt;="&amp;'Test Environment Changes'!F28,'Match Records'!B:B, 'Match Records Overview'!A28, 'Match Records'!D:D, 'Match Records Overview'!D28, 'Match Records'!H:H, "Draw")</f>
        <v>0</v>
      </c>
      <c r="I27" s="13" t="e">
        <f t="shared" si="0"/>
        <v>#DIV/0!</v>
      </c>
      <c r="J27">
        <f>SUMIFS('Match Records'!E:E, 'Match Records'!A:A, "&gt;="&amp;'Test Environment Changes'!F28,'Match Records'!B:B, 'Match Records Overview'!A28, 'Match Records'!D:D, 'Match Records Overview'!D28)</f>
        <v>0</v>
      </c>
      <c r="K27">
        <f>SUMIFS('Match Records'!F:F, 'Match Records'!A:A, "&gt;="&amp;'Test Environment Changes'!F28,'Match Records'!B:B, 'Match Records Overview'!A28, 'Match Records'!D:D, 'Match Records Overview'!D28)</f>
        <v>0</v>
      </c>
      <c r="L27">
        <f>SUMIFS('Match Records'!G:G, 'Match Records'!A:A, "&gt;="&amp;'Test Environment Changes'!F28,'Match Records'!B:B, 'Match Records Overview'!A28, 'Match Records'!D:D, 'Match Records Overview'!D28)</f>
        <v>0</v>
      </c>
      <c r="M27" s="15" t="e">
        <f t="shared" si="1"/>
        <v>#DIV/0!</v>
      </c>
    </row>
    <row r="28" spans="1:13" x14ac:dyDescent="0.25">
      <c r="A28" s="4">
        <f>INDEX(Formats!A:A, MATCH(B28, Formats!B:B, 0), 0)</f>
        <v>40269</v>
      </c>
      <c r="B28" s="2" t="s">
        <v>22</v>
      </c>
      <c r="C28">
        <v>3</v>
      </c>
      <c r="D28" t="s">
        <v>26</v>
      </c>
      <c r="E28" t="s">
        <v>36</v>
      </c>
      <c r="F28">
        <f>COUNTIFS('Match Records'!A:A, "&gt;="&amp;'Test Environment Changes'!F29,'Match Records'!B:B, 'Match Records Overview'!A29, 'Match Records'!D:D, 'Match Records Overview'!D29, 'Match Records'!H:H, "Win")</f>
        <v>0</v>
      </c>
      <c r="G28">
        <f>COUNTIFS('Match Records'!A:A, "&gt;="&amp;'Test Environment Changes'!F29,'Match Records'!B:B, 'Match Records Overview'!A29, 'Match Records'!D:D, 'Match Records Overview'!D29, 'Match Records'!H:H, "Lose")</f>
        <v>0</v>
      </c>
      <c r="H28">
        <f>COUNTIFS('Match Records'!A:A, "&gt;="&amp;'Test Environment Changes'!F29,'Match Records'!B:B, 'Match Records Overview'!A29, 'Match Records'!D:D, 'Match Records Overview'!D29, 'Match Records'!H:H, "Draw")</f>
        <v>0</v>
      </c>
      <c r="I28" s="13" t="e">
        <f t="shared" si="0"/>
        <v>#DIV/0!</v>
      </c>
      <c r="J28">
        <f>SUMIFS('Match Records'!E:E, 'Match Records'!A:A, "&gt;="&amp;'Test Environment Changes'!F29,'Match Records'!B:B, 'Match Records Overview'!A29, 'Match Records'!D:D, 'Match Records Overview'!D29)</f>
        <v>0</v>
      </c>
      <c r="K28">
        <f>SUMIFS('Match Records'!F:F, 'Match Records'!A:A, "&gt;="&amp;'Test Environment Changes'!F29,'Match Records'!B:B, 'Match Records Overview'!A29, 'Match Records'!D:D, 'Match Records Overview'!D29)</f>
        <v>0</v>
      </c>
      <c r="L28">
        <f>SUMIFS('Match Records'!G:G, 'Match Records'!A:A, "&gt;="&amp;'Test Environment Changes'!F29,'Match Records'!B:B, 'Match Records Overview'!A29, 'Match Records'!D:D, 'Match Records Overview'!D29)</f>
        <v>0</v>
      </c>
      <c r="M28" s="15" t="e">
        <f t="shared" si="1"/>
        <v>#DIV/0!</v>
      </c>
    </row>
    <row r="29" spans="1:13" x14ac:dyDescent="0.25">
      <c r="A29" s="4">
        <f>INDEX(Formats!A:A, MATCH(B29, Formats!B:B, 0), 0)</f>
        <v>40269</v>
      </c>
      <c r="B29" s="2" t="s">
        <v>22</v>
      </c>
      <c r="C29">
        <v>3</v>
      </c>
      <c r="D29" t="s">
        <v>27</v>
      </c>
      <c r="E29" t="s">
        <v>36</v>
      </c>
      <c r="F29">
        <f>COUNTIFS('Match Records'!A:A, "&gt;="&amp;'Test Environment Changes'!F30,'Match Records'!B:B, 'Match Records Overview'!A30, 'Match Records'!D:D, 'Match Records Overview'!D30, 'Match Records'!H:H, "Win")</f>
        <v>0</v>
      </c>
      <c r="G29">
        <f>COUNTIFS('Match Records'!A:A, "&gt;="&amp;'Test Environment Changes'!F30,'Match Records'!B:B, 'Match Records Overview'!A30, 'Match Records'!D:D, 'Match Records Overview'!D30, 'Match Records'!H:H, "Lose")</f>
        <v>0</v>
      </c>
      <c r="H29">
        <f>COUNTIFS('Match Records'!A:A, "&gt;="&amp;'Test Environment Changes'!F30,'Match Records'!B:B, 'Match Records Overview'!A30, 'Match Records'!D:D, 'Match Records Overview'!D30, 'Match Records'!H:H, "Draw")</f>
        <v>0</v>
      </c>
      <c r="I29" s="13" t="e">
        <f t="shared" si="0"/>
        <v>#DIV/0!</v>
      </c>
      <c r="J29">
        <f>SUMIFS('Match Records'!E:E, 'Match Records'!A:A, "&gt;="&amp;'Test Environment Changes'!F30,'Match Records'!B:B, 'Match Records Overview'!A30, 'Match Records'!D:D, 'Match Records Overview'!D30)</f>
        <v>0</v>
      </c>
      <c r="K29">
        <f>SUMIFS('Match Records'!F:F, 'Match Records'!A:A, "&gt;="&amp;'Test Environment Changes'!F30,'Match Records'!B:B, 'Match Records Overview'!A30, 'Match Records'!D:D, 'Match Records Overview'!D30)</f>
        <v>0</v>
      </c>
      <c r="L29">
        <f>SUMIFS('Match Records'!G:G, 'Match Records'!A:A, "&gt;="&amp;'Test Environment Changes'!F30,'Match Records'!B:B, 'Match Records Overview'!A30, 'Match Records'!D:D, 'Match Records Overview'!D30)</f>
        <v>0</v>
      </c>
      <c r="M29" s="15" t="e">
        <f t="shared" si="1"/>
        <v>#DIV/0!</v>
      </c>
    </row>
    <row r="30" spans="1:13" x14ac:dyDescent="0.25">
      <c r="A30" s="4">
        <f>INDEX(Formats!A:A, MATCH(B30, Formats!B:B, 0), 0)</f>
        <v>41821</v>
      </c>
      <c r="B30" s="2" t="s">
        <v>2</v>
      </c>
      <c r="D30" t="s">
        <v>37</v>
      </c>
      <c r="E30" t="s">
        <v>38</v>
      </c>
      <c r="F30">
        <f>COUNTIFS('Match Records'!A:A, "&gt;="&amp;'Test Environment Changes'!F31,'Match Records'!B:B, 'Match Records Overview'!A31, 'Match Records'!D:D, 'Match Records Overview'!D31, 'Match Records'!H:H, "Win")</f>
        <v>0</v>
      </c>
      <c r="G30">
        <f>COUNTIFS('Match Records'!A:A, "&gt;="&amp;'Test Environment Changes'!F31,'Match Records'!B:B, 'Match Records Overview'!A31, 'Match Records'!D:D, 'Match Records Overview'!D31, 'Match Records'!H:H, "Lose")</f>
        <v>0</v>
      </c>
      <c r="H30">
        <f>COUNTIFS('Match Records'!A:A, "&gt;="&amp;'Test Environment Changes'!F31,'Match Records'!B:B, 'Match Records Overview'!A31, 'Match Records'!D:D, 'Match Records Overview'!D31, 'Match Records'!H:H, "Draw")</f>
        <v>0</v>
      </c>
      <c r="I30" s="13" t="e">
        <f t="shared" si="0"/>
        <v>#DIV/0!</v>
      </c>
      <c r="J30">
        <f>SUMIFS('Match Records'!E:E, 'Match Records'!A:A, "&gt;="&amp;'Test Environment Changes'!F31,'Match Records'!B:B, 'Match Records Overview'!A31, 'Match Records'!D:D, 'Match Records Overview'!D31)</f>
        <v>0</v>
      </c>
      <c r="K30">
        <f>SUMIFS('Match Records'!F:F, 'Match Records'!A:A, "&gt;="&amp;'Test Environment Changes'!F31,'Match Records'!B:B, 'Match Records Overview'!A31, 'Match Records'!D:D, 'Match Records Overview'!D31)</f>
        <v>0</v>
      </c>
      <c r="L30">
        <f>SUMIFS('Match Records'!G:G, 'Match Records'!A:A, "&gt;="&amp;'Test Environment Changes'!F31,'Match Records'!B:B, 'Match Records Overview'!A31, 'Match Records'!D:D, 'Match Records Overview'!D31)</f>
        <v>0</v>
      </c>
      <c r="M30" s="15" t="e">
        <f t="shared" si="1"/>
        <v>#DIV/0!</v>
      </c>
    </row>
    <row r="31" spans="1:13" x14ac:dyDescent="0.25">
      <c r="A31" s="4">
        <f>INDEX(Formats!A:A, MATCH(B31, Formats!B:B, 0), 0)</f>
        <v>41821</v>
      </c>
      <c r="B31" s="2" t="s">
        <v>2</v>
      </c>
      <c r="C31">
        <v>1</v>
      </c>
      <c r="D31" t="s">
        <v>5</v>
      </c>
      <c r="E31" t="s">
        <v>36</v>
      </c>
      <c r="F31">
        <f>COUNTIFS('Match Records'!A:A, "&gt;="&amp;'Test Environment Changes'!F32,'Match Records'!B:B, 'Match Records Overview'!A32, 'Match Records'!D:D, 'Match Records Overview'!D32, 'Match Records'!H:H, "Win")</f>
        <v>0</v>
      </c>
      <c r="G31">
        <f>COUNTIFS('Match Records'!A:A, "&gt;="&amp;'Test Environment Changes'!F32,'Match Records'!B:B, 'Match Records Overview'!A32, 'Match Records'!D:D, 'Match Records Overview'!D32, 'Match Records'!H:H, "Lose")</f>
        <v>0</v>
      </c>
      <c r="H31">
        <f>COUNTIFS('Match Records'!A:A, "&gt;="&amp;'Test Environment Changes'!F32,'Match Records'!B:B, 'Match Records Overview'!A32, 'Match Records'!D:D, 'Match Records Overview'!D32, 'Match Records'!H:H, "Draw")</f>
        <v>0</v>
      </c>
      <c r="I31" s="13" t="e">
        <f t="shared" si="0"/>
        <v>#DIV/0!</v>
      </c>
      <c r="J31">
        <f>SUMIFS('Match Records'!E:E, 'Match Records'!A:A, "&gt;="&amp;'Test Environment Changes'!F32,'Match Records'!B:B, 'Match Records Overview'!A32, 'Match Records'!D:D, 'Match Records Overview'!D32)</f>
        <v>0</v>
      </c>
      <c r="K31">
        <f>SUMIFS('Match Records'!F:F, 'Match Records'!A:A, "&gt;="&amp;'Test Environment Changes'!F32,'Match Records'!B:B, 'Match Records Overview'!A32, 'Match Records'!D:D, 'Match Records Overview'!D32)</f>
        <v>0</v>
      </c>
      <c r="L31">
        <f>SUMIFS('Match Records'!G:G, 'Match Records'!A:A, "&gt;="&amp;'Test Environment Changes'!F32,'Match Records'!B:B, 'Match Records Overview'!A32, 'Match Records'!D:D, 'Match Records Overview'!D32)</f>
        <v>0</v>
      </c>
      <c r="M31" s="15" t="e">
        <f t="shared" si="1"/>
        <v>#DIV/0!</v>
      </c>
    </row>
    <row r="32" spans="1:13" x14ac:dyDescent="0.25">
      <c r="A32" s="4">
        <f>INDEX(Formats!A:A, MATCH(B32, Formats!B:B, 0), 0)</f>
        <v>41821</v>
      </c>
      <c r="B32" s="2" t="s">
        <v>2</v>
      </c>
      <c r="C32">
        <v>1</v>
      </c>
      <c r="D32" t="s">
        <v>4</v>
      </c>
      <c r="E32" t="s">
        <v>36</v>
      </c>
      <c r="F32">
        <f>COUNTIFS('Match Records'!A:A, "&gt;="&amp;'Test Environment Changes'!F33,'Match Records'!B:B, 'Match Records Overview'!A33, 'Match Records'!D:D, 'Match Records Overview'!D33, 'Match Records'!H:H, "Win")</f>
        <v>0</v>
      </c>
      <c r="G32">
        <f>COUNTIFS('Match Records'!A:A, "&gt;="&amp;'Test Environment Changes'!F33,'Match Records'!B:B, 'Match Records Overview'!A33, 'Match Records'!D:D, 'Match Records Overview'!D33, 'Match Records'!H:H, "Lose")</f>
        <v>0</v>
      </c>
      <c r="H32">
        <f>COUNTIFS('Match Records'!A:A, "&gt;="&amp;'Test Environment Changes'!F33,'Match Records'!B:B, 'Match Records Overview'!A33, 'Match Records'!D:D, 'Match Records Overview'!D33, 'Match Records'!H:H, "Draw")</f>
        <v>0</v>
      </c>
      <c r="I32" s="13" t="e">
        <f t="shared" si="0"/>
        <v>#DIV/0!</v>
      </c>
      <c r="J32">
        <f>SUMIFS('Match Records'!E:E, 'Match Records'!A:A, "&gt;="&amp;'Test Environment Changes'!F33,'Match Records'!B:B, 'Match Records Overview'!A33, 'Match Records'!D:D, 'Match Records Overview'!D33)</f>
        <v>0</v>
      </c>
      <c r="K32">
        <f>SUMIFS('Match Records'!F:F, 'Match Records'!A:A, "&gt;="&amp;'Test Environment Changes'!F33,'Match Records'!B:B, 'Match Records Overview'!A33, 'Match Records'!D:D, 'Match Records Overview'!D33)</f>
        <v>0</v>
      </c>
      <c r="L32">
        <f>SUMIFS('Match Records'!G:G, 'Match Records'!A:A, "&gt;="&amp;'Test Environment Changes'!F33,'Match Records'!B:B, 'Match Records Overview'!A33, 'Match Records'!D:D, 'Match Records Overview'!D33)</f>
        <v>0</v>
      </c>
      <c r="M32" s="15" t="e">
        <f t="shared" si="1"/>
        <v>#DIV/0!</v>
      </c>
    </row>
    <row r="33" spans="1:13" x14ac:dyDescent="0.25">
      <c r="A33" s="4">
        <f>INDEX(Formats!A:A, MATCH(B33, Formats!B:B, 0), 0)</f>
        <v>41821</v>
      </c>
      <c r="B33" s="2" t="s">
        <v>2</v>
      </c>
      <c r="C33">
        <v>1</v>
      </c>
      <c r="D33" t="s">
        <v>2</v>
      </c>
      <c r="E33" t="s">
        <v>36</v>
      </c>
      <c r="F33">
        <f>COUNTIFS('Match Records'!A:A, "&gt;="&amp;'Test Environment Changes'!F34,'Match Records'!B:B, 'Match Records Overview'!A34, 'Match Records'!D:D, 'Match Records Overview'!D34, 'Match Records'!H:H, "Win")</f>
        <v>0</v>
      </c>
      <c r="G33">
        <f>COUNTIFS('Match Records'!A:A, "&gt;="&amp;'Test Environment Changes'!F34,'Match Records'!B:B, 'Match Records Overview'!A34, 'Match Records'!D:D, 'Match Records Overview'!D34, 'Match Records'!H:H, "Lose")</f>
        <v>0</v>
      </c>
      <c r="H33">
        <f>COUNTIFS('Match Records'!A:A, "&gt;="&amp;'Test Environment Changes'!F34,'Match Records'!B:B, 'Match Records Overview'!A34, 'Match Records'!D:D, 'Match Records Overview'!D34, 'Match Records'!H:H, "Draw")</f>
        <v>0</v>
      </c>
      <c r="I33" s="13" t="e">
        <f t="shared" si="0"/>
        <v>#DIV/0!</v>
      </c>
      <c r="J33">
        <f>SUMIFS('Match Records'!E:E, 'Match Records'!A:A, "&gt;="&amp;'Test Environment Changes'!F34,'Match Records'!B:B, 'Match Records Overview'!A34, 'Match Records'!D:D, 'Match Records Overview'!D34)</f>
        <v>0</v>
      </c>
      <c r="K33">
        <f>SUMIFS('Match Records'!F:F, 'Match Records'!A:A, "&gt;="&amp;'Test Environment Changes'!F34,'Match Records'!B:B, 'Match Records Overview'!A34, 'Match Records'!D:D, 'Match Records Overview'!D34)</f>
        <v>0</v>
      </c>
      <c r="L33">
        <f>SUMIFS('Match Records'!G:G, 'Match Records'!A:A, "&gt;="&amp;'Test Environment Changes'!F34,'Match Records'!B:B, 'Match Records Overview'!A34, 'Match Records'!D:D, 'Match Records Overview'!D34)</f>
        <v>0</v>
      </c>
      <c r="M33" s="15" t="e">
        <f t="shared" si="1"/>
        <v>#DIV/0!</v>
      </c>
    </row>
    <row r="34" spans="1:13" x14ac:dyDescent="0.25">
      <c r="A34" s="4">
        <f>INDEX(Formats!A:A, MATCH(B34, Formats!B:B, 0), 0)</f>
        <v>41821</v>
      </c>
      <c r="B34" s="2" t="s">
        <v>2</v>
      </c>
      <c r="C34">
        <v>1</v>
      </c>
      <c r="D34" t="s">
        <v>6</v>
      </c>
      <c r="E34" t="s">
        <v>36</v>
      </c>
      <c r="F34">
        <f>COUNTIFS('Match Records'!A:A, "&gt;="&amp;'Test Environment Changes'!F35,'Match Records'!B:B, 'Match Records Overview'!A35, 'Match Records'!D:D, 'Match Records Overview'!D35, 'Match Records'!H:H, "Win")</f>
        <v>0</v>
      </c>
      <c r="G34">
        <f>COUNTIFS('Match Records'!A:A, "&gt;="&amp;'Test Environment Changes'!F35,'Match Records'!B:B, 'Match Records Overview'!A35, 'Match Records'!D:D, 'Match Records Overview'!D35, 'Match Records'!H:H, "Lose")</f>
        <v>0</v>
      </c>
      <c r="H34">
        <f>COUNTIFS('Match Records'!A:A, "&gt;="&amp;'Test Environment Changes'!F35,'Match Records'!B:B, 'Match Records Overview'!A35, 'Match Records'!D:D, 'Match Records Overview'!D35, 'Match Records'!H:H, "Draw")</f>
        <v>0</v>
      </c>
      <c r="I34" s="13" t="e">
        <f t="shared" si="0"/>
        <v>#DIV/0!</v>
      </c>
      <c r="J34">
        <f>SUMIFS('Match Records'!E:E, 'Match Records'!A:A, "&gt;="&amp;'Test Environment Changes'!F35,'Match Records'!B:B, 'Match Records Overview'!A35, 'Match Records'!D:D, 'Match Records Overview'!D35)</f>
        <v>0</v>
      </c>
      <c r="K34">
        <f>SUMIFS('Match Records'!F:F, 'Match Records'!A:A, "&gt;="&amp;'Test Environment Changes'!F35,'Match Records'!B:B, 'Match Records Overview'!A35, 'Match Records'!D:D, 'Match Records Overview'!D35)</f>
        <v>0</v>
      </c>
      <c r="L34">
        <f>SUMIFS('Match Records'!G:G, 'Match Records'!A:A, "&gt;="&amp;'Test Environment Changes'!F35,'Match Records'!B:B, 'Match Records Overview'!A35, 'Match Records'!D:D, 'Match Records Overview'!D35)</f>
        <v>0</v>
      </c>
      <c r="M34" s="15" t="e">
        <f t="shared" si="1"/>
        <v>#DIV/0!</v>
      </c>
    </row>
    <row r="35" spans="1:13" x14ac:dyDescent="0.25">
      <c r="A35" s="4">
        <f>INDEX(Formats!A:A, MATCH(B35, Formats!B:B, 0), 0)</f>
        <v>41821</v>
      </c>
      <c r="B35" s="2" t="s">
        <v>2</v>
      </c>
      <c r="C35">
        <v>1</v>
      </c>
      <c r="D35" t="s">
        <v>7</v>
      </c>
      <c r="E35" t="s">
        <v>36</v>
      </c>
      <c r="F35">
        <f>COUNTIFS('Match Records'!A:A, "&gt;="&amp;'Test Environment Changes'!F36,'Match Records'!B:B, 'Match Records Overview'!A36, 'Match Records'!D:D, 'Match Records Overview'!D36, 'Match Records'!H:H, "Win")</f>
        <v>0</v>
      </c>
      <c r="G35">
        <f>COUNTIFS('Match Records'!A:A, "&gt;="&amp;'Test Environment Changes'!F36,'Match Records'!B:B, 'Match Records Overview'!A36, 'Match Records'!D:D, 'Match Records Overview'!D36, 'Match Records'!H:H, "Lose")</f>
        <v>0</v>
      </c>
      <c r="H35">
        <f>COUNTIFS('Match Records'!A:A, "&gt;="&amp;'Test Environment Changes'!F36,'Match Records'!B:B, 'Match Records Overview'!A36, 'Match Records'!D:D, 'Match Records Overview'!D36, 'Match Records'!H:H, "Draw")</f>
        <v>0</v>
      </c>
      <c r="I35" s="13" t="e">
        <f t="shared" si="0"/>
        <v>#DIV/0!</v>
      </c>
      <c r="J35">
        <f>SUMIFS('Match Records'!E:E, 'Match Records'!A:A, "&gt;="&amp;'Test Environment Changes'!F36,'Match Records'!B:B, 'Match Records Overview'!A36, 'Match Records'!D:D, 'Match Records Overview'!D36)</f>
        <v>0</v>
      </c>
      <c r="K35">
        <f>SUMIFS('Match Records'!F:F, 'Match Records'!A:A, "&gt;="&amp;'Test Environment Changes'!F36,'Match Records'!B:B, 'Match Records Overview'!A36, 'Match Records'!D:D, 'Match Records Overview'!D36)</f>
        <v>0</v>
      </c>
      <c r="L35">
        <f>SUMIFS('Match Records'!G:G, 'Match Records'!A:A, "&gt;="&amp;'Test Environment Changes'!F36,'Match Records'!B:B, 'Match Records Overview'!A36, 'Match Records'!D:D, 'Match Records Overview'!D36)</f>
        <v>0</v>
      </c>
      <c r="M35" s="15" t="e">
        <f t="shared" si="1"/>
        <v>#DIV/0!</v>
      </c>
    </row>
    <row r="36" spans="1:13" x14ac:dyDescent="0.25">
      <c r="A36" s="4">
        <f>INDEX(Formats!A:A, MATCH(B36, Formats!B:B, 0), 0)</f>
        <v>41821</v>
      </c>
      <c r="B36" s="2" t="s">
        <v>2</v>
      </c>
      <c r="C36">
        <v>2</v>
      </c>
      <c r="D36" t="s">
        <v>8</v>
      </c>
      <c r="E36" t="s">
        <v>36</v>
      </c>
      <c r="F36">
        <f>COUNTIFS('Match Records'!A:A, "&gt;="&amp;'Test Environment Changes'!F37,'Match Records'!B:B, 'Match Records Overview'!A37, 'Match Records'!D:D, 'Match Records Overview'!D37, 'Match Records'!H:H, "Win")</f>
        <v>0</v>
      </c>
      <c r="G36">
        <f>COUNTIFS('Match Records'!A:A, "&gt;="&amp;'Test Environment Changes'!F37,'Match Records'!B:B, 'Match Records Overview'!A37, 'Match Records'!D:D, 'Match Records Overview'!D37, 'Match Records'!H:H, "Lose")</f>
        <v>0</v>
      </c>
      <c r="H36">
        <f>COUNTIFS('Match Records'!A:A, "&gt;="&amp;'Test Environment Changes'!F37,'Match Records'!B:B, 'Match Records Overview'!A37, 'Match Records'!D:D, 'Match Records Overview'!D37, 'Match Records'!H:H, "Draw")</f>
        <v>0</v>
      </c>
      <c r="I36" s="13" t="e">
        <f t="shared" si="0"/>
        <v>#DIV/0!</v>
      </c>
      <c r="J36">
        <f>SUMIFS('Match Records'!E:E, 'Match Records'!A:A, "&gt;="&amp;'Test Environment Changes'!F37,'Match Records'!B:B, 'Match Records Overview'!A37, 'Match Records'!D:D, 'Match Records Overview'!D37)</f>
        <v>0</v>
      </c>
      <c r="K36">
        <f>SUMIFS('Match Records'!F:F, 'Match Records'!A:A, "&gt;="&amp;'Test Environment Changes'!F37,'Match Records'!B:B, 'Match Records Overview'!A37, 'Match Records'!D:D, 'Match Records Overview'!D37)</f>
        <v>0</v>
      </c>
      <c r="L36">
        <f>SUMIFS('Match Records'!G:G, 'Match Records'!A:A, "&gt;="&amp;'Test Environment Changes'!F37,'Match Records'!B:B, 'Match Records Overview'!A37, 'Match Records'!D:D, 'Match Records Overview'!D37)</f>
        <v>0</v>
      </c>
      <c r="M36" s="15" t="e">
        <f t="shared" si="1"/>
        <v>#DIV/0!</v>
      </c>
    </row>
    <row r="37" spans="1:13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9</v>
      </c>
      <c r="E37" t="s">
        <v>36</v>
      </c>
      <c r="F37">
        <f>COUNTIFS('Match Records'!A:A, "&gt;="&amp;'Test Environment Changes'!F38,'Match Records'!B:B, 'Match Records Overview'!A38, 'Match Records'!D:D, 'Match Records Overview'!D38, 'Match Records'!H:H, "Win")</f>
        <v>0</v>
      </c>
      <c r="G37">
        <f>COUNTIFS('Match Records'!A:A, "&gt;="&amp;'Test Environment Changes'!F38,'Match Records'!B:B, 'Match Records Overview'!A38, 'Match Records'!D:D, 'Match Records Overview'!D38, 'Match Records'!H:H, "Lose")</f>
        <v>0</v>
      </c>
      <c r="H37">
        <f>COUNTIFS('Match Records'!A:A, "&gt;="&amp;'Test Environment Changes'!F38,'Match Records'!B:B, 'Match Records Overview'!A38, 'Match Records'!D:D, 'Match Records Overview'!D38, 'Match Records'!H:H, "Draw")</f>
        <v>0</v>
      </c>
      <c r="I37" s="13" t="e">
        <f t="shared" si="0"/>
        <v>#DIV/0!</v>
      </c>
      <c r="J37">
        <f>SUMIFS('Match Records'!E:E, 'Match Records'!A:A, "&gt;="&amp;'Test Environment Changes'!F38,'Match Records'!B:B, 'Match Records Overview'!A38, 'Match Records'!D:D, 'Match Records Overview'!D38)</f>
        <v>0</v>
      </c>
      <c r="K37">
        <f>SUMIFS('Match Records'!F:F, 'Match Records'!A:A, "&gt;="&amp;'Test Environment Changes'!F38,'Match Records'!B:B, 'Match Records Overview'!A38, 'Match Records'!D:D, 'Match Records Overview'!D38)</f>
        <v>0</v>
      </c>
      <c r="L37">
        <f>SUMIFS('Match Records'!G:G, 'Match Records'!A:A, "&gt;="&amp;'Test Environment Changes'!F38,'Match Records'!B:B, 'Match Records Overview'!A38, 'Match Records'!D:D, 'Match Records Overview'!D38)</f>
        <v>0</v>
      </c>
      <c r="M37" s="15" t="e">
        <f t="shared" si="1"/>
        <v>#DIV/0!</v>
      </c>
    </row>
    <row r="38" spans="1:13" x14ac:dyDescent="0.25">
      <c r="A38" s="4">
        <f>INDEX(Formats!A:A, MATCH(B38, Formats!B:B, 0), 0)</f>
        <v>41821</v>
      </c>
      <c r="B38" s="2" t="s">
        <v>2</v>
      </c>
      <c r="C38">
        <v>2</v>
      </c>
      <c r="D38" t="s">
        <v>10</v>
      </c>
      <c r="E38" t="s">
        <v>36</v>
      </c>
      <c r="F38">
        <f>COUNTIFS('Match Records'!A:A, "&gt;="&amp;'Test Environment Changes'!F39,'Match Records'!B:B, 'Match Records Overview'!A39, 'Match Records'!D:D, 'Match Records Overview'!D39, 'Match Records'!H:H, "Win")</f>
        <v>0</v>
      </c>
      <c r="G38">
        <f>COUNTIFS('Match Records'!A:A, "&gt;="&amp;'Test Environment Changes'!F39,'Match Records'!B:B, 'Match Records Overview'!A39, 'Match Records'!D:D, 'Match Records Overview'!D39, 'Match Records'!H:H, "Lose")</f>
        <v>0</v>
      </c>
      <c r="H38">
        <f>COUNTIFS('Match Records'!A:A, "&gt;="&amp;'Test Environment Changes'!F39,'Match Records'!B:B, 'Match Records Overview'!A39, 'Match Records'!D:D, 'Match Records Overview'!D39, 'Match Records'!H:H, "Draw")</f>
        <v>0</v>
      </c>
      <c r="I38" s="13" t="e">
        <f t="shared" si="0"/>
        <v>#DIV/0!</v>
      </c>
      <c r="J38">
        <f>SUMIFS('Match Records'!E:E, 'Match Records'!A:A, "&gt;="&amp;'Test Environment Changes'!F39,'Match Records'!B:B, 'Match Records Overview'!A39, 'Match Records'!D:D, 'Match Records Overview'!D39)</f>
        <v>0</v>
      </c>
      <c r="K38">
        <f>SUMIFS('Match Records'!F:F, 'Match Records'!A:A, "&gt;="&amp;'Test Environment Changes'!F39,'Match Records'!B:B, 'Match Records Overview'!A39, 'Match Records'!D:D, 'Match Records Overview'!D39)</f>
        <v>0</v>
      </c>
      <c r="L38">
        <f>SUMIFS('Match Records'!G:G, 'Match Records'!A:A, "&gt;="&amp;'Test Environment Changes'!F39,'Match Records'!B:B, 'Match Records Overview'!A39, 'Match Records'!D:D, 'Match Records Overview'!D39)</f>
        <v>0</v>
      </c>
      <c r="M38" s="15" t="e">
        <f t="shared" si="1"/>
        <v>#DIV/0!</v>
      </c>
    </row>
    <row r="39" spans="1:13" x14ac:dyDescent="0.25">
      <c r="A39" s="4">
        <f>INDEX(Formats!A:A, MATCH(B39, Formats!B:B, 0), 0)</f>
        <v>41821</v>
      </c>
      <c r="B39" s="2" t="s">
        <v>2</v>
      </c>
      <c r="C39">
        <v>2</v>
      </c>
      <c r="D39" t="s">
        <v>11</v>
      </c>
      <c r="E39" t="s">
        <v>36</v>
      </c>
      <c r="F39">
        <f>COUNTIFS('Match Records'!A:A, "&gt;="&amp;'Test Environment Changes'!F40,'Match Records'!B:B, 'Match Records Overview'!A40, 'Match Records'!D:D, 'Match Records Overview'!D40, 'Match Records'!H:H, "Win")</f>
        <v>0</v>
      </c>
      <c r="G39">
        <f>COUNTIFS('Match Records'!A:A, "&gt;="&amp;'Test Environment Changes'!F40,'Match Records'!B:B, 'Match Records Overview'!A40, 'Match Records'!D:D, 'Match Records Overview'!D40, 'Match Records'!H:H, "Lose")</f>
        <v>0</v>
      </c>
      <c r="H39">
        <f>COUNTIFS('Match Records'!A:A, "&gt;="&amp;'Test Environment Changes'!F40,'Match Records'!B:B, 'Match Records Overview'!A40, 'Match Records'!D:D, 'Match Records Overview'!D40, 'Match Records'!H:H, "Draw")</f>
        <v>0</v>
      </c>
      <c r="I39" s="13" t="e">
        <f t="shared" si="0"/>
        <v>#DIV/0!</v>
      </c>
      <c r="J39">
        <f>SUMIFS('Match Records'!E:E, 'Match Records'!A:A, "&gt;="&amp;'Test Environment Changes'!F40,'Match Records'!B:B, 'Match Records Overview'!A40, 'Match Records'!D:D, 'Match Records Overview'!D40)</f>
        <v>0</v>
      </c>
      <c r="K39">
        <f>SUMIFS('Match Records'!F:F, 'Match Records'!A:A, "&gt;="&amp;'Test Environment Changes'!F40,'Match Records'!B:B, 'Match Records Overview'!A40, 'Match Records'!D:D, 'Match Records Overview'!D40)</f>
        <v>0</v>
      </c>
      <c r="L39">
        <f>SUMIFS('Match Records'!G:G, 'Match Records'!A:A, "&gt;="&amp;'Test Environment Changes'!F40,'Match Records'!B:B, 'Match Records Overview'!A40, 'Match Records'!D:D, 'Match Records Overview'!D40)</f>
        <v>0</v>
      </c>
      <c r="M39" s="15" t="e">
        <f t="shared" si="1"/>
        <v>#DIV/0!</v>
      </c>
    </row>
    <row r="40" spans="1:13" x14ac:dyDescent="0.25">
      <c r="A40" s="4">
        <f>INDEX(Formats!A:A, MATCH(B40, Formats!B:B, 0), 0)</f>
        <v>41821</v>
      </c>
      <c r="B40" s="2" t="s">
        <v>2</v>
      </c>
      <c r="C40">
        <v>2</v>
      </c>
      <c r="D40" t="s">
        <v>12</v>
      </c>
      <c r="E40" t="s">
        <v>36</v>
      </c>
      <c r="F40">
        <f>COUNTIFS('Match Records'!A:A, "&gt;="&amp;'Test Environment Changes'!F41,'Match Records'!B:B, 'Match Records Overview'!A41, 'Match Records'!D:D, 'Match Records Overview'!D41, 'Match Records'!H:H, "Win")</f>
        <v>0</v>
      </c>
      <c r="G40">
        <f>COUNTIFS('Match Records'!A:A, "&gt;="&amp;'Test Environment Changes'!F41,'Match Records'!B:B, 'Match Records Overview'!A41, 'Match Records'!D:D, 'Match Records Overview'!D41, 'Match Records'!H:H, "Lose")</f>
        <v>0</v>
      </c>
      <c r="H40">
        <f>COUNTIFS('Match Records'!A:A, "&gt;="&amp;'Test Environment Changes'!F41,'Match Records'!B:B, 'Match Records Overview'!A41, 'Match Records'!D:D, 'Match Records Overview'!D41, 'Match Records'!H:H, "Draw")</f>
        <v>0</v>
      </c>
      <c r="I40" s="13" t="e">
        <f t="shared" si="0"/>
        <v>#DIV/0!</v>
      </c>
      <c r="J40">
        <f>SUMIFS('Match Records'!E:E, 'Match Records'!A:A, "&gt;="&amp;'Test Environment Changes'!F41,'Match Records'!B:B, 'Match Records Overview'!A41, 'Match Records'!D:D, 'Match Records Overview'!D41)</f>
        <v>0</v>
      </c>
      <c r="K40">
        <f>SUMIFS('Match Records'!F:F, 'Match Records'!A:A, "&gt;="&amp;'Test Environment Changes'!F41,'Match Records'!B:B, 'Match Records Overview'!A41, 'Match Records'!D:D, 'Match Records Overview'!D41)</f>
        <v>0</v>
      </c>
      <c r="L40">
        <f>SUMIFS('Match Records'!G:G, 'Match Records'!A:A, "&gt;="&amp;'Test Environment Changes'!F41,'Match Records'!B:B, 'Match Records Overview'!A41, 'Match Records'!D:D, 'Match Records Overview'!D41)</f>
        <v>0</v>
      </c>
      <c r="M40" s="15" t="e">
        <f t="shared" si="1"/>
        <v>#DIV/0!</v>
      </c>
    </row>
    <row r="41" spans="1:13" x14ac:dyDescent="0.25">
      <c r="A41" s="4">
        <f>INDEX(Formats!A:A, MATCH(B41, Formats!B:B, 0), 0)</f>
        <v>41821</v>
      </c>
      <c r="B41" s="2" t="s">
        <v>2</v>
      </c>
      <c r="C41">
        <v>2</v>
      </c>
      <c r="D41" t="s">
        <v>13</v>
      </c>
      <c r="E41" t="s">
        <v>36</v>
      </c>
      <c r="F41">
        <f>COUNTIFS('Match Records'!A:A, "&gt;="&amp;'Test Environment Changes'!F42,'Match Records'!B:B, 'Match Records Overview'!A42, 'Match Records'!D:D, 'Match Records Overview'!D42, 'Match Records'!H:H, "Win")</f>
        <v>0</v>
      </c>
      <c r="G41">
        <f>COUNTIFS('Match Records'!A:A, "&gt;="&amp;'Test Environment Changes'!F42,'Match Records'!B:B, 'Match Records Overview'!A42, 'Match Records'!D:D, 'Match Records Overview'!D42, 'Match Records'!H:H, "Lose")</f>
        <v>0</v>
      </c>
      <c r="H41">
        <f>COUNTIFS('Match Records'!A:A, "&gt;="&amp;'Test Environment Changes'!F42,'Match Records'!B:B, 'Match Records Overview'!A42, 'Match Records'!D:D, 'Match Records Overview'!D42, 'Match Records'!H:H, "Draw")</f>
        <v>0</v>
      </c>
      <c r="I41" s="13" t="e">
        <f t="shared" si="0"/>
        <v>#DIV/0!</v>
      </c>
      <c r="J41">
        <f>SUMIFS('Match Records'!E:E, 'Match Records'!A:A, "&gt;="&amp;'Test Environment Changes'!F42,'Match Records'!B:B, 'Match Records Overview'!A42, 'Match Records'!D:D, 'Match Records Overview'!D42)</f>
        <v>0</v>
      </c>
      <c r="K41">
        <f>SUMIFS('Match Records'!F:F, 'Match Records'!A:A, "&gt;="&amp;'Test Environment Changes'!F42,'Match Records'!B:B, 'Match Records Overview'!A42, 'Match Records'!D:D, 'Match Records Overview'!D42)</f>
        <v>0</v>
      </c>
      <c r="L41">
        <f>SUMIFS('Match Records'!G:G, 'Match Records'!A:A, "&gt;="&amp;'Test Environment Changes'!F42,'Match Records'!B:B, 'Match Records Overview'!A42, 'Match Records'!D:D, 'Match Records Overview'!D42)</f>
        <v>0</v>
      </c>
      <c r="M41" s="15" t="e">
        <f t="shared" si="1"/>
        <v>#DIV/0!</v>
      </c>
    </row>
    <row r="42" spans="1:13" x14ac:dyDescent="0.25">
      <c r="A42" s="4">
        <f>INDEX(Formats!A:A, MATCH(B42, Formats!B:B, 0), 0)</f>
        <v>41821</v>
      </c>
      <c r="B42" s="2" t="s">
        <v>2</v>
      </c>
      <c r="C42">
        <v>2</v>
      </c>
      <c r="D42" t="s">
        <v>14</v>
      </c>
      <c r="E42" t="s">
        <v>36</v>
      </c>
      <c r="F42">
        <f>COUNTIFS('Match Records'!A:A, "&gt;="&amp;'Test Environment Changes'!F43,'Match Records'!B:B, 'Match Records Overview'!A43, 'Match Records'!D:D, 'Match Records Overview'!D43, 'Match Records'!H:H, "Win")</f>
        <v>0</v>
      </c>
      <c r="G42">
        <f>COUNTIFS('Match Records'!A:A, "&gt;="&amp;'Test Environment Changes'!F43,'Match Records'!B:B, 'Match Records Overview'!A43, 'Match Records'!D:D, 'Match Records Overview'!D43, 'Match Records'!H:H, "Lose")</f>
        <v>0</v>
      </c>
      <c r="H42">
        <f>COUNTIFS('Match Records'!A:A, "&gt;="&amp;'Test Environment Changes'!F43,'Match Records'!B:B, 'Match Records Overview'!A43, 'Match Records'!D:D, 'Match Records Overview'!D43, 'Match Records'!H:H, "Draw")</f>
        <v>0</v>
      </c>
      <c r="I42" s="13" t="e">
        <f t="shared" si="0"/>
        <v>#DIV/0!</v>
      </c>
      <c r="J42">
        <f>SUMIFS('Match Records'!E:E, 'Match Records'!A:A, "&gt;="&amp;'Test Environment Changes'!F43,'Match Records'!B:B, 'Match Records Overview'!A43, 'Match Records'!D:D, 'Match Records Overview'!D43)</f>
        <v>0</v>
      </c>
      <c r="K42">
        <f>SUMIFS('Match Records'!F:F, 'Match Records'!A:A, "&gt;="&amp;'Test Environment Changes'!F43,'Match Records'!B:B, 'Match Records Overview'!A43, 'Match Records'!D:D, 'Match Records Overview'!D43)</f>
        <v>0</v>
      </c>
      <c r="L42">
        <f>SUMIFS('Match Records'!G:G, 'Match Records'!A:A, "&gt;="&amp;'Test Environment Changes'!F43,'Match Records'!B:B, 'Match Records Overview'!A43, 'Match Records'!D:D, 'Match Records Overview'!D43)</f>
        <v>0</v>
      </c>
      <c r="M42" s="15" t="e">
        <f t="shared" si="1"/>
        <v>#DIV/0!</v>
      </c>
    </row>
    <row r="43" spans="1:13" x14ac:dyDescent="0.25">
      <c r="A43" s="4">
        <f>INDEX(Formats!A:A, MATCH(B43, Formats!B:B, 0), 0)</f>
        <v>41821</v>
      </c>
      <c r="B43" s="2" t="s">
        <v>2</v>
      </c>
      <c r="C43">
        <v>2</v>
      </c>
      <c r="D43" t="s">
        <v>15</v>
      </c>
      <c r="E43" t="s">
        <v>36</v>
      </c>
      <c r="F43">
        <f>COUNTIFS('Match Records'!A:A, "&gt;="&amp;'Test Environment Changes'!F44,'Match Records'!B:B, 'Match Records Overview'!A44, 'Match Records'!D:D, 'Match Records Overview'!D44, 'Match Records'!H:H, "Win")</f>
        <v>0</v>
      </c>
      <c r="G43">
        <f>COUNTIFS('Match Records'!A:A, "&gt;="&amp;'Test Environment Changes'!F44,'Match Records'!B:B, 'Match Records Overview'!A44, 'Match Records'!D:D, 'Match Records Overview'!D44, 'Match Records'!H:H, "Lose")</f>
        <v>0</v>
      </c>
      <c r="H43">
        <f>COUNTIFS('Match Records'!A:A, "&gt;="&amp;'Test Environment Changes'!F44,'Match Records'!B:B, 'Match Records Overview'!A44, 'Match Records'!D:D, 'Match Records Overview'!D44, 'Match Records'!H:H, "Draw")</f>
        <v>0</v>
      </c>
      <c r="I43" s="13" t="e">
        <f t="shared" si="0"/>
        <v>#DIV/0!</v>
      </c>
      <c r="J43">
        <f>SUMIFS('Match Records'!E:E, 'Match Records'!A:A, "&gt;="&amp;'Test Environment Changes'!F44,'Match Records'!B:B, 'Match Records Overview'!A44, 'Match Records'!D:D, 'Match Records Overview'!D44)</f>
        <v>0</v>
      </c>
      <c r="K43">
        <f>SUMIFS('Match Records'!F:F, 'Match Records'!A:A, "&gt;="&amp;'Test Environment Changes'!F44,'Match Records'!B:B, 'Match Records Overview'!A44, 'Match Records'!D:D, 'Match Records Overview'!D44)</f>
        <v>0</v>
      </c>
      <c r="L43">
        <f>SUMIFS('Match Records'!G:G, 'Match Records'!A:A, "&gt;="&amp;'Test Environment Changes'!F44,'Match Records'!B:B, 'Match Records Overview'!A44, 'Match Records'!D:D, 'Match Records Overview'!D44)</f>
        <v>0</v>
      </c>
      <c r="M43" s="15" t="e">
        <f t="shared" si="1"/>
        <v>#DIV/0!</v>
      </c>
    </row>
    <row r="44" spans="1:13" x14ac:dyDescent="0.25">
      <c r="A44" s="4">
        <f>INDEX(Formats!A:A, MATCH(B44, Formats!B:B, 0), 0)</f>
        <v>41821</v>
      </c>
      <c r="B44" s="2" t="s">
        <v>2</v>
      </c>
      <c r="C44">
        <v>2</v>
      </c>
      <c r="D44" t="s">
        <v>17</v>
      </c>
      <c r="E44" t="s">
        <v>36</v>
      </c>
      <c r="F44">
        <f>COUNTIFS('Match Records'!A:A, "&gt;="&amp;'Test Environment Changes'!F45,'Match Records'!B:B, 'Match Records Overview'!A45, 'Match Records'!D:D, 'Match Records Overview'!D45, 'Match Records'!H:H, "Win")</f>
        <v>0</v>
      </c>
      <c r="G44">
        <f>COUNTIFS('Match Records'!A:A, "&gt;="&amp;'Test Environment Changes'!F45,'Match Records'!B:B, 'Match Records Overview'!A45, 'Match Records'!D:D, 'Match Records Overview'!D45, 'Match Records'!H:H, "Lose")</f>
        <v>0</v>
      </c>
      <c r="H44">
        <f>COUNTIFS('Match Records'!A:A, "&gt;="&amp;'Test Environment Changes'!F45,'Match Records'!B:B, 'Match Records Overview'!A45, 'Match Records'!D:D, 'Match Records Overview'!D45, 'Match Records'!H:H, "Draw")</f>
        <v>0</v>
      </c>
      <c r="I44" s="13" t="e">
        <f t="shared" si="0"/>
        <v>#DIV/0!</v>
      </c>
      <c r="J44">
        <f>SUMIFS('Match Records'!E:E, 'Match Records'!A:A, "&gt;="&amp;'Test Environment Changes'!F45,'Match Records'!B:B, 'Match Records Overview'!A45, 'Match Records'!D:D, 'Match Records Overview'!D45)</f>
        <v>0</v>
      </c>
      <c r="K44">
        <f>SUMIFS('Match Records'!F:F, 'Match Records'!A:A, "&gt;="&amp;'Test Environment Changes'!F45,'Match Records'!B:B, 'Match Records Overview'!A45, 'Match Records'!D:D, 'Match Records Overview'!D45)</f>
        <v>0</v>
      </c>
      <c r="L44">
        <f>SUMIFS('Match Records'!G:G, 'Match Records'!A:A, "&gt;="&amp;'Test Environment Changes'!F45,'Match Records'!B:B, 'Match Records Overview'!A45, 'Match Records'!D:D, 'Match Records Overview'!D45)</f>
        <v>0</v>
      </c>
      <c r="M44" s="15" t="e">
        <f t="shared" si="1"/>
        <v>#DIV/0!</v>
      </c>
    </row>
    <row r="45" spans="1:13" x14ac:dyDescent="0.25">
      <c r="A45" s="4">
        <f>INDEX(Formats!A:A, MATCH(B45, Formats!B:B, 0), 0)</f>
        <v>41821</v>
      </c>
      <c r="B45" s="2" t="s">
        <v>2</v>
      </c>
      <c r="C45">
        <v>2</v>
      </c>
      <c r="D45" t="s">
        <v>16</v>
      </c>
      <c r="E45" t="s">
        <v>36</v>
      </c>
      <c r="F45">
        <f>COUNTIFS('Match Records'!A:A, "&gt;="&amp;'Test Environment Changes'!F46,'Match Records'!B:B, 'Match Records Overview'!A46, 'Match Records'!D:D, 'Match Records Overview'!D46, 'Match Records'!H:H, "Win")</f>
        <v>0</v>
      </c>
      <c r="G45">
        <f>COUNTIFS('Match Records'!A:A, "&gt;="&amp;'Test Environment Changes'!F46,'Match Records'!B:B, 'Match Records Overview'!A46, 'Match Records'!D:D, 'Match Records Overview'!D46, 'Match Records'!H:H, "Lose")</f>
        <v>0</v>
      </c>
      <c r="H45">
        <f>COUNTIFS('Match Records'!A:A, "&gt;="&amp;'Test Environment Changes'!F46,'Match Records'!B:B, 'Match Records Overview'!A46, 'Match Records'!D:D, 'Match Records Overview'!D46, 'Match Records'!H:H, "Draw")</f>
        <v>0</v>
      </c>
      <c r="I45" s="13" t="e">
        <f t="shared" si="0"/>
        <v>#DIV/0!</v>
      </c>
      <c r="J45">
        <f>SUMIFS('Match Records'!E:E, 'Match Records'!A:A, "&gt;="&amp;'Test Environment Changes'!F46,'Match Records'!B:B, 'Match Records Overview'!A46, 'Match Records'!D:D, 'Match Records Overview'!D46)</f>
        <v>0</v>
      </c>
      <c r="K45">
        <f>SUMIFS('Match Records'!F:F, 'Match Records'!A:A, "&gt;="&amp;'Test Environment Changes'!F46,'Match Records'!B:B, 'Match Records Overview'!A46, 'Match Records'!D:D, 'Match Records Overview'!D46)</f>
        <v>0</v>
      </c>
      <c r="L45">
        <f>SUMIFS('Match Records'!G:G, 'Match Records'!A:A, "&gt;="&amp;'Test Environment Changes'!F46,'Match Records'!B:B, 'Match Records Overview'!A46, 'Match Records'!D:D, 'Match Records Overview'!D46)</f>
        <v>0</v>
      </c>
      <c r="M45" s="15" t="e">
        <f t="shared" si="1"/>
        <v>#DIV/0!</v>
      </c>
    </row>
    <row r="46" spans="1:13" x14ac:dyDescent="0.25">
      <c r="A46" s="4">
        <f>INDEX(Formats!A:A, MATCH(B46, Formats!B:B, 0), 0)</f>
        <v>41821</v>
      </c>
      <c r="B46" s="2" t="s">
        <v>2</v>
      </c>
      <c r="C46">
        <v>2</v>
      </c>
      <c r="D46" t="s">
        <v>18</v>
      </c>
      <c r="E46" t="s">
        <v>36</v>
      </c>
      <c r="F46">
        <f>COUNTIFS('Match Records'!A:A, "&gt;="&amp;'Test Environment Changes'!F47,'Match Records'!B:B, 'Match Records Overview'!A47, 'Match Records'!D:D, 'Match Records Overview'!D47, 'Match Records'!H:H, "Win")</f>
        <v>0</v>
      </c>
      <c r="G46">
        <f>COUNTIFS('Match Records'!A:A, "&gt;="&amp;'Test Environment Changes'!F47,'Match Records'!B:B, 'Match Records Overview'!A47, 'Match Records'!D:D, 'Match Records Overview'!D47, 'Match Records'!H:H, "Lose")</f>
        <v>0</v>
      </c>
      <c r="H46">
        <f>COUNTIFS('Match Records'!A:A, "&gt;="&amp;'Test Environment Changes'!F47,'Match Records'!B:B, 'Match Records Overview'!A47, 'Match Records'!D:D, 'Match Records Overview'!D47, 'Match Records'!H:H, "Draw")</f>
        <v>0</v>
      </c>
      <c r="I46" s="13" t="e">
        <f t="shared" si="0"/>
        <v>#DIV/0!</v>
      </c>
      <c r="J46">
        <f>SUMIFS('Match Records'!E:E, 'Match Records'!A:A, "&gt;="&amp;'Test Environment Changes'!F47,'Match Records'!B:B, 'Match Records Overview'!A47, 'Match Records'!D:D, 'Match Records Overview'!D47)</f>
        <v>0</v>
      </c>
      <c r="K46">
        <f>SUMIFS('Match Records'!F:F, 'Match Records'!A:A, "&gt;="&amp;'Test Environment Changes'!F47,'Match Records'!B:B, 'Match Records Overview'!A47, 'Match Records'!D:D, 'Match Records Overview'!D47)</f>
        <v>0</v>
      </c>
      <c r="L46">
        <f>SUMIFS('Match Records'!G:G, 'Match Records'!A:A, "&gt;="&amp;'Test Environment Changes'!F47,'Match Records'!B:B, 'Match Records Overview'!A47, 'Match Records'!D:D, 'Match Records Overview'!D47)</f>
        <v>0</v>
      </c>
      <c r="M46" s="15" t="e">
        <f t="shared" si="1"/>
        <v>#DIV/0!</v>
      </c>
    </row>
    <row r="47" spans="1:13" x14ac:dyDescent="0.25">
      <c r="A47" s="4">
        <f>INDEX(Formats!A:A, MATCH(B47, Formats!B:B, 0), 0)</f>
        <v>41821</v>
      </c>
      <c r="B47" s="2" t="s">
        <v>2</v>
      </c>
      <c r="C47">
        <v>2</v>
      </c>
      <c r="D47" t="s">
        <v>19</v>
      </c>
      <c r="E47" t="s">
        <v>36</v>
      </c>
      <c r="F47">
        <f>COUNTIFS('Match Records'!A:A, "&gt;="&amp;'Test Environment Changes'!F48,'Match Records'!B:B, 'Match Records Overview'!A48, 'Match Records'!D:D, 'Match Records Overview'!D48, 'Match Records'!H:H, "Win")</f>
        <v>0</v>
      </c>
      <c r="G47">
        <f>COUNTIFS('Match Records'!A:A, "&gt;="&amp;'Test Environment Changes'!F48,'Match Records'!B:B, 'Match Records Overview'!A48, 'Match Records'!D:D, 'Match Records Overview'!D48, 'Match Records'!H:H, "Lose")</f>
        <v>0</v>
      </c>
      <c r="H47">
        <f>COUNTIFS('Match Records'!A:A, "&gt;="&amp;'Test Environment Changes'!F48,'Match Records'!B:B, 'Match Records Overview'!A48, 'Match Records'!D:D, 'Match Records Overview'!D48, 'Match Records'!H:H, "Draw")</f>
        <v>0</v>
      </c>
      <c r="I47" s="13" t="e">
        <f t="shared" si="0"/>
        <v>#DIV/0!</v>
      </c>
      <c r="J47">
        <f>SUMIFS('Match Records'!E:E, 'Match Records'!A:A, "&gt;="&amp;'Test Environment Changes'!F48,'Match Records'!B:B, 'Match Records Overview'!A48, 'Match Records'!D:D, 'Match Records Overview'!D48)</f>
        <v>0</v>
      </c>
      <c r="K47">
        <f>SUMIFS('Match Records'!F:F, 'Match Records'!A:A, "&gt;="&amp;'Test Environment Changes'!F48,'Match Records'!B:B, 'Match Records Overview'!A48, 'Match Records'!D:D, 'Match Records Overview'!D48)</f>
        <v>0</v>
      </c>
      <c r="L47">
        <f>SUMIFS('Match Records'!G:G, 'Match Records'!A:A, "&gt;="&amp;'Test Environment Changes'!F48,'Match Records'!B:B, 'Match Records Overview'!A48, 'Match Records'!D:D, 'Match Records Overview'!D48)</f>
        <v>0</v>
      </c>
      <c r="M47" s="15" t="e">
        <f t="shared" si="1"/>
        <v>#DIV/0!</v>
      </c>
    </row>
    <row r="48" spans="1:13" x14ac:dyDescent="0.25">
      <c r="A48" s="4">
        <f>INDEX(Formats!A:A, MATCH(B48, Formats!B:B, 0), 0)</f>
        <v>41821</v>
      </c>
      <c r="B48" s="2" t="s">
        <v>2</v>
      </c>
      <c r="C48">
        <v>2</v>
      </c>
      <c r="D48" t="s">
        <v>20</v>
      </c>
      <c r="E48" t="s">
        <v>36</v>
      </c>
      <c r="F48">
        <f>COUNTIFS('Match Records'!A:A, "&gt;="&amp;'Test Environment Changes'!F49,'Match Records'!B:B, 'Match Records Overview'!#REF!, 'Match Records'!D:D, 'Match Records Overview'!#REF!, 'Match Records'!H:H, "Win")</f>
        <v>0</v>
      </c>
      <c r="G48">
        <f>COUNTIFS('Match Records'!A:A, "&gt;="&amp;'Test Environment Changes'!F49,'Match Records'!B:B, 'Match Records Overview'!#REF!, 'Match Records'!D:D, 'Match Records Overview'!#REF!, 'Match Records'!H:H, "Lose")</f>
        <v>0</v>
      </c>
      <c r="H48">
        <f>COUNTIFS('Match Records'!A:A, "&gt;="&amp;'Test Environment Changes'!F49,'Match Records'!B:B, 'Match Records Overview'!#REF!, 'Match Records'!D:D, 'Match Records Overview'!#REF!, 'Match Records'!H:H, "Draw")</f>
        <v>0</v>
      </c>
      <c r="I48" s="13" t="e">
        <f t="shared" ref="I48" si="2">F48/SUM(F48:G48)</f>
        <v>#DIV/0!</v>
      </c>
      <c r="J48">
        <f>SUMIFS('Match Records'!E:E, 'Match Records'!A:A, "&gt;="&amp;'Test Environment Changes'!F49,'Match Records'!B:B, 'Match Records Overview'!#REF!, 'Match Records'!D:D, 'Match Records Overview'!#REF!)</f>
        <v>0</v>
      </c>
      <c r="K48">
        <f>SUMIFS('Match Records'!F:F, 'Match Records'!A:A, "&gt;="&amp;'Test Environment Changes'!F49,'Match Records'!B:B, 'Match Records Overview'!#REF!, 'Match Records'!D:D, 'Match Records Overview'!#REF!)</f>
        <v>0</v>
      </c>
      <c r="L48">
        <f>SUMIFS('Match Records'!G:G, 'Match Records'!A:A, "&gt;="&amp;'Test Environment Changes'!F49,'Match Records'!B:B, 'Match Records Overview'!#REF!, 'Match Records'!D:D, 'Match Records Overview'!#REF!)</f>
        <v>0</v>
      </c>
      <c r="M48" s="15" t="e">
        <f t="shared" ref="M48" si="3">J48/SUM(J48:K48)</f>
        <v>#DIV/0!</v>
      </c>
    </row>
  </sheetData>
  <sortState xmlns:xlrd2="http://schemas.microsoft.com/office/spreadsheetml/2017/richdata2" ref="A2:E51">
    <sortCondition ref="A2:A51"/>
    <sortCondition ref="E2:E51"/>
    <sortCondition ref="C2:C51"/>
    <sortCondition ref="D2:D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2B9-9D46-4B9E-9494-05F1699F9F2F}">
  <dimension ref="A1:K22"/>
  <sheetViews>
    <sheetView tabSelected="1" workbookViewId="0">
      <selection activeCell="G19" sqref="G19:K22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6.710937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6.42578125" customWidth="1"/>
    <col min="8" max="8" width="5.5703125" bestFit="1" customWidth="1"/>
    <col min="9" max="9" width="6.7109375" bestFit="1" customWidth="1"/>
    <col min="10" max="10" width="6.42578125" bestFit="1" customWidth="1"/>
    <col min="11" max="11" width="7.140625" customWidth="1"/>
  </cols>
  <sheetData>
    <row r="1" spans="1:11" s="8" customFormat="1" ht="30" customHeight="1" x14ac:dyDescent="0.25">
      <c r="A1" s="5" t="s">
        <v>34</v>
      </c>
      <c r="B1" s="6" t="s">
        <v>21</v>
      </c>
      <c r="C1" s="6" t="s">
        <v>1</v>
      </c>
      <c r="D1" s="7" t="s">
        <v>43</v>
      </c>
      <c r="E1" s="7" t="s">
        <v>44</v>
      </c>
      <c r="F1" s="7" t="s">
        <v>45</v>
      </c>
      <c r="G1" s="7" t="s">
        <v>56</v>
      </c>
      <c r="H1" s="7" t="s">
        <v>46</v>
      </c>
      <c r="I1" s="7" t="s">
        <v>47</v>
      </c>
      <c r="J1" s="7" t="s">
        <v>48</v>
      </c>
      <c r="K1" s="6" t="s">
        <v>57</v>
      </c>
    </row>
    <row r="2" spans="1:11" s="1" customFormat="1" x14ac:dyDescent="0.25">
      <c r="A2" s="4">
        <f>INDEX(Formats!A:A, MATCH(B2, Formats!B:B, 0), 0)</f>
        <v>38565</v>
      </c>
      <c r="B2" t="s">
        <v>32</v>
      </c>
      <c r="C2">
        <v>1</v>
      </c>
      <c r="D2">
        <f>SUMIFS('Match Records Overview'!F:F, 'Match Records Overview'!A:A, 'Format Overview'!A2, 'Match Records Overview'!C:C, 'Format Overview'!C2)</f>
        <v>0</v>
      </c>
      <c r="E2">
        <f>SUMIFS('Match Records Overview'!G:G, 'Match Records Overview'!A:A, 'Format Overview'!A2, 'Match Records Overview'!C:C, 'Format Overview'!C2)</f>
        <v>0</v>
      </c>
      <c r="F2">
        <f>SUMIFS('Match Records Overview'!H:H, 'Match Records Overview'!A:A, 'Format Overview'!A2, 'Match Records Overview'!C:C, 'Format Overview'!C2)</f>
        <v>0</v>
      </c>
      <c r="G2" t="e">
        <f>D2/SUM(D2+E2)</f>
        <v>#DIV/0!</v>
      </c>
      <c r="H2">
        <f>SUMIFS('Match Records Overview'!J:J, 'Match Records Overview'!A:A, 'Format Overview'!A2, 'Match Records Overview'!C:C, 'Format Overview'!C2)</f>
        <v>0</v>
      </c>
      <c r="I2">
        <f>SUMIFS('Match Records Overview'!K:K, 'Match Records Overview'!A:A, 'Format Overview'!A2, 'Match Records Overview'!C:C, 'Format Overview'!C2)</f>
        <v>0</v>
      </c>
      <c r="J2">
        <f>SUMIFS('Match Records Overview'!L:L, 'Match Records Overview'!A:A, 'Format Overview'!A2, 'Match Records Overview'!C:C, 'Format Overview'!C2)</f>
        <v>0</v>
      </c>
      <c r="K2" t="e">
        <f>H2/SUM(H2+I2)</f>
        <v>#DIV/0!</v>
      </c>
    </row>
    <row r="3" spans="1:11" x14ac:dyDescent="0.25">
      <c r="A3" s="4">
        <f>INDEX(Formats!A:A, MATCH(B3, Formats!B:B, 0), 0)</f>
        <v>38565</v>
      </c>
      <c r="B3" t="s">
        <v>32</v>
      </c>
      <c r="C3">
        <v>2</v>
      </c>
      <c r="D3">
        <f>SUMIFS('Match Records Overview'!F:F, 'Match Records Overview'!A:A, 'Format Overview'!A3, 'Match Records Overview'!C:C, 'Format Overview'!C3)</f>
        <v>0</v>
      </c>
      <c r="E3">
        <f>SUMIFS('Match Records Overview'!G:G, 'Match Records Overview'!A:A, 'Format Overview'!A3, 'Match Records Overview'!C:C, 'Format Overview'!C3)</f>
        <v>0</v>
      </c>
      <c r="F3">
        <f>SUMIFS('Match Records Overview'!H:H, 'Match Records Overview'!A:A, 'Format Overview'!A3, 'Match Records Overview'!C:C, 'Format Overview'!C3)</f>
        <v>0</v>
      </c>
      <c r="G3" t="e">
        <f t="shared" ref="G3:G4" si="0">D3/SUM(D3+E3)</f>
        <v>#DIV/0!</v>
      </c>
      <c r="H3">
        <f>SUMIFS('Match Records Overview'!J:J, 'Match Records Overview'!A:A, 'Format Overview'!A3, 'Match Records Overview'!C:C, 'Format Overview'!C3)</f>
        <v>0</v>
      </c>
      <c r="I3">
        <f>SUMIFS('Match Records Overview'!K:K, 'Match Records Overview'!A:A, 'Format Overview'!A3, 'Match Records Overview'!C:C, 'Format Overview'!C3)</f>
        <v>0</v>
      </c>
      <c r="J3">
        <f>SUMIFS('Match Records Overview'!L:L, 'Match Records Overview'!A:A, 'Format Overview'!A3, 'Match Records Overview'!C:C, 'Format Overview'!C3)</f>
        <v>0</v>
      </c>
      <c r="K3" t="e">
        <f t="shared" ref="K3:K19" si="1">H3/SUM(H3+I3)</f>
        <v>#DIV/0!</v>
      </c>
    </row>
    <row r="4" spans="1:11" x14ac:dyDescent="0.25">
      <c r="A4" s="4">
        <f>INDEX(Formats!A:A, MATCH(B4, Formats!B:B, 0), 0)</f>
        <v>38565</v>
      </c>
      <c r="B4" t="s">
        <v>32</v>
      </c>
      <c r="C4">
        <v>3</v>
      </c>
      <c r="D4">
        <f>SUMIFS('Match Records Overview'!F:F, 'Match Records Overview'!A:A, 'Format Overview'!A4, 'Match Records Overview'!C:C, 'Format Overview'!C4)</f>
        <v>0</v>
      </c>
      <c r="E4">
        <f>SUMIFS('Match Records Overview'!G:G, 'Match Records Overview'!A:A, 'Format Overview'!A4, 'Match Records Overview'!C:C, 'Format Overview'!C4)</f>
        <v>0</v>
      </c>
      <c r="F4">
        <f>SUMIFS('Match Records Overview'!H:H, 'Match Records Overview'!A:A, 'Format Overview'!A4, 'Match Records Overview'!C:C, 'Format Overview'!C4)</f>
        <v>0</v>
      </c>
      <c r="G4" t="e">
        <f t="shared" si="0"/>
        <v>#DIV/0!</v>
      </c>
      <c r="H4">
        <f>SUMIFS('Match Records Overview'!J:J, 'Match Records Overview'!A:A, 'Format Overview'!A4, 'Match Records Overview'!C:C, 'Format Overview'!C4)</f>
        <v>0</v>
      </c>
      <c r="I4">
        <f>SUMIFS('Match Records Overview'!K:K, 'Match Records Overview'!A:A, 'Format Overview'!A4, 'Match Records Overview'!C:C, 'Format Overview'!C4)</f>
        <v>0</v>
      </c>
      <c r="J4">
        <f>SUMIFS('Match Records Overview'!L:L, 'Match Records Overview'!A:A, 'Format Overview'!A4, 'Match Records Overview'!C:C, 'Format Overview'!C4)</f>
        <v>0</v>
      </c>
      <c r="K4" t="e">
        <f t="shared" si="1"/>
        <v>#DIV/0!</v>
      </c>
    </row>
    <row r="5" spans="1:11" x14ac:dyDescent="0.25">
      <c r="A5" s="4">
        <f>INDEX(Formats!A:A, MATCH(B5, Formats!B:B, 0), 0)</f>
        <v>38565</v>
      </c>
      <c r="B5" t="s">
        <v>32</v>
      </c>
      <c r="C5">
        <v>4</v>
      </c>
      <c r="D5">
        <f>SUMIFS('Match Records Overview'!F:F, 'Match Records Overview'!A:A, 'Format Overview'!A5, 'Match Records Overview'!C:C, 'Format Overview'!C5)</f>
        <v>0</v>
      </c>
      <c r="E5">
        <f>SUMIFS('Match Records Overview'!G:G, 'Match Records Overview'!A:A, 'Format Overview'!A5, 'Match Records Overview'!C:C, 'Format Overview'!C5)</f>
        <v>0</v>
      </c>
      <c r="F5">
        <f>SUMIFS('Match Records Overview'!H:H, 'Match Records Overview'!A:A, 'Format Overview'!A5, 'Match Records Overview'!C:C, 'Format Overview'!C5)</f>
        <v>0</v>
      </c>
      <c r="G5" t="e">
        <f>D8/SUM(D8+E8)</f>
        <v>#DIV/0!</v>
      </c>
      <c r="H5">
        <f>SUMIFS('Match Records Overview'!J:J, 'Match Records Overview'!A:A, 'Format Overview'!A8, 'Match Records Overview'!C:C, 'Format Overview'!C8)</f>
        <v>0</v>
      </c>
      <c r="I5">
        <f>SUMIFS('Match Records Overview'!K:K, 'Match Records Overview'!A:A, 'Format Overview'!A8, 'Match Records Overview'!C:C, 'Format Overview'!C8)</f>
        <v>0</v>
      </c>
      <c r="J5">
        <f>SUMIFS('Match Records Overview'!L:L, 'Match Records Overview'!A:A, 'Format Overview'!A8, 'Match Records Overview'!C:C, 'Format Overview'!C8)</f>
        <v>0</v>
      </c>
      <c r="K5" t="e">
        <f t="shared" si="1"/>
        <v>#DIV/0!</v>
      </c>
    </row>
    <row r="6" spans="1:11" x14ac:dyDescent="0.25">
      <c r="A6" s="4">
        <f>INDEX(Formats!A:A, MATCH(B6, Formats!B:B, 0), 0)</f>
        <v>38565</v>
      </c>
      <c r="B6" t="s">
        <v>32</v>
      </c>
      <c r="C6" t="s">
        <v>85</v>
      </c>
      <c r="D6">
        <f>SUMIFS('Match Records Overview'!F:F, 'Match Records Overview'!A:A, 'Format Overview'!A6, 'Match Records Overview'!C:C, 'Format Overview'!C6)</f>
        <v>0</v>
      </c>
      <c r="E6">
        <f>SUMIFS('Match Records Overview'!G:G, 'Match Records Overview'!A:A, 'Format Overview'!A6, 'Match Records Overview'!C:C, 'Format Overview'!C6)</f>
        <v>0</v>
      </c>
      <c r="F6">
        <f>SUMIFS('Match Records Overview'!H:H, 'Match Records Overview'!A:A, 'Format Overview'!A6, 'Match Records Overview'!C:C, 'Format Overview'!C6)</f>
        <v>0</v>
      </c>
      <c r="G6" t="e">
        <f>D9/SUM(D9+E9)</f>
        <v>#DIV/0!</v>
      </c>
      <c r="H6">
        <f>SUMIFS('Match Records Overview'!J:J, 'Match Records Overview'!A:A, 'Format Overview'!A9, 'Match Records Overview'!C:C, 'Format Overview'!C9)</f>
        <v>0</v>
      </c>
      <c r="I6">
        <f>SUMIFS('Match Records Overview'!K:K, 'Match Records Overview'!A:A, 'Format Overview'!A9, 'Match Records Overview'!C:C, 'Format Overview'!C9)</f>
        <v>0</v>
      </c>
      <c r="J6">
        <f>SUMIFS('Match Records Overview'!L:L, 'Match Records Overview'!A:A, 'Format Overview'!A9, 'Match Records Overview'!C:C, 'Format Overview'!C9)</f>
        <v>0</v>
      </c>
      <c r="K6" t="e">
        <f t="shared" si="1"/>
        <v>#DIV/0!</v>
      </c>
    </row>
    <row r="7" spans="1:11" x14ac:dyDescent="0.25">
      <c r="A7" s="4">
        <f>INDEX(Formats!A:A, MATCH(B7, Formats!B:B, 0), 0)</f>
        <v>38565</v>
      </c>
      <c r="B7" t="s">
        <v>32</v>
      </c>
      <c r="C7" t="s">
        <v>87</v>
      </c>
      <c r="D7">
        <f>SUMIFS('Match Records Overview'!F:F, 'Match Records Overview'!A:A, 'Format Overview'!A7, 'Match Records Overview'!C:C, 'Format Overview'!C7)</f>
        <v>0</v>
      </c>
      <c r="E7">
        <f>SUMIFS('Match Records Overview'!G:G, 'Match Records Overview'!A:A, 'Format Overview'!A7, 'Match Records Overview'!C:C, 'Format Overview'!C7)</f>
        <v>0</v>
      </c>
      <c r="F7">
        <f>SUMIFS('Match Records Overview'!H:H, 'Match Records Overview'!A:A, 'Format Overview'!A7, 'Match Records Overview'!C:C, 'Format Overview'!C7)</f>
        <v>0</v>
      </c>
      <c r="G7" t="e">
        <f>D10/SUM(D10+E10)</f>
        <v>#DIV/0!</v>
      </c>
      <c r="H7">
        <f>SUMIFS('Match Records Overview'!J:J, 'Match Records Overview'!A:A, 'Format Overview'!A10, 'Match Records Overview'!C:C, 'Format Overview'!C10)</f>
        <v>0</v>
      </c>
      <c r="I7">
        <f>SUMIFS('Match Records Overview'!K:K, 'Match Records Overview'!A:A, 'Format Overview'!A10, 'Match Records Overview'!C:C, 'Format Overview'!C10)</f>
        <v>0</v>
      </c>
      <c r="J7">
        <f>SUMIFS('Match Records Overview'!L:L, 'Match Records Overview'!A:A, 'Format Overview'!A10, 'Match Records Overview'!C:C, 'Format Overview'!C10)</f>
        <v>0</v>
      </c>
      <c r="K7" t="e">
        <f t="shared" si="1"/>
        <v>#DIV/0!</v>
      </c>
    </row>
    <row r="8" spans="1:11" x14ac:dyDescent="0.25">
      <c r="A8" s="4">
        <f>INDEX(Formats!A:A, MATCH(B8, Formats!B:B, 0), 0)</f>
        <v>39448</v>
      </c>
      <c r="B8" t="s">
        <v>31</v>
      </c>
      <c r="C8">
        <v>1</v>
      </c>
      <c r="D8">
        <f>SUMIFS('Match Records Overview'!F:F, 'Match Records Overview'!A:A, 'Format Overview'!A8, 'Match Records Overview'!C:C, 'Format Overview'!C8)</f>
        <v>0</v>
      </c>
      <c r="E8">
        <f>SUMIFS('Match Records Overview'!G:G, 'Match Records Overview'!A:A, 'Format Overview'!A8, 'Match Records Overview'!C:C, 'Format Overview'!C8)</f>
        <v>0</v>
      </c>
      <c r="F8">
        <f>SUMIFS('Match Records Overview'!H:H, 'Match Records Overview'!A:A, 'Format Overview'!A8, 'Match Records Overview'!C:C, 'Format Overview'!C8)</f>
        <v>0</v>
      </c>
      <c r="G8" t="e">
        <f>D11/SUM(D11+E11)</f>
        <v>#DIV/0!</v>
      </c>
      <c r="H8">
        <f>SUMIFS('Match Records Overview'!J:J, 'Match Records Overview'!A:A, 'Format Overview'!A11, 'Match Records Overview'!C:C, 'Format Overview'!C11)</f>
        <v>0</v>
      </c>
      <c r="I8">
        <f>SUMIFS('Match Records Overview'!K:K, 'Match Records Overview'!A:A, 'Format Overview'!A11, 'Match Records Overview'!C:C, 'Format Overview'!C11)</f>
        <v>0</v>
      </c>
      <c r="J8">
        <f>SUMIFS('Match Records Overview'!L:L, 'Match Records Overview'!A:A, 'Format Overview'!A11, 'Match Records Overview'!C:C, 'Format Overview'!C11)</f>
        <v>0</v>
      </c>
      <c r="K8" t="e">
        <f t="shared" si="1"/>
        <v>#DIV/0!</v>
      </c>
    </row>
    <row r="9" spans="1:11" x14ac:dyDescent="0.25">
      <c r="A9" s="4">
        <f>INDEX(Formats!A:A, MATCH(B9, Formats!B:B, 0), 0)</f>
        <v>39448</v>
      </c>
      <c r="B9" t="s">
        <v>31</v>
      </c>
      <c r="C9">
        <v>2</v>
      </c>
      <c r="D9">
        <f>SUMIFS('Match Records Overview'!F:F, 'Match Records Overview'!A:A, 'Format Overview'!A9, 'Match Records Overview'!C:C, 'Format Overview'!C9)</f>
        <v>0</v>
      </c>
      <c r="E9">
        <f>SUMIFS('Match Records Overview'!G:G, 'Match Records Overview'!A:A, 'Format Overview'!A9, 'Match Records Overview'!C:C, 'Format Overview'!C9)</f>
        <v>0</v>
      </c>
      <c r="F9">
        <f>SUMIFS('Match Records Overview'!H:H, 'Match Records Overview'!A:A, 'Format Overview'!A9, 'Match Records Overview'!C:C, 'Format Overview'!C9)</f>
        <v>0</v>
      </c>
      <c r="G9" t="e">
        <f>D12/SUM(D12+E12)</f>
        <v>#DIV/0!</v>
      </c>
      <c r="H9">
        <f>SUMIFS('Match Records Overview'!J:J, 'Match Records Overview'!A:A, 'Format Overview'!A12, 'Match Records Overview'!C:C, 'Format Overview'!C12)</f>
        <v>0</v>
      </c>
      <c r="I9">
        <f>SUMIFS('Match Records Overview'!K:K, 'Match Records Overview'!A:A, 'Format Overview'!A12, 'Match Records Overview'!C:C, 'Format Overview'!C12)</f>
        <v>0</v>
      </c>
      <c r="J9">
        <f>SUMIFS('Match Records Overview'!L:L, 'Match Records Overview'!A:A, 'Format Overview'!A12, 'Match Records Overview'!C:C, 'Format Overview'!C12)</f>
        <v>0</v>
      </c>
      <c r="K9" t="e">
        <f t="shared" si="1"/>
        <v>#DIV/0!</v>
      </c>
    </row>
    <row r="10" spans="1:11" x14ac:dyDescent="0.25">
      <c r="A10" s="4">
        <f>INDEX(Formats!A:A, MATCH(B10, Formats!B:B, 0), 0)</f>
        <v>39448</v>
      </c>
      <c r="B10" t="s">
        <v>31</v>
      </c>
      <c r="C10">
        <v>3</v>
      </c>
      <c r="D10">
        <f>SUMIFS('Match Records Overview'!F:F, 'Match Records Overview'!A:A, 'Format Overview'!A10, 'Match Records Overview'!C:C, 'Format Overview'!C10)</f>
        <v>0</v>
      </c>
      <c r="E10">
        <f>SUMIFS('Match Records Overview'!G:G, 'Match Records Overview'!A:A, 'Format Overview'!A10, 'Match Records Overview'!C:C, 'Format Overview'!C10)</f>
        <v>0</v>
      </c>
      <c r="F10">
        <f>SUMIFS('Match Records Overview'!H:H, 'Match Records Overview'!A:A, 'Format Overview'!A10, 'Match Records Overview'!C:C, 'Format Overview'!C10)</f>
        <v>0</v>
      </c>
      <c r="G10" t="e">
        <f>D13/SUM(D13+E13)</f>
        <v>#DIV/0!</v>
      </c>
      <c r="H10">
        <f>SUMIFS('Match Records Overview'!J:J, 'Match Records Overview'!A:A, 'Format Overview'!A13, 'Match Records Overview'!C:C, 'Format Overview'!C13)</f>
        <v>0</v>
      </c>
      <c r="I10">
        <f>SUMIFS('Match Records Overview'!K:K, 'Match Records Overview'!A:A, 'Format Overview'!A13, 'Match Records Overview'!C:C, 'Format Overview'!C13)</f>
        <v>0</v>
      </c>
      <c r="J10">
        <f>SUMIFS('Match Records Overview'!L:L, 'Match Records Overview'!A:A, 'Format Overview'!A13, 'Match Records Overview'!C:C, 'Format Overview'!C13)</f>
        <v>0</v>
      </c>
      <c r="K10" t="e">
        <f t="shared" si="1"/>
        <v>#DIV/0!</v>
      </c>
    </row>
    <row r="11" spans="1:11" x14ac:dyDescent="0.25">
      <c r="A11" s="4">
        <f>INDEX(Formats!A:A, MATCH(B11, Formats!B:B, 0), 0)</f>
        <v>39630</v>
      </c>
      <c r="B11" t="s">
        <v>30</v>
      </c>
      <c r="C11">
        <v>1</v>
      </c>
      <c r="D11">
        <f>SUMIFS('Match Records Overview'!F:F, 'Match Records Overview'!A:A, 'Format Overview'!A11, 'Match Records Overview'!C:C, 'Format Overview'!C11)</f>
        <v>0</v>
      </c>
      <c r="E11">
        <f>SUMIFS('Match Records Overview'!G:G, 'Match Records Overview'!A:A, 'Format Overview'!A11, 'Match Records Overview'!C:C, 'Format Overview'!C11)</f>
        <v>0</v>
      </c>
      <c r="F11">
        <f>SUMIFS('Match Records Overview'!H:H, 'Match Records Overview'!A:A, 'Format Overview'!A11, 'Match Records Overview'!C:C, 'Format Overview'!C11)</f>
        <v>0</v>
      </c>
      <c r="G11" t="e">
        <f>D14/SUM(D14+E14)</f>
        <v>#DIV/0!</v>
      </c>
      <c r="H11">
        <f>SUMIFS('Match Records Overview'!J:J, 'Match Records Overview'!A:A, 'Format Overview'!A14, 'Match Records Overview'!C:C, 'Format Overview'!C14)</f>
        <v>0</v>
      </c>
      <c r="I11">
        <f>SUMIFS('Match Records Overview'!K:K, 'Match Records Overview'!A:A, 'Format Overview'!A14, 'Match Records Overview'!C:C, 'Format Overview'!C14)</f>
        <v>0</v>
      </c>
      <c r="J11">
        <f>SUMIFS('Match Records Overview'!L:L, 'Match Records Overview'!A:A, 'Format Overview'!A14, 'Match Records Overview'!C:C, 'Format Overview'!C14)</f>
        <v>0</v>
      </c>
      <c r="K11" t="e">
        <f t="shared" si="1"/>
        <v>#DIV/0!</v>
      </c>
    </row>
    <row r="12" spans="1:11" x14ac:dyDescent="0.25">
      <c r="A12" s="4">
        <f>INDEX(Formats!A:A, MATCH(B12, Formats!B:B, 0), 0)</f>
        <v>39630</v>
      </c>
      <c r="B12" t="s">
        <v>30</v>
      </c>
      <c r="C12">
        <v>2</v>
      </c>
      <c r="D12">
        <f>SUMIFS('Match Records Overview'!F:F, 'Match Records Overview'!A:A, 'Format Overview'!A12, 'Match Records Overview'!C:C, 'Format Overview'!C12)</f>
        <v>0</v>
      </c>
      <c r="E12">
        <f>SUMIFS('Match Records Overview'!G:G, 'Match Records Overview'!A:A, 'Format Overview'!A12, 'Match Records Overview'!C:C, 'Format Overview'!C12)</f>
        <v>0</v>
      </c>
      <c r="F12">
        <f>SUMIFS('Match Records Overview'!H:H, 'Match Records Overview'!A:A, 'Format Overview'!A12, 'Match Records Overview'!C:C, 'Format Overview'!C12)</f>
        <v>0</v>
      </c>
      <c r="G12" t="e">
        <f>D15/SUM(D15+E15)</f>
        <v>#DIV/0!</v>
      </c>
      <c r="H12">
        <f>SUMIFS('Match Records Overview'!J:J, 'Match Records Overview'!A:A, 'Format Overview'!A15, 'Match Records Overview'!C:C, 'Format Overview'!C15)</f>
        <v>0</v>
      </c>
      <c r="I12">
        <f>SUMIFS('Match Records Overview'!K:K, 'Match Records Overview'!A:A, 'Format Overview'!A15, 'Match Records Overview'!C:C, 'Format Overview'!C15)</f>
        <v>0</v>
      </c>
      <c r="J12">
        <f>SUMIFS('Match Records Overview'!L:L, 'Match Records Overview'!A:A, 'Format Overview'!A15, 'Match Records Overview'!C:C, 'Format Overview'!C15)</f>
        <v>0</v>
      </c>
      <c r="K12" t="e">
        <f t="shared" si="1"/>
        <v>#DIV/0!</v>
      </c>
    </row>
    <row r="13" spans="1:11" x14ac:dyDescent="0.25">
      <c r="A13" s="4">
        <f>INDEX(Formats!A:A, MATCH(B13, Formats!B:B, 0), 0)</f>
        <v>39630</v>
      </c>
      <c r="B13" t="s">
        <v>30</v>
      </c>
      <c r="C13">
        <v>3</v>
      </c>
      <c r="D13">
        <f>SUMIFS('Match Records Overview'!F:F, 'Match Records Overview'!A:A, 'Format Overview'!A13, 'Match Records Overview'!C:C, 'Format Overview'!C13)</f>
        <v>0</v>
      </c>
      <c r="E13">
        <f>SUMIFS('Match Records Overview'!G:G, 'Match Records Overview'!A:A, 'Format Overview'!A13, 'Match Records Overview'!C:C, 'Format Overview'!C13)</f>
        <v>0</v>
      </c>
      <c r="F13">
        <f>SUMIFS('Match Records Overview'!H:H, 'Match Records Overview'!A:A, 'Format Overview'!A13, 'Match Records Overview'!C:C, 'Format Overview'!C13)</f>
        <v>0</v>
      </c>
      <c r="G13" t="e">
        <f>D16/SUM(D16+E16)</f>
        <v>#DIV/0!</v>
      </c>
      <c r="H13">
        <f>SUMIFS('Match Records Overview'!J:J, 'Match Records Overview'!A:A, 'Format Overview'!A16, 'Match Records Overview'!C:C, 'Format Overview'!C16)</f>
        <v>0</v>
      </c>
      <c r="I13">
        <f>SUMIFS('Match Records Overview'!K:K, 'Match Records Overview'!A:A, 'Format Overview'!A16, 'Match Records Overview'!C:C, 'Format Overview'!C16)</f>
        <v>0</v>
      </c>
      <c r="J13">
        <f>SUMIFS('Match Records Overview'!L:L, 'Match Records Overview'!A:A, 'Format Overview'!A16, 'Match Records Overview'!C:C, 'Format Overview'!C16)</f>
        <v>0</v>
      </c>
      <c r="K13" t="e">
        <f t="shared" si="1"/>
        <v>#DIV/0!</v>
      </c>
    </row>
    <row r="14" spans="1:11" x14ac:dyDescent="0.25">
      <c r="A14" s="4">
        <f>INDEX(Formats!A:A, MATCH(B14, Formats!B:B, 0), 0)</f>
        <v>40269</v>
      </c>
      <c r="B14" t="s">
        <v>22</v>
      </c>
      <c r="C14">
        <v>1</v>
      </c>
      <c r="D14">
        <f>SUMIFS('Match Records Overview'!F:F, 'Match Records Overview'!A:A, 'Format Overview'!A14, 'Match Records Overview'!C:C, 'Format Overview'!C14)</f>
        <v>0</v>
      </c>
      <c r="E14">
        <f>SUMIFS('Match Records Overview'!G:G, 'Match Records Overview'!A:A, 'Format Overview'!A14, 'Match Records Overview'!C:C, 'Format Overview'!C14)</f>
        <v>0</v>
      </c>
      <c r="F14">
        <f>SUMIFS('Match Records Overview'!H:H, 'Match Records Overview'!A:A, 'Format Overview'!A14, 'Match Records Overview'!C:C, 'Format Overview'!C14)</f>
        <v>0</v>
      </c>
      <c r="G14" t="e">
        <f>D17/SUM(D17+E17)</f>
        <v>#DIV/0!</v>
      </c>
      <c r="H14">
        <f>SUMIFS('Match Records Overview'!J:J, 'Match Records Overview'!A:A, 'Format Overview'!A17, 'Match Records Overview'!C:C, 'Format Overview'!C17)</f>
        <v>0</v>
      </c>
      <c r="I14">
        <f>SUMIFS('Match Records Overview'!K:K, 'Match Records Overview'!A:A, 'Format Overview'!A17, 'Match Records Overview'!C:C, 'Format Overview'!C17)</f>
        <v>0</v>
      </c>
      <c r="J14">
        <f>SUMIFS('Match Records Overview'!L:L, 'Match Records Overview'!A:A, 'Format Overview'!A17, 'Match Records Overview'!C:C, 'Format Overview'!C17)</f>
        <v>0</v>
      </c>
      <c r="K14" t="e">
        <f t="shared" si="1"/>
        <v>#DIV/0!</v>
      </c>
    </row>
    <row r="15" spans="1:11" x14ac:dyDescent="0.25">
      <c r="A15" s="4">
        <f>INDEX(Formats!A:A, MATCH(B15, Formats!B:B, 0), 0)</f>
        <v>40269</v>
      </c>
      <c r="B15" t="s">
        <v>22</v>
      </c>
      <c r="C15">
        <v>2</v>
      </c>
      <c r="D15">
        <f>SUMIFS('Match Records Overview'!F:F, 'Match Records Overview'!A:A, 'Format Overview'!A15, 'Match Records Overview'!C:C, 'Format Overview'!C15)</f>
        <v>0</v>
      </c>
      <c r="E15">
        <f>SUMIFS('Match Records Overview'!G:G, 'Match Records Overview'!A:A, 'Format Overview'!A15, 'Match Records Overview'!C:C, 'Format Overview'!C15)</f>
        <v>0</v>
      </c>
      <c r="F15">
        <f>SUMIFS('Match Records Overview'!H:H, 'Match Records Overview'!A:A, 'Format Overview'!A15, 'Match Records Overview'!C:C, 'Format Overview'!C15)</f>
        <v>0</v>
      </c>
      <c r="G15" t="e">
        <f>D18/SUM(D18+E18)</f>
        <v>#DIV/0!</v>
      </c>
      <c r="H15">
        <f>SUMIFS('Match Records Overview'!J:J, 'Match Records Overview'!A:A, 'Format Overview'!A18, 'Match Records Overview'!C:C, 'Format Overview'!C18)</f>
        <v>0</v>
      </c>
      <c r="I15">
        <f>SUMIFS('Match Records Overview'!K:K, 'Match Records Overview'!A:A, 'Format Overview'!A18, 'Match Records Overview'!C:C, 'Format Overview'!C18)</f>
        <v>0</v>
      </c>
      <c r="J15">
        <f>SUMIFS('Match Records Overview'!L:L, 'Match Records Overview'!A:A, 'Format Overview'!A18, 'Match Records Overview'!C:C, 'Format Overview'!C18)</f>
        <v>0</v>
      </c>
      <c r="K15" t="e">
        <f t="shared" si="1"/>
        <v>#DIV/0!</v>
      </c>
    </row>
    <row r="16" spans="1:11" x14ac:dyDescent="0.25">
      <c r="A16" s="4">
        <f>INDEX(Formats!A:A, MATCH(B16, Formats!B:B, 0), 0)</f>
        <v>40269</v>
      </c>
      <c r="B16" t="s">
        <v>22</v>
      </c>
      <c r="C16">
        <v>3</v>
      </c>
      <c r="D16">
        <f>SUMIFS('Match Records Overview'!F:F, 'Match Records Overview'!A:A, 'Format Overview'!A16, 'Match Records Overview'!C:C, 'Format Overview'!C16)</f>
        <v>0</v>
      </c>
      <c r="E16">
        <f>SUMIFS('Match Records Overview'!G:G, 'Match Records Overview'!A:A, 'Format Overview'!A16, 'Match Records Overview'!C:C, 'Format Overview'!C16)</f>
        <v>0</v>
      </c>
      <c r="F16">
        <f>SUMIFS('Match Records Overview'!H:H, 'Match Records Overview'!A:A, 'Format Overview'!A16, 'Match Records Overview'!C:C, 'Format Overview'!C16)</f>
        <v>0</v>
      </c>
      <c r="G16" t="e">
        <f>D19/SUM(D19+E19)</f>
        <v>#DIV/0!</v>
      </c>
      <c r="H16">
        <f>SUMIFS('Match Records Overview'!J:J, 'Match Records Overview'!A:A, 'Format Overview'!A19, 'Match Records Overview'!C:C, 'Format Overview'!C19)</f>
        <v>0</v>
      </c>
      <c r="I16">
        <f>SUMIFS('Match Records Overview'!K:K, 'Match Records Overview'!A:A, 'Format Overview'!A19, 'Match Records Overview'!C:C, 'Format Overview'!C19)</f>
        <v>0</v>
      </c>
      <c r="J16">
        <f>SUMIFS('Match Records Overview'!L:L, 'Match Records Overview'!A:A, 'Format Overview'!A19, 'Match Records Overview'!C:C, 'Format Overview'!C19)</f>
        <v>0</v>
      </c>
      <c r="K16" t="e">
        <f t="shared" si="1"/>
        <v>#DIV/0!</v>
      </c>
    </row>
    <row r="17" spans="1:11" x14ac:dyDescent="0.25">
      <c r="A17" s="4">
        <f>INDEX(Formats!A:A, MATCH(B17, Formats!B:B, 0), 0)</f>
        <v>40817</v>
      </c>
      <c r="B17" t="s">
        <v>33</v>
      </c>
      <c r="C17">
        <v>1</v>
      </c>
      <c r="D17">
        <f>SUMIFS('Match Records Overview'!F:F, 'Match Records Overview'!A:A, 'Format Overview'!A17, 'Match Records Overview'!C:C, 'Format Overview'!C17)</f>
        <v>0</v>
      </c>
      <c r="E17">
        <f>SUMIFS('Match Records Overview'!G:G, 'Match Records Overview'!A:A, 'Format Overview'!A17, 'Match Records Overview'!C:C, 'Format Overview'!C17)</f>
        <v>0</v>
      </c>
      <c r="F17">
        <f>SUMIFS('Match Records Overview'!H:H, 'Match Records Overview'!A:A, 'Format Overview'!A17, 'Match Records Overview'!C:C, 'Format Overview'!C17)</f>
        <v>0</v>
      </c>
      <c r="G17" t="e">
        <f>D20/SUM(D20+E20)</f>
        <v>#DIV/0!</v>
      </c>
      <c r="H17">
        <f>SUMIFS('Match Records Overview'!J:J, 'Match Records Overview'!A:A, 'Format Overview'!A20, 'Match Records Overview'!C:C, 'Format Overview'!C20)</f>
        <v>0</v>
      </c>
      <c r="I17">
        <f>SUMIFS('Match Records Overview'!K:K, 'Match Records Overview'!A:A, 'Format Overview'!A20, 'Match Records Overview'!C:C, 'Format Overview'!C20)</f>
        <v>0</v>
      </c>
      <c r="J17">
        <f>SUMIFS('Match Records Overview'!L:L, 'Match Records Overview'!A:A, 'Format Overview'!A20, 'Match Records Overview'!C:C, 'Format Overview'!C20)</f>
        <v>0</v>
      </c>
      <c r="K17" t="e">
        <f t="shared" si="1"/>
        <v>#DIV/0!</v>
      </c>
    </row>
    <row r="18" spans="1:11" x14ac:dyDescent="0.25">
      <c r="A18" s="4">
        <f>INDEX(Formats!A:A, MATCH(B18, Formats!B:B, 0), 0)</f>
        <v>40817</v>
      </c>
      <c r="B18" t="s">
        <v>33</v>
      </c>
      <c r="C18">
        <v>2</v>
      </c>
      <c r="D18">
        <f>SUMIFS('Match Records Overview'!F:F, 'Match Records Overview'!A:A, 'Format Overview'!A18, 'Match Records Overview'!C:C, 'Format Overview'!C18)</f>
        <v>0</v>
      </c>
      <c r="E18">
        <f>SUMIFS('Match Records Overview'!G:G, 'Match Records Overview'!A:A, 'Format Overview'!A18, 'Match Records Overview'!C:C, 'Format Overview'!C18)</f>
        <v>0</v>
      </c>
      <c r="F18">
        <f>SUMIFS('Match Records Overview'!H:H, 'Match Records Overview'!A:A, 'Format Overview'!A18, 'Match Records Overview'!C:C, 'Format Overview'!C18)</f>
        <v>0</v>
      </c>
      <c r="G18" t="e">
        <f>D21/SUM(D21+E21)</f>
        <v>#DIV/0!</v>
      </c>
      <c r="H18">
        <f>SUMIFS('Match Records Overview'!J:J, 'Match Records Overview'!A:A, 'Format Overview'!A21, 'Match Records Overview'!C:C, 'Format Overview'!C21)</f>
        <v>0</v>
      </c>
      <c r="I18">
        <f>SUMIFS('Match Records Overview'!K:K, 'Match Records Overview'!A:A, 'Format Overview'!A21, 'Match Records Overview'!C:C, 'Format Overview'!C21)</f>
        <v>0</v>
      </c>
      <c r="J18">
        <f>SUMIFS('Match Records Overview'!L:L, 'Match Records Overview'!A:A, 'Format Overview'!A21, 'Match Records Overview'!C:C, 'Format Overview'!C21)</f>
        <v>0</v>
      </c>
      <c r="K18" t="e">
        <f t="shared" si="1"/>
        <v>#DIV/0!</v>
      </c>
    </row>
    <row r="19" spans="1:11" x14ac:dyDescent="0.25">
      <c r="A19" s="4">
        <f>INDEX(Formats!A:A, MATCH(B19, Formats!B:B, 0), 0)</f>
        <v>40817</v>
      </c>
      <c r="B19" t="s">
        <v>33</v>
      </c>
      <c r="C19">
        <v>3</v>
      </c>
      <c r="D19">
        <f>SUMIFS('Match Records Overview'!F:F, 'Match Records Overview'!A:A, 'Format Overview'!A19, 'Match Records Overview'!C:C, 'Format Overview'!C19)</f>
        <v>0</v>
      </c>
      <c r="E19">
        <f>SUMIFS('Match Records Overview'!G:G, 'Match Records Overview'!A:A, 'Format Overview'!A19, 'Match Records Overview'!C:C, 'Format Overview'!C19)</f>
        <v>0</v>
      </c>
      <c r="F19">
        <f>SUMIFS('Match Records Overview'!H:H, 'Match Records Overview'!A:A, 'Format Overview'!A19, 'Match Records Overview'!C:C, 'Format Overview'!C19)</f>
        <v>0</v>
      </c>
      <c r="G19" t="e">
        <f>D22/SUM(D22+E22)</f>
        <v>#DIV/0!</v>
      </c>
      <c r="H19">
        <f>SUMIFS('Match Records Overview'!J:J, 'Match Records Overview'!A:A, 'Format Overview'!A22, 'Match Records Overview'!C:C, 'Format Overview'!C22)</f>
        <v>0</v>
      </c>
      <c r="I19">
        <f>SUMIFS('Match Records Overview'!K:K, 'Match Records Overview'!A:A, 'Format Overview'!A22, 'Match Records Overview'!C:C, 'Format Overview'!C22)</f>
        <v>0</v>
      </c>
      <c r="J19">
        <f>SUMIFS('Match Records Overview'!L:L, 'Match Records Overview'!A:A, 'Format Overview'!A22, 'Match Records Overview'!C:C, 'Format Overview'!C22)</f>
        <v>0</v>
      </c>
      <c r="K19" t="e">
        <f t="shared" si="1"/>
        <v>#DIV/0!</v>
      </c>
    </row>
    <row r="20" spans="1:11" x14ac:dyDescent="0.25">
      <c r="A20" s="4">
        <f>INDEX(Formats!A:A, MATCH(B20, Formats!B:B, 0), 0)</f>
        <v>41821</v>
      </c>
      <c r="B20" t="s">
        <v>2</v>
      </c>
      <c r="C20">
        <v>1</v>
      </c>
      <c r="D20">
        <f>SUMIFS('Match Records Overview'!F:F, 'Match Records Overview'!A:A, 'Format Overview'!A20, 'Match Records Overview'!C:C, 'Format Overview'!C20)</f>
        <v>0</v>
      </c>
      <c r="E20">
        <f>SUMIFS('Match Records Overview'!G:G, 'Match Records Overview'!A:A, 'Format Overview'!A20, 'Match Records Overview'!C:C, 'Format Overview'!C20)</f>
        <v>0</v>
      </c>
      <c r="F20">
        <f>SUMIFS('Match Records Overview'!H:H, 'Match Records Overview'!A:A, 'Format Overview'!A20, 'Match Records Overview'!C:C, 'Format Overview'!C20)</f>
        <v>0</v>
      </c>
      <c r="G20" t="e">
        <f t="shared" ref="G20:G22" si="2">D23/SUM(D23+E23)</f>
        <v>#DIV/0!</v>
      </c>
      <c r="H20">
        <f>SUMIFS('Match Records Overview'!J:J, 'Match Records Overview'!A:A, 'Format Overview'!A23, 'Match Records Overview'!C:C, 'Format Overview'!C23)</f>
        <v>0</v>
      </c>
      <c r="I20">
        <f>SUMIFS('Match Records Overview'!K:K, 'Match Records Overview'!A:A, 'Format Overview'!A23, 'Match Records Overview'!C:C, 'Format Overview'!C23)</f>
        <v>0</v>
      </c>
      <c r="J20">
        <f>SUMIFS('Match Records Overview'!L:L, 'Match Records Overview'!A:A, 'Format Overview'!A23, 'Match Records Overview'!C:C, 'Format Overview'!C23)</f>
        <v>0</v>
      </c>
      <c r="K20" t="e">
        <f t="shared" ref="K20:K22" si="3">H20/SUM(H20+I20)</f>
        <v>#DIV/0!</v>
      </c>
    </row>
    <row r="21" spans="1:11" x14ac:dyDescent="0.25">
      <c r="A21" s="4">
        <f>INDEX(Formats!A:A, MATCH(B21, Formats!B:B, 0), 0)</f>
        <v>41821</v>
      </c>
      <c r="B21" t="s">
        <v>2</v>
      </c>
      <c r="C21">
        <v>2</v>
      </c>
      <c r="D21">
        <f>SUMIFS('Match Records Overview'!F:F, 'Match Records Overview'!A:A, 'Format Overview'!A21, 'Match Records Overview'!C:C, 'Format Overview'!C21)</f>
        <v>0</v>
      </c>
      <c r="E21">
        <f>SUMIFS('Match Records Overview'!G:G, 'Match Records Overview'!A:A, 'Format Overview'!A21, 'Match Records Overview'!C:C, 'Format Overview'!C21)</f>
        <v>0</v>
      </c>
      <c r="F21">
        <f>SUMIFS('Match Records Overview'!H:H, 'Match Records Overview'!A:A, 'Format Overview'!A21, 'Match Records Overview'!C:C, 'Format Overview'!C21)</f>
        <v>0</v>
      </c>
      <c r="G21" t="e">
        <f t="shared" si="2"/>
        <v>#DIV/0!</v>
      </c>
      <c r="H21">
        <f>SUMIFS('Match Records Overview'!J:J, 'Match Records Overview'!A:A, 'Format Overview'!A24, 'Match Records Overview'!C:C, 'Format Overview'!C24)</f>
        <v>0</v>
      </c>
      <c r="I21">
        <f>SUMIFS('Match Records Overview'!K:K, 'Match Records Overview'!A:A, 'Format Overview'!A24, 'Match Records Overview'!C:C, 'Format Overview'!C24)</f>
        <v>0</v>
      </c>
      <c r="J21">
        <f>SUMIFS('Match Records Overview'!L:L, 'Match Records Overview'!A:A, 'Format Overview'!A24, 'Match Records Overview'!C:C, 'Format Overview'!C24)</f>
        <v>0</v>
      </c>
      <c r="K21" t="e">
        <f t="shared" si="3"/>
        <v>#DIV/0!</v>
      </c>
    </row>
    <row r="22" spans="1:11" x14ac:dyDescent="0.25">
      <c r="A22" s="4">
        <f>INDEX(Formats!A:A, MATCH(B22, Formats!B:B, 0), 0)</f>
        <v>41821</v>
      </c>
      <c r="B22" t="s">
        <v>2</v>
      </c>
      <c r="C22">
        <v>3</v>
      </c>
      <c r="D22">
        <f>SUMIFS('Match Records Overview'!F:F, 'Match Records Overview'!A:A, 'Format Overview'!A22, 'Match Records Overview'!C:C, 'Format Overview'!C22)</f>
        <v>0</v>
      </c>
      <c r="E22">
        <f>SUMIFS('Match Records Overview'!G:G, 'Match Records Overview'!A:A, 'Format Overview'!A22, 'Match Records Overview'!C:C, 'Format Overview'!C22)</f>
        <v>0</v>
      </c>
      <c r="F22">
        <f>SUMIFS('Match Records Overview'!H:H, 'Match Records Overview'!A:A, 'Format Overview'!A22, 'Match Records Overview'!C:C, 'Format Overview'!C22)</f>
        <v>0</v>
      </c>
      <c r="G22" t="e">
        <f t="shared" si="2"/>
        <v>#DIV/0!</v>
      </c>
      <c r="H22">
        <f>SUMIFS('Match Records Overview'!J:J, 'Match Records Overview'!A:A, 'Format Overview'!A25, 'Match Records Overview'!C:C, 'Format Overview'!C25)</f>
        <v>0</v>
      </c>
      <c r="I22">
        <f>SUMIFS('Match Records Overview'!K:K, 'Match Records Overview'!A:A, 'Format Overview'!A25, 'Match Records Overview'!C:C, 'Format Overview'!C25)</f>
        <v>0</v>
      </c>
      <c r="J22">
        <f>SUMIFS('Match Records Overview'!L:L, 'Match Records Overview'!A:A, 'Format Overview'!A25, 'Match Records Overview'!C:C, 'Format Overview'!C25)</f>
        <v>0</v>
      </c>
      <c r="K22" t="e">
        <f t="shared" si="3"/>
        <v>#DIV/0!</v>
      </c>
    </row>
  </sheetData>
  <sortState xmlns:xlrd2="http://schemas.microsoft.com/office/spreadsheetml/2017/richdata2" ref="A2:J19">
    <sortCondition ref="A2:A19"/>
    <sortCondition ref="C2:C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Environment Changes</vt:lpstr>
      <vt:lpstr>Formats</vt:lpstr>
      <vt:lpstr>Decks</vt:lpstr>
      <vt:lpstr>Match Records</vt:lpstr>
      <vt:lpstr>Match Records Overview</vt:lpstr>
      <vt:lpstr>Format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2024-09-17T00:47:36Z</dcterms:created>
  <dcterms:modified xsi:type="dcterms:W3CDTF">2024-11-23T23:11:04Z</dcterms:modified>
</cp:coreProperties>
</file>