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D842F178-804F-4D83-B323-7FE638795756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E29" i="1"/>
  <c r="E28" i="1"/>
  <c r="E27" i="1"/>
  <c r="B27" i="1"/>
  <c r="B30" i="1"/>
  <c r="B29" i="1"/>
  <c r="B28" i="1"/>
</calcChain>
</file>

<file path=xl/sharedStrings.xml><?xml version="1.0" encoding="utf-8"?>
<sst xmlns="http://schemas.openxmlformats.org/spreadsheetml/2006/main" count="382" uniqueCount="177">
  <si>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</si>
  <si>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</si>
  <si>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</si>
  <si>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</si>
  <si>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</si>
  <si>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</si>
  <si>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</si>
  <si>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</si>
  <si>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</si>
  <si>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</si>
  <si>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</si>
  <si>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</si>
  <si>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</si>
  <si>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</si>
  <si>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</si>
  <si>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</si>
  <si>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</si>
  <si>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</si>
  <si>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</si>
  <si>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</si>
  <si>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</si>
  <si>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</si>
  <si>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</si>
  <si>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</si>
  <si>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</si>
  <si>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</si>
  <si>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</si>
  <si>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</si>
  <si>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</si>
  <si>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</si>
  <si>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</si>
  <si>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</si>
  <si>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</si>
  <si>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</si>
  <si>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</si>
  <si>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</si>
  <si>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</si>
  <si>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</si>
  <si>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</si>
  <si>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</si>
  <si>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</si>
  <si>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</si>
  <si>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</si>
  <si>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</si>
  <si>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</si>
  <si>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</si>
  <si>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</si>
  <si>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</si>
  <si>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</si>
  <si>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</si>
  <si>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</si>
  <si>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</si>
  <si>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</si>
  <si>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</si>
  <si>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</si>
  <si>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</si>
  <si>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</si>
  <si>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</si>
  <si>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</si>
  <si>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</si>
  <si>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</si>
  <si>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</si>
  <si>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</si>
  <si>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</si>
  <si>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</si>
  <si>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</si>
  <si>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</si>
  <si>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</si>
  <si>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</si>
  <si>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</si>
  <si>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</si>
  <si>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</si>
  <si>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</si>
  <si>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</si>
  <si>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</si>
  <si>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</si>
  <si>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</si>
  <si>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</si>
  <si>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</si>
  <si>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</si>
  <si>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</si>
  <si>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</si>
  <si>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</si>
  <si>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</si>
  <si>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</si>
  <si>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</si>
  <si>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</si>
  <si>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</si>
  <si>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</si>
  <si>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</si>
  <si>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</si>
  <si>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</si>
  <si>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</si>
  <si>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</si>
  <si>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</si>
  <si>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</si>
  <si>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</si>
  <si>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</si>
  <si>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</si>
  <si>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</si>
  <si>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</si>
  <si>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</si>
  <si>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</si>
  <si>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</si>
  <si>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</si>
  <si>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</si>
  <si>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</si>
  <si>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</si>
  <si>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</si>
  <si>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</si>
  <si>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</si>
  <si>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</si>
  <si>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</si>
  <si>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</si>
  <si>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</si>
  <si>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</si>
  <si>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</si>
  <si>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</si>
  <si>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</si>
  <si>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</si>
  <si>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</si>
  <si>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</si>
  <si>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</si>
  <si>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</si>
  <si>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</si>
  <si>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</si>
  <si>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</si>
  <si>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</si>
  <si>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</si>
  <si>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</si>
  <si>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</si>
  <si>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</si>
  <si>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</si>
  <si>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</si>
  <si>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</si>
  <si>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</si>
  <si>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</si>
  <si>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</si>
  <si>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</si>
  <si>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</si>
  <si>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</si>
  <si>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</si>
  <si>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</si>
  <si>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</si>
  <si>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</si>
  <si>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</si>
  <si>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</si>
  <si>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</si>
  <si>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</si>
  <si>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</si>
  <si>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</si>
  <si>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</si>
  <si>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</si>
  <si>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</si>
  <si>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</si>
  <si>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</si>
  <si>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</si>
  <si>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</si>
  <si>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</si>
  <si>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</si>
  <si>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</si>
  <si>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</si>
  <si>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</si>
  <si>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</si>
  <si>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</si>
  <si>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</si>
  <si>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</si>
  <si>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</si>
  <si>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</si>
  <si>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</si>
  <si>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</si>
  <si>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</si>
  <si>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</si>
  <si>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Psychic Fiend</t>
  </si>
  <si>
    <t>Grassland Warrior</t>
  </si>
  <si>
    <t>Vengeful Arbor</t>
  </si>
  <si>
    <t>Lava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</si>
</sst>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C1" workbookViewId="0">
      <selection activeCell="L7" sqref="L7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8.21875" bestFit="1" customWidth="1"/>
    <col min="5" max="5" width="16" customWidth="1"/>
    <col min="6" max="6" width="3" bestFit="1" customWidth="1"/>
    <col min="7" max="7" width="8.21875" bestFit="1" customWidth="1"/>
    <col min="8" max="9" width="5" bestFit="1" customWidth="1"/>
    <col min="10" max="10" width="11" bestFit="1" customWidth="1"/>
    <col min="11" max="11" width="8.33203125" bestFit="1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94</v>
      </c>
      <c r="F3" s="4">
        <v>2</v>
      </c>
      <c r="G3" t="s">
        <v>31</v>
      </c>
      <c r="H3" s="4">
        <v>450</v>
      </c>
      <c r="I3" s="4">
        <v>1200</v>
      </c>
      <c r="J3" s="4" t="s">
        <v>59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174</v>
      </c>
      <c r="F4" s="7">
        <v>4</v>
      </c>
      <c r="G4" s="7" t="s">
        <v>31</v>
      </c>
      <c r="H4" s="7">
        <v>900</v>
      </c>
      <c r="I4" s="7">
        <v>1500</v>
      </c>
      <c r="J4" s="7" t="s">
        <v>59</v>
      </c>
      <c r="K4" s="7" t="s">
        <v>64</v>
      </c>
      <c r="L4" s="7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95</v>
      </c>
      <c r="F5" s="4">
        <v>4</v>
      </c>
      <c r="G5" t="s">
        <v>32</v>
      </c>
      <c r="H5" s="4"/>
      <c r="I5" s="4"/>
      <c r="J5" s="4" t="s">
        <v>57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164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92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165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175</v>
      </c>
      <c r="F12" s="7">
        <v>2</v>
      </c>
      <c r="G12" s="7" t="s">
        <v>31</v>
      </c>
      <c r="H12" s="7">
        <v>800</v>
      </c>
      <c r="I12" s="7">
        <v>1200</v>
      </c>
      <c r="J12" s="7" t="s">
        <v>58</v>
      </c>
      <c r="K12" s="7" t="s">
        <v>64</v>
      </c>
      <c r="L12" s="7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7" t="s">
        <v>176</v>
      </c>
      <c r="F13" s="7">
        <v>2</v>
      </c>
      <c r="G13" s="7" t="s">
        <v>29</v>
      </c>
      <c r="H13" s="7">
        <v>400</v>
      </c>
      <c r="I13" s="7">
        <v>200</v>
      </c>
      <c r="J13" s="7" t="s">
        <v>57</v>
      </c>
      <c r="K13" s="7" t="s">
        <v>64</v>
      </c>
      <c r="L13" s="7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7" t="s">
        <v>87</v>
      </c>
      <c r="F14" s="7">
        <v>2</v>
      </c>
      <c r="G14" s="7" t="s">
        <v>28</v>
      </c>
      <c r="H14" s="7">
        <v>600</v>
      </c>
      <c r="I14" s="7">
        <v>0</v>
      </c>
      <c r="J14" s="7" t="s">
        <v>57</v>
      </c>
      <c r="K14" s="7" t="s">
        <v>64</v>
      </c>
      <c r="L14" s="7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88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170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166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89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171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172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93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173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90</v>
      </c>
      <c r="F24" s="4">
        <v>2</v>
      </c>
      <c r="G24" t="s">
        <v>30</v>
      </c>
      <c r="H24" s="4"/>
      <c r="I24" s="4"/>
      <c r="J24" s="4" t="s">
        <v>57</v>
      </c>
      <c r="K24" s="4" t="s">
        <v>64</v>
      </c>
      <c r="L24" s="4" t="s">
        <v>91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A27" t="s">
        <v>57</v>
      </c>
      <c r="B27">
        <f>COUNTIF(J:J, "*&lt;= 1500 ATK*")</f>
        <v>14</v>
      </c>
      <c r="C27" s="1"/>
      <c r="D27" t="s">
        <v>167</v>
      </c>
      <c r="E27">
        <f>COUNTIF(F2:F25, "=2")</f>
        <v>8</v>
      </c>
      <c r="G27" t="s">
        <v>31</v>
      </c>
      <c r="H27">
        <f>COUNTIF(G2:G25, G27)</f>
        <v>7</v>
      </c>
    </row>
    <row r="28" spans="1:14" x14ac:dyDescent="0.3">
      <c r="A28" t="s">
        <v>59</v>
      </c>
      <c r="B28">
        <f>COUNTIF(J:J, "*&lt;= 1500 DEF")</f>
        <v>7</v>
      </c>
      <c r="D28" t="s">
        <v>168</v>
      </c>
      <c r="E28">
        <f>COUNTIF(F2:F25, "=3")</f>
        <v>8</v>
      </c>
      <c r="G28" t="s">
        <v>28</v>
      </c>
      <c r="H28">
        <f>COUNTIF(G2:G25, G28)</f>
        <v>4</v>
      </c>
    </row>
    <row r="29" spans="1:14" x14ac:dyDescent="0.3">
      <c r="A29" t="s">
        <v>58</v>
      </c>
      <c r="B29">
        <f>COUNTIF(J:J, "*&lt;= 2000 DEF*")</f>
        <v>3</v>
      </c>
      <c r="C29" s="1"/>
      <c r="D29" t="s">
        <v>169</v>
      </c>
      <c r="E29">
        <f>COUNTIF(F2:F25, "=4")</f>
        <v>8</v>
      </c>
      <c r="G29" t="s">
        <v>29</v>
      </c>
      <c r="H29">
        <f>COUNTIF(G2:G25, G29)</f>
        <v>3</v>
      </c>
    </row>
    <row r="30" spans="1:14" x14ac:dyDescent="0.3">
      <c r="A30" t="s">
        <v>96</v>
      </c>
      <c r="B30">
        <f>COUNTIF(J:J, "*DEF*")</f>
        <v>10</v>
      </c>
      <c r="G30" t="s">
        <v>32</v>
      </c>
      <c r="H30">
        <f>COUNTIF(G2:G25, G30)</f>
        <v>3</v>
      </c>
    </row>
    <row r="31" spans="1:14" x14ac:dyDescent="0.3">
      <c r="G31" t="s">
        <v>30</v>
      </c>
      <c r="H31">
        <f>COUNTIF(G2:G25, G31)</f>
        <v>3</v>
      </c>
    </row>
    <row r="32" spans="1:14" x14ac:dyDescent="0.3">
      <c r="G32" t="s">
        <v>33</v>
      </c>
      <c r="H32">
        <f>COUNTIF(G2:G25, G32)</f>
        <v>4</v>
      </c>
    </row>
  </sheetData>
  <phoneticPr fontId="1" type="noConversion"/>
  <conditionalFormatting sqref="G1:G1048576 A29:A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118</v>
      </c>
      <c r="F1" t="s">
        <v>98</v>
      </c>
      <c r="H1" t="s">
        <v>97</v>
      </c>
      <c r="I1" t="s">
        <v>129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117</v>
      </c>
      <c r="F2" s="1" t="s">
        <v>122</v>
      </c>
      <c r="G2" s="1"/>
      <c r="H2" s="5" t="s">
        <v>105</v>
      </c>
      <c r="I2" s="5" t="s">
        <v>145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112</v>
      </c>
      <c r="F3" s="1" t="s">
        <v>158</v>
      </c>
      <c r="H3" s="5" t="s">
        <v>100</v>
      </c>
      <c r="I3" s="5" t="s">
        <v>131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116</v>
      </c>
      <c r="F4" t="s">
        <v>123</v>
      </c>
      <c r="G4" s="1"/>
      <c r="H4" s="5" t="s">
        <v>107</v>
      </c>
      <c r="I4" s="5" t="s">
        <v>136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120</v>
      </c>
      <c r="F5" s="1" t="s">
        <v>124</v>
      </c>
      <c r="G5" s="1"/>
      <c r="H5" s="5" t="s">
        <v>147</v>
      </c>
      <c r="I5" s="5" t="s">
        <v>148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113</v>
      </c>
      <c r="F6" t="s">
        <v>159</v>
      </c>
      <c r="G6" s="1"/>
      <c r="H6" s="5" t="s">
        <v>103</v>
      </c>
      <c r="I6" s="5" t="s">
        <v>132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109</v>
      </c>
      <c r="G7" s="1"/>
      <c r="H7" s="8" t="s">
        <v>146</v>
      </c>
      <c r="I7" s="8" t="s">
        <v>152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121</v>
      </c>
      <c r="F8" t="s">
        <v>125</v>
      </c>
      <c r="H8" s="5" t="s">
        <v>109</v>
      </c>
      <c r="I8" s="5" t="s">
        <v>137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117</v>
      </c>
      <c r="F9" t="s">
        <v>99</v>
      </c>
      <c r="H9" s="5" t="s">
        <v>104</v>
      </c>
      <c r="I9" s="5" t="s">
        <v>138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112</v>
      </c>
      <c r="F10" s="1" t="s">
        <v>102</v>
      </c>
      <c r="H10" s="5" t="s">
        <v>154</v>
      </c>
      <c r="I10" s="5" t="s">
        <v>155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149</v>
      </c>
      <c r="H11" s="8" t="s">
        <v>151</v>
      </c>
      <c r="I11" s="8" t="s">
        <v>153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112</v>
      </c>
      <c r="F12" t="s">
        <v>160</v>
      </c>
      <c r="H12" s="5" t="s">
        <v>101</v>
      </c>
      <c r="I12" s="5" t="s">
        <v>134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103</v>
      </c>
      <c r="H13" s="4" t="s">
        <v>114</v>
      </c>
      <c r="I13" s="4" t="s">
        <v>135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101</v>
      </c>
      <c r="H14" s="8" t="s">
        <v>140</v>
      </c>
      <c r="I14" s="8" t="s">
        <v>141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120</v>
      </c>
      <c r="F15" s="1" t="s">
        <v>157</v>
      </c>
      <c r="H15" s="5" t="s">
        <v>108</v>
      </c>
      <c r="I15" s="4" t="s">
        <v>142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117</v>
      </c>
      <c r="F16" t="s">
        <v>126</v>
      </c>
      <c r="G16" s="1"/>
      <c r="H16" s="8" t="s">
        <v>111</v>
      </c>
      <c r="I16" s="8" t="s">
        <v>156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121</v>
      </c>
      <c r="F17" s="1" t="s">
        <v>127</v>
      </c>
      <c r="H17" s="5" t="s">
        <v>110</v>
      </c>
      <c r="I17" s="4" t="s">
        <v>143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119</v>
      </c>
      <c r="F18" s="1" t="s">
        <v>161</v>
      </c>
      <c r="H18" s="5" t="s">
        <v>99</v>
      </c>
      <c r="I18" s="5" t="s">
        <v>130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115</v>
      </c>
      <c r="F19" t="s">
        <v>128</v>
      </c>
      <c r="G19" s="1"/>
      <c r="H19" s="5" t="s">
        <v>106</v>
      </c>
      <c r="I19" s="5" t="s">
        <v>144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113</v>
      </c>
      <c r="F20" t="s">
        <v>100</v>
      </c>
      <c r="H20" s="5" t="s">
        <v>24</v>
      </c>
      <c r="I20" s="5" t="s">
        <v>133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120</v>
      </c>
      <c r="F21" s="1" t="s">
        <v>104</v>
      </c>
      <c r="H21" s="5" t="s">
        <v>102</v>
      </c>
      <c r="I21" s="5" t="s">
        <v>139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162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163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150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108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2025-08-12T14:05:44Z</dcterms:modified>
</cp:coreProperties>
</file>