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Scarlet-Eyes\"/>
    </mc:Choice>
  </mc:AlternateContent>
  <xr:revisionPtr revIDLastSave="0" documentId="13_ncr:1_{709682B7-7F1A-4CC7-A8E8-CDB0AF60C3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0" i="1"/>
  <c r="M11" i="1"/>
  <c r="M16" i="1"/>
  <c r="M15" i="1"/>
  <c r="M14" i="1"/>
  <c r="M13" i="1"/>
  <c r="M12" i="1"/>
  <c r="M9" i="1"/>
  <c r="M8" i="1"/>
  <c r="M7" i="1"/>
  <c r="M5" i="1"/>
  <c r="M4" i="1"/>
  <c r="M3" i="1"/>
  <c r="M2" i="1"/>
</calcChain>
</file>

<file path=xl/sharedStrings.xml><?xml version="1.0" encoding="utf-8"?>
<sst xmlns="http://schemas.openxmlformats.org/spreadsheetml/2006/main" count="148" uniqueCount="114">
  <si>
    <t>SEOD on field</t>
  </si>
  <si>
    <t>SEOD in GY</t>
  </si>
  <si>
    <t>Mentions SEOD</t>
  </si>
  <si>
    <t>Scarlet-Eyes Obsidian Dragon</t>
  </si>
  <si>
    <t>Effect Monster</t>
  </si>
  <si>
    <t>Fusion Monster</t>
  </si>
  <si>
    <t>Dragon</t>
  </si>
  <si>
    <t>Archfiend Charred Skull Dragon</t>
  </si>
  <si>
    <t>Archfiend's Graverobber</t>
  </si>
  <si>
    <t>Trap</t>
  </si>
  <si>
    <t>Copper Copycat</t>
  </si>
  <si>
    <t>Spellcaster</t>
  </si>
  <si>
    <t>Gearfried the Brass Knight</t>
  </si>
  <si>
    <t>Warrior</t>
  </si>
  <si>
    <t>Giltia the Carmine Knight</t>
  </si>
  <si>
    <t>Scarlet-Flame Swordsman</t>
  </si>
  <si>
    <t>Gilford the Trunade Knight</t>
  </si>
  <si>
    <t>Type</t>
  </si>
  <si>
    <t>Subtype</t>
  </si>
  <si>
    <t>LV</t>
  </si>
  <si>
    <t>Name</t>
  </si>
  <si>
    <t>Spell</t>
  </si>
  <si>
    <t>Quick-Play</t>
  </si>
  <si>
    <t>(2) SS self from GY as Summoned Skull.</t>
  </si>
  <si>
    <t>(1) Target S/T in opp GY; copy it.</t>
  </si>
  <si>
    <t>(1) Tribute 3 monsters: SS from hand.</t>
  </si>
  <si>
    <t>(2) Target opp's monster on field; copy it.</t>
  </si>
  <si>
    <t>(2) Target opp's monster in GY; copy it.</t>
  </si>
  <si>
    <t>(2) Bounce 1 card per mentioner Tributed for Summon.</t>
  </si>
  <si>
    <t>(2) Bounce 2 cards per mentioner Tributed for Summon.</t>
  </si>
  <si>
    <t>Jinzo the Scarlet-Eyes Android</t>
  </si>
  <si>
    <t>Machine</t>
  </si>
  <si>
    <t>Cinnabar Baby Dragon</t>
  </si>
  <si>
    <t>Vermilion Time Wizard</t>
  </si>
  <si>
    <t>(1) Discard self; FS mentioner by shuffling from hand/field/GY to deck.</t>
  </si>
  <si>
    <t>(2) Roll d6; destroy monsters based on result, and deal half ATK as damage.</t>
  </si>
  <si>
    <t>Scarlet-Eyes Rocket Warrior</t>
  </si>
  <si>
    <t>Mahogany Thousand Dragon</t>
  </si>
  <si>
    <t>Must FS using mentioning Dragon + Fiend.</t>
  </si>
  <si>
    <t>FS using mentioning Dragon + Spellcaster.</t>
  </si>
  <si>
    <t>Shield of Winguard &amp; Sword of Landstar</t>
  </si>
  <si>
    <t>(1) Make battling mentioner's ATK/DEF highest of battling monsters' ATK or DEF, and opp's battling monster ATK/DEF lowest of battling monsters' ATK or DEF.</t>
  </si>
  <si>
    <t>Underdog's Dice</t>
  </si>
  <si>
    <t>Salamandramorph</t>
  </si>
  <si>
    <t>Equip</t>
  </si>
  <si>
    <t>(1) Discard self; change type of mentioner.</t>
  </si>
  <si>
    <t>Dragon Nails with Chain</t>
  </si>
  <si>
    <t>Can activate from hand.</t>
  </si>
  <si>
    <t>Scarlet-Eyes Panther Warrior</t>
  </si>
  <si>
    <t>Beast-Warrior</t>
  </si>
  <si>
    <t>Scarlet-Eyes Adamantium Dragon</t>
  </si>
  <si>
    <t>Must FS using mentioning Dragon + Machine, or SS (as FS) by Tributing monster equipped with mentioning card. (1) Mentioners gain 100 ATK/DEF per mentioning S/T in GY.</t>
  </si>
  <si>
    <t>(2) In SP, if destroyed last turn: SS self from GY.</t>
  </si>
  <si>
    <t>Other</t>
  </si>
  <si>
    <t>Fiend</t>
  </si>
  <si>
    <t>Equip to mentioner. (1) Equipped monster gains 1000 ATK and is a Machine. (2) Mentioner battles (QE): Reveal in hand; equip from hand, then equipped monster gains half opp's monster's ATK.</t>
  </si>
  <si>
    <t>Archfiend in Sheep's Clothing</t>
  </si>
  <si>
    <t>(1) SS Archfiend Sheep Tokens based on d6 roll, or destroy your monsters if not enough space.</t>
  </si>
  <si>
    <t>(1) Is Machine.</t>
  </si>
  <si>
    <t>(2) Negate opp's S/T that targets mentioner, then destroy 1 opp's card.</t>
  </si>
  <si>
    <t>Warrior (Spellcaster)</t>
  </si>
  <si>
    <t>Warrior (Machine)</t>
  </si>
  <si>
    <t>Warrior (Dragon)</t>
  </si>
  <si>
    <t>(1) Is Dragon.</t>
  </si>
  <si>
    <t>(1) Is Spellcaster.</t>
  </si>
  <si>
    <t>(3) Trap or eff activated: Negate and destroy.</t>
  </si>
  <si>
    <t>(2) Mentioners unaffected by opp's Traps.</t>
  </si>
  <si>
    <t>(1) Is Fiend.</t>
  </si>
  <si>
    <t>(1) Roll d6; until EOT, increase mentioner ATK/DEF or decrease opp's monster's ATK/DEF by result x200.</t>
  </si>
  <si>
    <t>(1) Roll d6; until EOT, increase mentioner ATK/DEF and decrease opp's monster's ATK/DEF by result x200, and mentioner becomes a Fiend.</t>
  </si>
  <si>
    <t xml:space="preserve">(1) Opp's monster can't attack or change battle position, loses 700 ATK/DEF, and effects are negated. AND/OR Equip to mentioner. Equipped monster gains 1100 ATK and becomes Dragon. </t>
  </si>
  <si>
    <t>Continuous (Dragon)</t>
  </si>
  <si>
    <t>Quick-Play (Fiend)</t>
  </si>
  <si>
    <t>Normal (Fiend)</t>
  </si>
  <si>
    <t>(2) Can't attack w/out SEOD on field or in GY.</t>
  </si>
  <si>
    <t>Search</t>
  </si>
  <si>
    <t>Removal</t>
  </si>
  <si>
    <t>SS self</t>
  </si>
  <si>
    <t>Mill</t>
  </si>
  <si>
    <t>Fusion</t>
  </si>
  <si>
    <t>Combat trick</t>
  </si>
  <si>
    <t>(3) OPT: SS mentioner from GY, except Gearfried.</t>
  </si>
  <si>
    <t>(2) NS w/out Tribute if controlling no monsters or a mentioner. (3) OPT: Retrieve mentioner, except Giltia.</t>
  </si>
  <si>
    <t>Retrieve</t>
  </si>
  <si>
    <t>(1) On Summon: Mill mentioner.</t>
  </si>
  <si>
    <t>Count</t>
  </si>
  <si>
    <t>SS from</t>
  </si>
  <si>
    <t>Negation</t>
  </si>
  <si>
    <t>Copy</t>
  </si>
  <si>
    <t>Type-change</t>
  </si>
  <si>
    <t>Combat trick, Negation, Equip, Type-change</t>
  </si>
  <si>
    <t>Equip, Combat trick, Type-change</t>
  </si>
  <si>
    <t>Effect Tags</t>
  </si>
  <si>
    <t>SS self (Tokens)</t>
  </si>
  <si>
    <t>Type-change, Copy (M)</t>
  </si>
  <si>
    <t>SS self (H), Removal</t>
  </si>
  <si>
    <t>Fusion, Lord, SS self (GY)</t>
  </si>
  <si>
    <t>Copy (S/T), SS self (GY)</t>
  </si>
  <si>
    <t>FS, Removal (M)</t>
  </si>
  <si>
    <t>Combat trick, Type-change</t>
  </si>
  <si>
    <t>Type-change, Negation (T)</t>
  </si>
  <si>
    <t>Type-change, Search</t>
  </si>
  <si>
    <t>Type-change, Negation (S/T), SS from GY</t>
  </si>
  <si>
    <t>Type-change, Combat trick, Indestructable</t>
  </si>
  <si>
    <t>Type-change, Retrieve</t>
  </si>
  <si>
    <t>(2) Mentioner battles: SS self from hand, weaken opp's monster by 1500 ATK/DEF.</t>
  </si>
  <si>
    <t>(3) Cannot be destroyed by battle, and opponent takes all battle damage.</t>
  </si>
  <si>
    <t>(2) NS w/out Tribute if controlling no monsters or a mentioner. (3) Summon: Search mentioner, except SFS.</t>
  </si>
  <si>
    <t>(2) QE: Banish self from GY; change 1 monster's battle position.</t>
  </si>
  <si>
    <t>(2) Destroyed: Retrieve mentioner, except CBD.</t>
  </si>
  <si>
    <t xml:space="preserve">(1) In SP: Send self to GY; SS mentioner from hand/deck. </t>
  </si>
  <si>
    <t>SS from H/D, Mill</t>
  </si>
  <si>
    <t>(1) Discard self; search mentioner, except SEOD. (2) Shuffle self into D; retrieve mentioner</t>
  </si>
  <si>
    <t>Search, Retrieve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</si>
</sst>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A11" workbookViewId="0">
      <selection activeCell="J13" sqref="J13"/>
    </sheetView>
  </sheetViews>
  <sheetFormatPr defaultRowHeight="14.4" x14ac:dyDescent="0.3"/>
  <cols>
    <col min="1" max="1" width="15.88671875" style="1" customWidth="1"/>
    <col min="2" max="2" width="8.88671875" style="1" customWidth="1"/>
    <col min="3" max="3" width="10.77734375" style="1" customWidth="1"/>
    <col min="4" max="4" width="3" style="1" bestFit="1" customWidth="1"/>
    <col min="5" max="5" width="20.44140625" style="1" customWidth="1"/>
    <col min="6" max="6" width="19.6640625" style="1" customWidth="1"/>
    <col min="7" max="7" width="23.44140625" style="1" customWidth="1"/>
    <col min="8" max="8" width="17.77734375" style="1" customWidth="1"/>
    <col min="9" max="9" width="13.109375" style="1" customWidth="1"/>
    <col min="10" max="16384" width="8.88671875" style="1"/>
  </cols>
  <sheetData>
    <row r="1" spans="1:13" x14ac:dyDescent="0.3">
      <c r="A1" s="1" t="s">
        <v>20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53</v>
      </c>
      <c r="I1" s="1" t="s">
        <v>92</v>
      </c>
      <c r="L1" s="1" t="s">
        <v>17</v>
      </c>
      <c r="M1" s="1" t="s">
        <v>85</v>
      </c>
    </row>
    <row r="2" spans="1:13" ht="28.8" x14ac:dyDescent="0.3">
      <c r="A2" s="1" t="s">
        <v>48</v>
      </c>
      <c r="B2" s="1" t="s">
        <v>4</v>
      </c>
      <c r="C2" s="1" t="s">
        <v>49</v>
      </c>
      <c r="D2" s="1">
        <v>4</v>
      </c>
      <c r="E2" s="1" t="s">
        <v>74</v>
      </c>
      <c r="F2" s="1" t="s">
        <v>74</v>
      </c>
      <c r="G2" s="1" t="s">
        <v>84</v>
      </c>
      <c r="I2" s="1" t="s">
        <v>78</v>
      </c>
      <c r="L2" s="1" t="s">
        <v>4</v>
      </c>
      <c r="M2" s="1">
        <f>COUNTIF(B:B, L2)</f>
        <v>12</v>
      </c>
    </row>
    <row r="3" spans="1:13" ht="43.2" x14ac:dyDescent="0.3">
      <c r="A3" s="1" t="s">
        <v>32</v>
      </c>
      <c r="B3" s="1" t="s">
        <v>4</v>
      </c>
      <c r="C3" s="1" t="s">
        <v>6</v>
      </c>
      <c r="D3" s="1">
        <v>3</v>
      </c>
      <c r="F3" s="1" t="s">
        <v>110</v>
      </c>
      <c r="G3" s="1" t="s">
        <v>109</v>
      </c>
      <c r="I3" s="1" t="s">
        <v>111</v>
      </c>
      <c r="L3" s="1" t="s">
        <v>5</v>
      </c>
      <c r="M3" s="1">
        <f>COUNTIF(B:B, L3)</f>
        <v>3</v>
      </c>
    </row>
    <row r="4" spans="1:13" ht="57.6" x14ac:dyDescent="0.3">
      <c r="A4" s="1" t="s">
        <v>3</v>
      </c>
      <c r="B4" s="1" t="s">
        <v>4</v>
      </c>
      <c r="C4" s="1" t="s">
        <v>6</v>
      </c>
      <c r="D4" s="1">
        <v>7</v>
      </c>
      <c r="G4" s="1" t="s">
        <v>112</v>
      </c>
      <c r="I4" s="1" t="s">
        <v>113</v>
      </c>
      <c r="L4" s="1" t="s">
        <v>21</v>
      </c>
      <c r="M4" s="1">
        <f>COUNTIF(B:B, L4)</f>
        <v>3</v>
      </c>
    </row>
    <row r="5" spans="1:13" ht="72" x14ac:dyDescent="0.3">
      <c r="A5" s="1" t="s">
        <v>56</v>
      </c>
      <c r="B5" s="1" t="s">
        <v>4</v>
      </c>
      <c r="C5" s="1" t="s">
        <v>54</v>
      </c>
      <c r="D5" s="1">
        <v>1</v>
      </c>
      <c r="E5" s="1" t="s">
        <v>57</v>
      </c>
      <c r="F5" s="1" t="s">
        <v>57</v>
      </c>
      <c r="I5" s="1" t="s">
        <v>93</v>
      </c>
      <c r="L5" s="1" t="s">
        <v>9</v>
      </c>
      <c r="M5" s="1">
        <f>COUNTIF(B:B, L5)</f>
        <v>2</v>
      </c>
    </row>
    <row r="6" spans="1:13" ht="57.6" x14ac:dyDescent="0.3">
      <c r="A6" s="1" t="s">
        <v>30</v>
      </c>
      <c r="B6" s="1" t="s">
        <v>4</v>
      </c>
      <c r="C6" s="1" t="s">
        <v>31</v>
      </c>
      <c r="D6" s="1">
        <v>6</v>
      </c>
      <c r="E6" s="1" t="s">
        <v>65</v>
      </c>
      <c r="F6" s="1" t="s">
        <v>66</v>
      </c>
      <c r="H6" s="1" t="s">
        <v>67</v>
      </c>
      <c r="I6" s="1" t="s">
        <v>100</v>
      </c>
    </row>
    <row r="7" spans="1:13" ht="43.2" x14ac:dyDescent="0.3">
      <c r="A7" s="1" t="s">
        <v>10</v>
      </c>
      <c r="B7" s="1" t="s">
        <v>4</v>
      </c>
      <c r="C7" s="1" t="s">
        <v>11</v>
      </c>
      <c r="D7" s="1">
        <v>1</v>
      </c>
      <c r="E7" s="1" t="s">
        <v>26</v>
      </c>
      <c r="F7" s="1" t="s">
        <v>27</v>
      </c>
      <c r="G7" s="1" t="s">
        <v>45</v>
      </c>
      <c r="I7" s="1" t="s">
        <v>94</v>
      </c>
      <c r="L7" s="1" t="s">
        <v>75</v>
      </c>
      <c r="M7" s="1">
        <f>COUNTIF(I:I, "*Search*")</f>
        <v>2</v>
      </c>
    </row>
    <row r="8" spans="1:13" ht="57.6" x14ac:dyDescent="0.3">
      <c r="A8" s="1" t="s">
        <v>33</v>
      </c>
      <c r="B8" s="1" t="s">
        <v>4</v>
      </c>
      <c r="C8" s="1" t="s">
        <v>11</v>
      </c>
      <c r="D8" s="1">
        <v>2</v>
      </c>
      <c r="F8" s="1" t="s">
        <v>35</v>
      </c>
      <c r="G8" s="1" t="s">
        <v>34</v>
      </c>
      <c r="I8" s="1" t="s">
        <v>98</v>
      </c>
      <c r="L8" s="1" t="s">
        <v>83</v>
      </c>
      <c r="M8" s="1">
        <f>COUNTIF(I:I, "*Retrieve*")</f>
        <v>2</v>
      </c>
    </row>
    <row r="9" spans="1:13" ht="43.2" x14ac:dyDescent="0.3">
      <c r="A9" s="1" t="s">
        <v>16</v>
      </c>
      <c r="B9" s="1" t="s">
        <v>4</v>
      </c>
      <c r="C9" s="1" t="s">
        <v>13</v>
      </c>
      <c r="D9" s="1">
        <v>8</v>
      </c>
      <c r="E9" s="1" t="s">
        <v>29</v>
      </c>
      <c r="F9" s="1" t="s">
        <v>25</v>
      </c>
      <c r="G9" s="1" t="s">
        <v>28</v>
      </c>
      <c r="I9" s="1" t="s">
        <v>95</v>
      </c>
      <c r="L9" s="1" t="s">
        <v>78</v>
      </c>
      <c r="M9" s="1">
        <f>COUNTIF(I:I, "*Mill*")</f>
        <v>2</v>
      </c>
    </row>
    <row r="10" spans="1:13" ht="72" x14ac:dyDescent="0.3">
      <c r="A10" s="1" t="s">
        <v>15</v>
      </c>
      <c r="B10" s="1" t="s">
        <v>4</v>
      </c>
      <c r="C10" s="1" t="s">
        <v>62</v>
      </c>
      <c r="D10" s="1">
        <v>5</v>
      </c>
      <c r="G10" s="1" t="s">
        <v>107</v>
      </c>
      <c r="H10" s="1" t="s">
        <v>63</v>
      </c>
      <c r="I10" s="1" t="s">
        <v>101</v>
      </c>
      <c r="L10" s="1" t="s">
        <v>77</v>
      </c>
      <c r="M10" s="1">
        <f>COUNTIF(I:I, "*SS self*")</f>
        <v>4</v>
      </c>
    </row>
    <row r="11" spans="1:13" ht="57.6" x14ac:dyDescent="0.3">
      <c r="A11" s="1" t="s">
        <v>12</v>
      </c>
      <c r="B11" s="1" t="s">
        <v>4</v>
      </c>
      <c r="C11" s="1" t="s">
        <v>61</v>
      </c>
      <c r="D11" s="1">
        <v>4</v>
      </c>
      <c r="F11" s="1" t="s">
        <v>59</v>
      </c>
      <c r="G11" s="1" t="s">
        <v>81</v>
      </c>
      <c r="H11" s="1" t="s">
        <v>58</v>
      </c>
      <c r="I11" s="1" t="s">
        <v>102</v>
      </c>
      <c r="L11" s="1" t="s">
        <v>86</v>
      </c>
      <c r="M11" s="1">
        <f>COUNTIF(I:I, "*SS from*")</f>
        <v>2</v>
      </c>
    </row>
    <row r="12" spans="1:13" ht="57.6" x14ac:dyDescent="0.3">
      <c r="A12" s="1" t="s">
        <v>36</v>
      </c>
      <c r="B12" s="1" t="s">
        <v>4</v>
      </c>
      <c r="C12" s="1" t="s">
        <v>61</v>
      </c>
      <c r="D12" s="1">
        <v>4</v>
      </c>
      <c r="F12" s="1" t="s">
        <v>106</v>
      </c>
      <c r="G12" s="1" t="s">
        <v>105</v>
      </c>
      <c r="H12" s="1" t="s">
        <v>58</v>
      </c>
      <c r="I12" s="1" t="s">
        <v>103</v>
      </c>
      <c r="L12" s="1" t="s">
        <v>87</v>
      </c>
      <c r="M12" s="1">
        <f>COUNTIF(I:I, "*Negation*")</f>
        <v>3</v>
      </c>
    </row>
    <row r="13" spans="1:13" ht="72" x14ac:dyDescent="0.3">
      <c r="A13" s="1" t="s">
        <v>14</v>
      </c>
      <c r="B13" s="1" t="s">
        <v>4</v>
      </c>
      <c r="C13" s="1" t="s">
        <v>60</v>
      </c>
      <c r="D13" s="1">
        <v>5</v>
      </c>
      <c r="G13" s="1" t="s">
        <v>82</v>
      </c>
      <c r="H13" s="1" t="s">
        <v>64</v>
      </c>
      <c r="I13" s="1" t="s">
        <v>104</v>
      </c>
      <c r="L13" s="1" t="s">
        <v>76</v>
      </c>
      <c r="M13" s="1">
        <f>COUNTIF(I:I, "*Removal*")</f>
        <v>2</v>
      </c>
    </row>
    <row r="14" spans="1:13" ht="28.8" x14ac:dyDescent="0.3">
      <c r="A14" s="1" t="s">
        <v>7</v>
      </c>
      <c r="B14" s="1" t="s">
        <v>5</v>
      </c>
      <c r="C14" s="1" t="s">
        <v>6</v>
      </c>
      <c r="D14" s="1">
        <v>9</v>
      </c>
      <c r="G14" s="1" t="s">
        <v>38</v>
      </c>
      <c r="I14" s="1" t="s">
        <v>79</v>
      </c>
      <c r="L14" s="1" t="s">
        <v>80</v>
      </c>
      <c r="M14" s="1">
        <f>COUNTIF(I:I, "*Combat trick*")</f>
        <v>5</v>
      </c>
    </row>
    <row r="15" spans="1:13" ht="28.8" x14ac:dyDescent="0.3">
      <c r="A15" s="1" t="s">
        <v>37</v>
      </c>
      <c r="B15" s="1" t="s">
        <v>5</v>
      </c>
      <c r="C15" s="1" t="s">
        <v>6</v>
      </c>
      <c r="D15" s="1">
        <v>7</v>
      </c>
      <c r="G15" s="1" t="s">
        <v>39</v>
      </c>
      <c r="I15" s="1" t="s">
        <v>79</v>
      </c>
      <c r="L15" s="1" t="s">
        <v>44</v>
      </c>
      <c r="M15" s="1">
        <f>COUNTIF(I:I, "*Equip*")</f>
        <v>2</v>
      </c>
    </row>
    <row r="16" spans="1:13" ht="115.2" x14ac:dyDescent="0.3">
      <c r="A16" s="1" t="s">
        <v>50</v>
      </c>
      <c r="B16" s="1" t="s">
        <v>5</v>
      </c>
      <c r="C16" s="1" t="s">
        <v>31</v>
      </c>
      <c r="D16" s="1">
        <v>8</v>
      </c>
      <c r="G16" s="1" t="s">
        <v>51</v>
      </c>
      <c r="H16" s="1" t="s">
        <v>52</v>
      </c>
      <c r="I16" s="1" t="s">
        <v>96</v>
      </c>
      <c r="L16" s="1" t="s">
        <v>88</v>
      </c>
      <c r="M16" s="1">
        <f>COUNTIF(I:I, "*Copy*")</f>
        <v>2</v>
      </c>
    </row>
    <row r="17" spans="1:13" ht="115.2" x14ac:dyDescent="0.3">
      <c r="A17" s="1" t="s">
        <v>43</v>
      </c>
      <c r="B17" s="1" t="s">
        <v>21</v>
      </c>
      <c r="C17" s="1" t="s">
        <v>44</v>
      </c>
      <c r="G17" s="1" t="s">
        <v>55</v>
      </c>
      <c r="I17" s="1" t="s">
        <v>91</v>
      </c>
      <c r="L17" s="1" t="s">
        <v>89</v>
      </c>
      <c r="M17" s="1">
        <f>COUNTIF(I:I, "*Type-change*")</f>
        <v>9</v>
      </c>
    </row>
    <row r="18" spans="1:13" ht="100.8" x14ac:dyDescent="0.3">
      <c r="A18" s="1" t="s">
        <v>40</v>
      </c>
      <c r="B18" s="1" t="s">
        <v>21</v>
      </c>
      <c r="C18" s="1" t="s">
        <v>22</v>
      </c>
      <c r="F18" s="1" t="s">
        <v>108</v>
      </c>
      <c r="G18" s="1" t="s">
        <v>41</v>
      </c>
      <c r="I18" s="1" t="s">
        <v>80</v>
      </c>
    </row>
    <row r="19" spans="1:13" ht="100.8" x14ac:dyDescent="0.3">
      <c r="A19" s="1" t="s">
        <v>42</v>
      </c>
      <c r="B19" s="1" t="s">
        <v>21</v>
      </c>
      <c r="C19" s="1" t="s">
        <v>72</v>
      </c>
      <c r="E19" s="1" t="s">
        <v>69</v>
      </c>
      <c r="G19" s="1" t="s">
        <v>68</v>
      </c>
      <c r="I19" s="1" t="s">
        <v>99</v>
      </c>
    </row>
    <row r="20" spans="1:13" ht="115.2" x14ac:dyDescent="0.3">
      <c r="A20" s="1" t="s">
        <v>46</v>
      </c>
      <c r="B20" s="1" t="s">
        <v>9</v>
      </c>
      <c r="C20" s="1" t="s">
        <v>71</v>
      </c>
      <c r="E20" s="1" t="s">
        <v>47</v>
      </c>
      <c r="G20" s="1" t="s">
        <v>70</v>
      </c>
      <c r="I20" s="1" t="s">
        <v>90</v>
      </c>
    </row>
    <row r="21" spans="1:13" ht="28.8" x14ac:dyDescent="0.3">
      <c r="A21" s="1" t="s">
        <v>8</v>
      </c>
      <c r="B21" s="1" t="s">
        <v>9</v>
      </c>
      <c r="C21" s="1" t="s">
        <v>73</v>
      </c>
      <c r="E21" s="1" t="s">
        <v>23</v>
      </c>
      <c r="F21" s="1" t="s">
        <v>24</v>
      </c>
      <c r="I21" s="1" t="s">
        <v>97</v>
      </c>
    </row>
  </sheetData>
  <sortState xmlns:xlrd2="http://schemas.microsoft.com/office/spreadsheetml/2017/richdata2" ref="A2:H21">
    <sortCondition ref="B2:B21"/>
    <sortCondition ref="C2:C21"/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2025-02-27T10:19:01Z</dcterms:modified>
</cp:coreProperties>
</file>